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19-20 Pricing\02_Pricing Submission_201920\05-Models\"/>
    </mc:Choice>
  </mc:AlternateContent>
  <xr:revisionPtr revIDLastSave="0" documentId="13_ncr:1_{766548BD-6CD0-43D9-853A-5DC22217FB02}" xr6:coauthVersionLast="34" xr6:coauthVersionMax="34" xr10:uidLastSave="{00000000-0000-0000-0000-000000000000}"/>
  <bookViews>
    <workbookView xWindow="720" yWindow="780" windowWidth="22755" windowHeight="13410" tabRatio="832" activeTab="1" xr2:uid="{00000000-000D-0000-FFFF-FFFF00000000}"/>
  </bookViews>
  <sheets>
    <sheet name="AER Final Decision" sheetId="2" r:id="rId1"/>
    <sheet name="2019-20 AER Final Decision" sheetId="15" r:id="rId2"/>
    <sheet name="2019-20 ANS Price List" sheetId="16" r:id="rId3"/>
    <sheet name="2020-21 ANS Price List" sheetId="17" r:id="rId4"/>
    <sheet name="2021-22 ANS Price List" sheetId="18" r:id="rId5"/>
    <sheet name="2022-23 ANS Price List" sheetId="19" r:id="rId6"/>
    <sheet name="2023-24 ANS Price List" sheetId="20" r:id="rId7"/>
  </sheets>
  <externalReferences>
    <externalReference r:id="rId8"/>
  </externalReferences>
  <definedNames>
    <definedName name="_xlnm._FilterDatabase" localSheetId="1" hidden="1">'2019-20 AER Final Decision'!$C$20:$O$329</definedName>
    <definedName name="_xlnm._FilterDatabase" localSheetId="2" hidden="1">'2019-20 ANS Price List'!$C$10:$H$356</definedName>
    <definedName name="_xlnm._FilterDatabase" localSheetId="3" hidden="1">'2020-21 ANS Price List'!$B$10:$G$356</definedName>
    <definedName name="_xlnm._FilterDatabase" localSheetId="4" hidden="1">'2021-22 ANS Price List'!$B$10:$G$356</definedName>
    <definedName name="_xlnm._FilterDatabase" localSheetId="5" hidden="1">'2022-23 ANS Price List'!$B$10:$G$356</definedName>
    <definedName name="_xlnm._FilterDatabase" localSheetId="6" hidden="1">'2023-24 ANS Price List'!$B$10:$G$356</definedName>
    <definedName name="ModelTitle">"ENDEAVOUR ENERGY FEE &amp; QUOTED SERVICES PRICING MODEL"</definedName>
    <definedName name="ModelYears">[1]Inputs!$G$7:$Q$7</definedName>
    <definedName name="NPVDifference">'[1]Calc Building Blocks &amp; Xfactors'!$I$24</definedName>
    <definedName name="P_0">'[1]Calc Building Blocks &amp; Xfactors'!$J$20</definedName>
    <definedName name="_xlnm.Print_Titles" localSheetId="2">'2019-20 ANS Price List'!$10:$10</definedName>
    <definedName name="_xlnm.Print_Titles" localSheetId="3">'2020-21 ANS Price List'!$10:$10</definedName>
    <definedName name="_xlnm.Print_Titles" localSheetId="4">'2021-22 ANS Price List'!$10:$10</definedName>
    <definedName name="_xlnm.Print_Titles" localSheetId="5">'2022-23 ANS Price List'!$10:$10</definedName>
    <definedName name="_xlnm.Print_Titles" localSheetId="6">'2023-24 ANS Price List'!$10:$10</definedName>
    <definedName name="RoundTo">1</definedName>
    <definedName name="Solved">ROUND(NPVDifference,3)=0</definedName>
    <definedName name="TM1REBUILDOPTION">1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1" i="15" l="1"/>
  <c r="K362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30" i="15"/>
  <c r="K231" i="15"/>
  <c r="K232" i="15"/>
  <c r="K233" i="15"/>
  <c r="K234" i="15"/>
  <c r="K235" i="15"/>
  <c r="K236" i="15"/>
  <c r="K237" i="15"/>
  <c r="K238" i="15"/>
  <c r="K239" i="15"/>
  <c r="K240" i="15"/>
  <c r="K241" i="15"/>
  <c r="K242" i="15"/>
  <c r="K243" i="15"/>
  <c r="K244" i="15"/>
  <c r="K245" i="15"/>
  <c r="K246" i="15"/>
  <c r="K247" i="15"/>
  <c r="K248" i="15"/>
  <c r="K249" i="15"/>
  <c r="K250" i="15"/>
  <c r="K251" i="15"/>
  <c r="K252" i="15"/>
  <c r="K253" i="15"/>
  <c r="K254" i="15"/>
  <c r="K255" i="15"/>
  <c r="K256" i="15"/>
  <c r="K258" i="15"/>
  <c r="K259" i="15"/>
  <c r="K260" i="15"/>
  <c r="K261" i="15"/>
  <c r="K262" i="15"/>
  <c r="K263" i="15"/>
  <c r="K264" i="15"/>
  <c r="K265" i="15"/>
  <c r="K266" i="15"/>
  <c r="K267" i="15"/>
  <c r="K268" i="15"/>
  <c r="K269" i="15"/>
  <c r="K270" i="15"/>
  <c r="K271" i="15"/>
  <c r="K272" i="15"/>
  <c r="K273" i="15"/>
  <c r="K274" i="15"/>
  <c r="K276" i="15"/>
  <c r="K277" i="15"/>
  <c r="K278" i="15"/>
  <c r="K279" i="15"/>
  <c r="K280" i="15"/>
  <c r="K281" i="15"/>
  <c r="K282" i="15"/>
  <c r="K283" i="15"/>
  <c r="K284" i="15"/>
  <c r="K285" i="15"/>
  <c r="K286" i="15"/>
  <c r="K287" i="15"/>
  <c r="K288" i="15"/>
  <c r="K289" i="15"/>
  <c r="K290" i="15"/>
  <c r="K291" i="15"/>
  <c r="K292" i="15"/>
  <c r="K293" i="15"/>
  <c r="K294" i="15"/>
  <c r="K295" i="15"/>
  <c r="K296" i="15"/>
  <c r="K299" i="15"/>
  <c r="K300" i="15"/>
  <c r="K301" i="15"/>
  <c r="K302" i="15"/>
  <c r="K303" i="15"/>
  <c r="K304" i="15"/>
  <c r="K305" i="15"/>
  <c r="K306" i="15"/>
  <c r="K307" i="15"/>
  <c r="K308" i="15"/>
  <c r="K309" i="15"/>
  <c r="K310" i="15"/>
  <c r="K311" i="15"/>
  <c r="K312" i="15"/>
  <c r="K313" i="15"/>
  <c r="K315" i="15"/>
  <c r="K316" i="15"/>
  <c r="K317" i="15"/>
  <c r="K318" i="15"/>
  <c r="K319" i="15"/>
  <c r="K320" i="15"/>
  <c r="K321" i="15"/>
  <c r="K322" i="15"/>
  <c r="K323" i="15"/>
  <c r="K324" i="15"/>
  <c r="K325" i="15"/>
  <c r="K326" i="15"/>
  <c r="K327" i="15"/>
  <c r="K328" i="15"/>
  <c r="K329" i="15"/>
  <c r="K21" i="15"/>
  <c r="K361" i="15"/>
  <c r="K360" i="15"/>
  <c r="K359" i="15"/>
  <c r="K358" i="15"/>
  <c r="K357" i="15"/>
  <c r="K356" i="15"/>
  <c r="K355" i="15"/>
  <c r="K354" i="15"/>
  <c r="K353" i="15"/>
  <c r="K352" i="15"/>
  <c r="K351" i="15"/>
  <c r="K350" i="15"/>
  <c r="K349" i="15"/>
  <c r="K348" i="15"/>
  <c r="K347" i="15"/>
  <c r="K346" i="15"/>
  <c r="L362" i="15"/>
  <c r="L361" i="15"/>
  <c r="L360" i="15"/>
  <c r="L359" i="15"/>
  <c r="L358" i="15"/>
  <c r="L357" i="15"/>
  <c r="L356" i="15"/>
  <c r="L355" i="15"/>
  <c r="L354" i="15"/>
  <c r="L353" i="15"/>
  <c r="L352" i="15"/>
  <c r="L351" i="15"/>
  <c r="L350" i="15"/>
  <c r="L349" i="15"/>
  <c r="L348" i="15"/>
  <c r="L347" i="15"/>
  <c r="L346" i="15"/>
  <c r="L345" i="15"/>
  <c r="K345" i="15"/>
  <c r="L329" i="15"/>
  <c r="L328" i="15"/>
  <c r="L327" i="15"/>
  <c r="L326" i="15"/>
  <c r="L325" i="15"/>
  <c r="L324" i="15"/>
  <c r="L323" i="15"/>
  <c r="L322" i="15"/>
  <c r="L321" i="15"/>
  <c r="L320" i="15"/>
  <c r="L319" i="15"/>
  <c r="L318" i="15"/>
  <c r="L317" i="15"/>
  <c r="L316" i="15"/>
  <c r="L315" i="15"/>
  <c r="L313" i="15"/>
  <c r="L312" i="15"/>
  <c r="L311" i="15"/>
  <c r="L310" i="15"/>
  <c r="L309" i="15"/>
  <c r="L308" i="15"/>
  <c r="L307" i="15"/>
  <c r="L306" i="15"/>
  <c r="L305" i="15"/>
  <c r="L304" i="15"/>
  <c r="L303" i="15"/>
  <c r="L302" i="15"/>
  <c r="L301" i="15"/>
  <c r="L300" i="15"/>
  <c r="L299" i="15"/>
  <c r="L296" i="15"/>
  <c r="L295" i="15"/>
  <c r="L294" i="15"/>
  <c r="L293" i="15"/>
  <c r="L292" i="15"/>
  <c r="L291" i="15"/>
  <c r="L290" i="15"/>
  <c r="L289" i="15"/>
  <c r="L288" i="15"/>
  <c r="L287" i="15"/>
  <c r="L286" i="15"/>
  <c r="L285" i="15"/>
  <c r="L284" i="15"/>
  <c r="L283" i="15"/>
  <c r="L282" i="15"/>
  <c r="L281" i="15"/>
  <c r="L280" i="15"/>
  <c r="L279" i="15"/>
  <c r="L278" i="15"/>
  <c r="L277" i="15"/>
  <c r="L276" i="15"/>
  <c r="L274" i="15"/>
  <c r="L273" i="15"/>
  <c r="L272" i="15"/>
  <c r="L271" i="15"/>
  <c r="L270" i="15"/>
  <c r="L269" i="15"/>
  <c r="L268" i="15"/>
  <c r="L267" i="15"/>
  <c r="L266" i="15"/>
  <c r="L265" i="15"/>
  <c r="L264" i="15"/>
  <c r="L263" i="15"/>
  <c r="L262" i="15"/>
  <c r="L261" i="15"/>
  <c r="L260" i="15"/>
  <c r="L259" i="15"/>
  <c r="L258" i="15"/>
  <c r="L256" i="15"/>
  <c r="L255" i="15"/>
  <c r="L254" i="15"/>
  <c r="L253" i="15"/>
  <c r="L252" i="15"/>
  <c r="L251" i="15"/>
  <c r="L250" i="15"/>
  <c r="L249" i="15"/>
  <c r="L248" i="15"/>
  <c r="L247" i="15"/>
  <c r="L246" i="15"/>
  <c r="L245" i="15"/>
  <c r="L244" i="15"/>
  <c r="L243" i="15"/>
  <c r="L242" i="15"/>
  <c r="L241" i="15"/>
  <c r="L240" i="15"/>
  <c r="L239" i="15"/>
  <c r="L238" i="15"/>
  <c r="L237" i="15"/>
  <c r="L236" i="15"/>
  <c r="L235" i="15"/>
  <c r="L234" i="15"/>
  <c r="L233" i="15"/>
  <c r="L232" i="15"/>
  <c r="L231" i="15"/>
  <c r="L230" i="15"/>
  <c r="L229" i="15"/>
  <c r="L228" i="15"/>
  <c r="L227" i="15"/>
  <c r="L226" i="15"/>
  <c r="L225" i="15"/>
  <c r="L224" i="15"/>
  <c r="L223" i="15"/>
  <c r="L222" i="15"/>
  <c r="L221" i="15"/>
  <c r="L220" i="15"/>
  <c r="L219" i="15"/>
  <c r="L218" i="15"/>
  <c r="L217" i="15"/>
  <c r="L216" i="15"/>
  <c r="L215" i="15"/>
  <c r="L214" i="15"/>
  <c r="L213" i="15"/>
  <c r="L212" i="15"/>
  <c r="L211" i="15"/>
  <c r="L210" i="15"/>
  <c r="L209" i="15"/>
  <c r="L208" i="15"/>
  <c r="L207" i="15"/>
  <c r="L206" i="15"/>
  <c r="L205" i="15"/>
  <c r="L204" i="15"/>
  <c r="L203" i="15"/>
  <c r="L202" i="15"/>
  <c r="L201" i="15"/>
  <c r="L200" i="15"/>
  <c r="L199" i="15"/>
  <c r="L198" i="15"/>
  <c r="L197" i="15"/>
  <c r="L196" i="15"/>
  <c r="L195" i="15"/>
  <c r="L194" i="15"/>
  <c r="L193" i="15"/>
  <c r="L192" i="15"/>
  <c r="L191" i="15"/>
  <c r="L190" i="15"/>
  <c r="L189" i="15"/>
  <c r="L188" i="15"/>
  <c r="L187" i="15"/>
  <c r="L186" i="15"/>
  <c r="L185" i="15"/>
  <c r="L184" i="15"/>
  <c r="L183" i="15"/>
  <c r="L182" i="15"/>
  <c r="L181" i="15"/>
  <c r="L180" i="15"/>
  <c r="L179" i="15"/>
  <c r="L178" i="15"/>
  <c r="L177" i="15"/>
  <c r="L176" i="15"/>
  <c r="L175" i="15"/>
  <c r="L174" i="15"/>
  <c r="L173" i="15"/>
  <c r="L172" i="15"/>
  <c r="L171" i="15"/>
  <c r="L170" i="15"/>
  <c r="L169" i="15"/>
  <c r="L168" i="15"/>
  <c r="L167" i="15"/>
  <c r="L166" i="15"/>
  <c r="L165" i="15"/>
  <c r="L164" i="15"/>
  <c r="L163" i="15"/>
  <c r="L162" i="15"/>
  <c r="L161" i="15"/>
  <c r="L160" i="15"/>
  <c r="L159" i="15"/>
  <c r="L158" i="15"/>
  <c r="L157" i="15"/>
  <c r="L156" i="15"/>
  <c r="L155" i="15"/>
  <c r="L154" i="15"/>
  <c r="L153" i="15"/>
  <c r="L152" i="15"/>
  <c r="L151" i="15"/>
  <c r="L150" i="15"/>
  <c r="L149" i="15"/>
  <c r="L148" i="15"/>
  <c r="L147" i="15"/>
  <c r="L146" i="15"/>
  <c r="L145" i="15"/>
  <c r="L144" i="15"/>
  <c r="L143" i="15"/>
  <c r="L142" i="15"/>
  <c r="L141" i="15"/>
  <c r="L140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K6" i="15"/>
  <c r="K5" i="15"/>
  <c r="O341" i="15"/>
  <c r="M362" i="15"/>
  <c r="N362" i="15"/>
  <c r="O362" i="15"/>
  <c r="F384" i="20"/>
  <c r="I384" i="20"/>
  <c r="M357" i="15"/>
  <c r="N357" i="15"/>
  <c r="O357" i="15"/>
  <c r="F383" i="20"/>
  <c r="I383" i="20"/>
  <c r="M360" i="15"/>
  <c r="N360" i="15"/>
  <c r="O360" i="15"/>
  <c r="F382" i="20"/>
  <c r="I382" i="20"/>
  <c r="M359" i="15"/>
  <c r="N359" i="15"/>
  <c r="O359" i="15"/>
  <c r="F381" i="20"/>
  <c r="I381" i="20"/>
  <c r="M358" i="15"/>
  <c r="N358" i="15"/>
  <c r="O358" i="15"/>
  <c r="F380" i="20"/>
  <c r="I380" i="20"/>
  <c r="F379" i="20"/>
  <c r="I379" i="20"/>
  <c r="M354" i="15"/>
  <c r="N354" i="15"/>
  <c r="O354" i="15"/>
  <c r="F378" i="20"/>
  <c r="I378" i="20"/>
  <c r="M355" i="15"/>
  <c r="N355" i="15"/>
  <c r="O355" i="15"/>
  <c r="F377" i="20"/>
  <c r="I377" i="20"/>
  <c r="F376" i="20"/>
  <c r="I376" i="20"/>
  <c r="M353" i="15"/>
  <c r="N353" i="15"/>
  <c r="O353" i="15"/>
  <c r="F375" i="20"/>
  <c r="I375" i="20"/>
  <c r="M352" i="15"/>
  <c r="N352" i="15"/>
  <c r="O352" i="15"/>
  <c r="F374" i="20"/>
  <c r="I374" i="20"/>
  <c r="M351" i="15"/>
  <c r="N351" i="15"/>
  <c r="O351" i="15"/>
  <c r="F373" i="20"/>
  <c r="I373" i="20"/>
  <c r="M350" i="15"/>
  <c r="N350" i="15"/>
  <c r="O350" i="15"/>
  <c r="F372" i="20"/>
  <c r="I372" i="20"/>
  <c r="M349" i="15"/>
  <c r="N349" i="15"/>
  <c r="O349" i="15"/>
  <c r="F371" i="20"/>
  <c r="I371" i="20"/>
  <c r="M348" i="15"/>
  <c r="N348" i="15"/>
  <c r="O348" i="15"/>
  <c r="F370" i="20"/>
  <c r="I370" i="20"/>
  <c r="M347" i="15"/>
  <c r="N347" i="15"/>
  <c r="O347" i="15"/>
  <c r="F369" i="20"/>
  <c r="I369" i="20"/>
  <c r="M346" i="15"/>
  <c r="N346" i="15"/>
  <c r="O346" i="15"/>
  <c r="F368" i="20"/>
  <c r="I368" i="20"/>
  <c r="M345" i="15"/>
  <c r="N345" i="15"/>
  <c r="O345" i="15"/>
  <c r="F367" i="20"/>
  <c r="I367" i="20"/>
  <c r="I357" i="20"/>
  <c r="I352" i="20"/>
  <c r="F338" i="20"/>
  <c r="I338" i="20"/>
  <c r="F336" i="20"/>
  <c r="I336" i="20"/>
  <c r="F328" i="20"/>
  <c r="I328" i="20"/>
  <c r="F327" i="20"/>
  <c r="I327" i="20"/>
  <c r="I318" i="20"/>
  <c r="I317" i="20"/>
  <c r="I305" i="20"/>
  <c r="I304" i="20"/>
  <c r="I291" i="20"/>
  <c r="I290" i="20"/>
  <c r="I283" i="20"/>
  <c r="I276" i="20"/>
  <c r="I267" i="20"/>
  <c r="I262" i="20"/>
  <c r="I261" i="20"/>
  <c r="I260" i="20"/>
  <c r="I259" i="20"/>
  <c r="I258" i="20"/>
  <c r="I253" i="20"/>
  <c r="I222" i="20"/>
  <c r="I169" i="20"/>
  <c r="I162" i="20"/>
  <c r="I155" i="20"/>
  <c r="I150" i="20"/>
  <c r="I146" i="20"/>
  <c r="I142" i="20"/>
  <c r="I137" i="20"/>
  <c r="I122" i="20"/>
  <c r="I104" i="20"/>
  <c r="I99" i="20"/>
  <c r="I79" i="20"/>
  <c r="I72" i="20"/>
  <c r="I69" i="20"/>
  <c r="I62" i="20"/>
  <c r="I385" i="20"/>
  <c r="F49" i="20"/>
  <c r="F48" i="20"/>
  <c r="N341" i="15"/>
  <c r="F384" i="19"/>
  <c r="I384" i="19"/>
  <c r="F383" i="19"/>
  <c r="I383" i="19"/>
  <c r="F382" i="19"/>
  <c r="I382" i="19"/>
  <c r="F381" i="19"/>
  <c r="I381" i="19"/>
  <c r="F380" i="19"/>
  <c r="I380" i="19"/>
  <c r="F379" i="19"/>
  <c r="I379" i="19"/>
  <c r="F378" i="19"/>
  <c r="I378" i="19"/>
  <c r="F377" i="19"/>
  <c r="I377" i="19"/>
  <c r="F376" i="19"/>
  <c r="I376" i="19"/>
  <c r="F375" i="19"/>
  <c r="I375" i="19"/>
  <c r="F374" i="19"/>
  <c r="I374" i="19"/>
  <c r="F373" i="19"/>
  <c r="I373" i="19"/>
  <c r="F372" i="19"/>
  <c r="I372" i="19"/>
  <c r="F371" i="19"/>
  <c r="I371" i="19"/>
  <c r="F370" i="19"/>
  <c r="I370" i="19"/>
  <c r="F369" i="19"/>
  <c r="I369" i="19"/>
  <c r="F368" i="19"/>
  <c r="I368" i="19"/>
  <c r="F367" i="19"/>
  <c r="I367" i="19"/>
  <c r="I357" i="19"/>
  <c r="I352" i="19"/>
  <c r="F338" i="19"/>
  <c r="I338" i="19"/>
  <c r="F336" i="19"/>
  <c r="G336" i="19"/>
  <c r="F328" i="19"/>
  <c r="I328" i="19"/>
  <c r="F327" i="19"/>
  <c r="I327" i="19"/>
  <c r="I318" i="19"/>
  <c r="I317" i="19"/>
  <c r="I305" i="19"/>
  <c r="I304" i="19"/>
  <c r="I291" i="19"/>
  <c r="I290" i="19"/>
  <c r="I283" i="19"/>
  <c r="I276" i="19"/>
  <c r="I267" i="19"/>
  <c r="I262" i="19"/>
  <c r="I261" i="19"/>
  <c r="I260" i="19"/>
  <c r="I259" i="19"/>
  <c r="I258" i="19"/>
  <c r="I253" i="19"/>
  <c r="I222" i="19"/>
  <c r="I169" i="19"/>
  <c r="I162" i="19"/>
  <c r="I155" i="19"/>
  <c r="I150" i="19"/>
  <c r="I146" i="19"/>
  <c r="I142" i="19"/>
  <c r="I137" i="19"/>
  <c r="I122" i="19"/>
  <c r="I104" i="19"/>
  <c r="I99" i="19"/>
  <c r="I79" i="19"/>
  <c r="I72" i="19"/>
  <c r="I69" i="19"/>
  <c r="I62" i="19"/>
  <c r="F49" i="19"/>
  <c r="F48" i="19"/>
  <c r="I385" i="19"/>
  <c r="F338" i="18"/>
  <c r="I338" i="18"/>
  <c r="F336" i="18"/>
  <c r="F328" i="18"/>
  <c r="I328" i="18"/>
  <c r="F327" i="18"/>
  <c r="I327" i="18"/>
  <c r="I357" i="18"/>
  <c r="I352" i="18"/>
  <c r="I336" i="18"/>
  <c r="I318" i="18"/>
  <c r="I317" i="18"/>
  <c r="I305" i="18"/>
  <c r="I304" i="18"/>
  <c r="I291" i="18"/>
  <c r="I290" i="18"/>
  <c r="I283" i="18"/>
  <c r="I276" i="18"/>
  <c r="I267" i="18"/>
  <c r="I262" i="18"/>
  <c r="I261" i="18"/>
  <c r="I260" i="18"/>
  <c r="I259" i="18"/>
  <c r="I258" i="18"/>
  <c r="I253" i="18"/>
  <c r="I222" i="18"/>
  <c r="I169" i="18"/>
  <c r="I162" i="18"/>
  <c r="I155" i="18"/>
  <c r="I150" i="18"/>
  <c r="I146" i="18"/>
  <c r="I142" i="18"/>
  <c r="I137" i="18"/>
  <c r="I122" i="18"/>
  <c r="I104" i="18"/>
  <c r="I99" i="18"/>
  <c r="I79" i="18"/>
  <c r="I72" i="18"/>
  <c r="I69" i="18"/>
  <c r="I62" i="18"/>
  <c r="M341" i="15"/>
  <c r="F384" i="18"/>
  <c r="I384" i="18"/>
  <c r="F383" i="18"/>
  <c r="I383" i="18"/>
  <c r="F382" i="18"/>
  <c r="I382" i="18"/>
  <c r="F381" i="18"/>
  <c r="I381" i="18"/>
  <c r="F380" i="18"/>
  <c r="I380" i="18"/>
  <c r="F379" i="18"/>
  <c r="I379" i="18"/>
  <c r="F378" i="18"/>
  <c r="I378" i="18"/>
  <c r="F377" i="18"/>
  <c r="I377" i="18"/>
  <c r="F376" i="18"/>
  <c r="I376" i="18"/>
  <c r="F375" i="18"/>
  <c r="I375" i="18"/>
  <c r="F374" i="18"/>
  <c r="I374" i="18"/>
  <c r="F373" i="18"/>
  <c r="I373" i="18"/>
  <c r="F372" i="18"/>
  <c r="I372" i="18"/>
  <c r="F371" i="18"/>
  <c r="I371" i="18"/>
  <c r="F370" i="18"/>
  <c r="I370" i="18"/>
  <c r="F369" i="18"/>
  <c r="I369" i="18"/>
  <c r="F368" i="18"/>
  <c r="I368" i="18"/>
  <c r="I385" i="18"/>
  <c r="F367" i="18"/>
  <c r="I367" i="18"/>
  <c r="L341" i="15"/>
  <c r="F384" i="17"/>
  <c r="F383" i="17"/>
  <c r="F382" i="17"/>
  <c r="F381" i="17"/>
  <c r="F380" i="17"/>
  <c r="F379" i="17"/>
  <c r="F378" i="17"/>
  <c r="F377" i="17"/>
  <c r="F376" i="17"/>
  <c r="F375" i="17"/>
  <c r="F374" i="17"/>
  <c r="F373" i="17"/>
  <c r="F372" i="17"/>
  <c r="F371" i="17"/>
  <c r="F370" i="17"/>
  <c r="F369" i="17"/>
  <c r="F368" i="17"/>
  <c r="F367" i="17"/>
  <c r="I384" i="17"/>
  <c r="I383" i="17"/>
  <c r="I382" i="17"/>
  <c r="I381" i="17"/>
  <c r="I380" i="17"/>
  <c r="I379" i="17"/>
  <c r="I378" i="17"/>
  <c r="I377" i="17"/>
  <c r="I376" i="17"/>
  <c r="I375" i="17"/>
  <c r="I374" i="17"/>
  <c r="I373" i="17"/>
  <c r="I372" i="17"/>
  <c r="I371" i="17"/>
  <c r="I370" i="17"/>
  <c r="I369" i="17"/>
  <c r="I368" i="17"/>
  <c r="I367" i="17"/>
  <c r="J341" i="15"/>
  <c r="J378" i="16"/>
  <c r="J377" i="16"/>
  <c r="J376" i="16"/>
  <c r="J375" i="16"/>
  <c r="J374" i="16"/>
  <c r="J373" i="16"/>
  <c r="J372" i="16"/>
  <c r="J371" i="16"/>
  <c r="J370" i="16"/>
  <c r="J369" i="16"/>
  <c r="J368" i="16"/>
  <c r="J367" i="16"/>
  <c r="J384" i="16"/>
  <c r="J383" i="16"/>
  <c r="J382" i="16"/>
  <c r="J381" i="16"/>
  <c r="J380" i="16"/>
  <c r="J379" i="16"/>
  <c r="I341" i="15"/>
  <c r="H341" i="15"/>
  <c r="F341" i="15"/>
  <c r="E341" i="15"/>
  <c r="G49" i="16"/>
  <c r="L5" i="15"/>
  <c r="F361" i="17"/>
  <c r="F360" i="17"/>
  <c r="M325" i="15"/>
  <c r="N325" i="15"/>
  <c r="F359" i="17"/>
  <c r="I359" i="17"/>
  <c r="F351" i="17"/>
  <c r="F338" i="17"/>
  <c r="I338" i="17"/>
  <c r="F337" i="17"/>
  <c r="F336" i="17"/>
  <c r="I336" i="17"/>
  <c r="F44" i="17"/>
  <c r="F36" i="17"/>
  <c r="F16" i="17"/>
  <c r="I16" i="17"/>
  <c r="M323" i="15"/>
  <c r="M5" i="15"/>
  <c r="F14" i="18"/>
  <c r="F14" i="17"/>
  <c r="I14" i="17"/>
  <c r="I357" i="17"/>
  <c r="I352" i="17"/>
  <c r="I351" i="17"/>
  <c r="I318" i="17"/>
  <c r="I317" i="17"/>
  <c r="I305" i="17"/>
  <c r="I304" i="17"/>
  <c r="I291" i="17"/>
  <c r="I290" i="17"/>
  <c r="I283" i="17"/>
  <c r="I276" i="17"/>
  <c r="I267" i="17"/>
  <c r="I262" i="17"/>
  <c r="I261" i="17"/>
  <c r="I260" i="17"/>
  <c r="I259" i="17"/>
  <c r="I258" i="17"/>
  <c r="I253" i="17"/>
  <c r="I222" i="17"/>
  <c r="I169" i="17"/>
  <c r="I162" i="17"/>
  <c r="I155" i="17"/>
  <c r="I150" i="17"/>
  <c r="I146" i="17"/>
  <c r="I142" i="17"/>
  <c r="I137" i="17"/>
  <c r="I122" i="17"/>
  <c r="I104" i="17"/>
  <c r="I99" i="17"/>
  <c r="I79" i="17"/>
  <c r="I72" i="17"/>
  <c r="I69" i="17"/>
  <c r="I62" i="17"/>
  <c r="I44" i="17"/>
  <c r="J5" i="15"/>
  <c r="J328" i="16"/>
  <c r="J327" i="16"/>
  <c r="J32" i="16"/>
  <c r="J19" i="16"/>
  <c r="J18" i="16"/>
  <c r="J362" i="16"/>
  <c r="J361" i="16"/>
  <c r="J360" i="16"/>
  <c r="J359" i="16"/>
  <c r="J358" i="16"/>
  <c r="J357" i="16"/>
  <c r="J356" i="16"/>
  <c r="J355" i="16"/>
  <c r="J354" i="16"/>
  <c r="J353" i="16"/>
  <c r="J352" i="16"/>
  <c r="J351" i="16"/>
  <c r="J350" i="16"/>
  <c r="J349" i="16"/>
  <c r="J348" i="16"/>
  <c r="J347" i="16"/>
  <c r="J346" i="16"/>
  <c r="J345" i="16"/>
  <c r="J344" i="16"/>
  <c r="J343" i="16"/>
  <c r="J342" i="16"/>
  <c r="J341" i="16"/>
  <c r="J340" i="16"/>
  <c r="J339" i="16"/>
  <c r="J338" i="16"/>
  <c r="J337" i="16"/>
  <c r="J336" i="16"/>
  <c r="J335" i="16"/>
  <c r="J334" i="16"/>
  <c r="J333" i="16"/>
  <c r="J332" i="16"/>
  <c r="J331" i="16"/>
  <c r="J330" i="16"/>
  <c r="J329" i="16"/>
  <c r="J326" i="16"/>
  <c r="J325" i="16"/>
  <c r="J324" i="16"/>
  <c r="J323" i="16"/>
  <c r="J322" i="16"/>
  <c r="J321" i="16"/>
  <c r="J320" i="16"/>
  <c r="J319" i="16"/>
  <c r="J318" i="16"/>
  <c r="J317" i="16"/>
  <c r="J316" i="16"/>
  <c r="J315" i="16"/>
  <c r="J314" i="16"/>
  <c r="J313" i="16"/>
  <c r="J312" i="16"/>
  <c r="J311" i="16"/>
  <c r="J310" i="16"/>
  <c r="J309" i="16"/>
  <c r="J308" i="16"/>
  <c r="J307" i="16"/>
  <c r="J306" i="16"/>
  <c r="J305" i="16"/>
  <c r="J304" i="16"/>
  <c r="J303" i="16"/>
  <c r="J302" i="16"/>
  <c r="J301" i="16"/>
  <c r="J300" i="16"/>
  <c r="J299" i="16"/>
  <c r="J298" i="16"/>
  <c r="J297" i="16"/>
  <c r="J296" i="16"/>
  <c r="J295" i="16"/>
  <c r="J294" i="16"/>
  <c r="J293" i="16"/>
  <c r="J292" i="16"/>
  <c r="J291" i="16"/>
  <c r="J290" i="16"/>
  <c r="J289" i="16"/>
  <c r="J288" i="16"/>
  <c r="J287" i="16"/>
  <c r="J286" i="16"/>
  <c r="J285" i="16"/>
  <c r="J284" i="16"/>
  <c r="J283" i="16"/>
  <c r="J282" i="16"/>
  <c r="J281" i="16"/>
  <c r="J280" i="16"/>
  <c r="J279" i="16"/>
  <c r="J278" i="16"/>
  <c r="J277" i="16"/>
  <c r="J276" i="16"/>
  <c r="J275" i="16"/>
  <c r="J274" i="16"/>
  <c r="J273" i="16"/>
  <c r="J272" i="16"/>
  <c r="J271" i="16"/>
  <c r="J270" i="16"/>
  <c r="J269" i="16"/>
  <c r="J268" i="16"/>
  <c r="J267" i="16"/>
  <c r="J266" i="16"/>
  <c r="J265" i="16"/>
  <c r="J264" i="16"/>
  <c r="J263" i="16"/>
  <c r="J262" i="16"/>
  <c r="J261" i="16"/>
  <c r="J260" i="16"/>
  <c r="J259" i="16"/>
  <c r="J258" i="16"/>
  <c r="J257" i="16"/>
  <c r="J256" i="16"/>
  <c r="J255" i="16"/>
  <c r="J254" i="16"/>
  <c r="J253" i="16"/>
  <c r="J252" i="16"/>
  <c r="J251" i="16"/>
  <c r="J250" i="16"/>
  <c r="J249" i="16"/>
  <c r="J248" i="16"/>
  <c r="J247" i="16"/>
  <c r="J246" i="16"/>
  <c r="J245" i="16"/>
  <c r="J244" i="16"/>
  <c r="J243" i="16"/>
  <c r="J242" i="16"/>
  <c r="J241" i="16"/>
  <c r="J240" i="16"/>
  <c r="J239" i="16"/>
  <c r="J238" i="16"/>
  <c r="J237" i="16"/>
  <c r="J236" i="16"/>
  <c r="J235" i="16"/>
  <c r="J234" i="16"/>
  <c r="J233" i="16"/>
  <c r="J232" i="16"/>
  <c r="J231" i="16"/>
  <c r="J230" i="16"/>
  <c r="J229" i="16"/>
  <c r="J228" i="16"/>
  <c r="J227" i="16"/>
  <c r="J226" i="16"/>
  <c r="J225" i="16"/>
  <c r="J224" i="16"/>
  <c r="J223" i="16"/>
  <c r="J222" i="16"/>
  <c r="J221" i="16"/>
  <c r="J220" i="16"/>
  <c r="J219" i="16"/>
  <c r="J218" i="16"/>
  <c r="J217" i="16"/>
  <c r="J216" i="16"/>
  <c r="J215" i="16"/>
  <c r="J214" i="16"/>
  <c r="J213" i="16"/>
  <c r="J212" i="16"/>
  <c r="J211" i="16"/>
  <c r="J210" i="16"/>
  <c r="J209" i="16"/>
  <c r="J208" i="16"/>
  <c r="J207" i="16"/>
  <c r="J206" i="16"/>
  <c r="J205" i="16"/>
  <c r="J204" i="16"/>
  <c r="J203" i="16"/>
  <c r="J202" i="16"/>
  <c r="J201" i="16"/>
  <c r="J200" i="16"/>
  <c r="J199" i="16"/>
  <c r="J198" i="16"/>
  <c r="J197" i="16"/>
  <c r="J196" i="16"/>
  <c r="J195" i="16"/>
  <c r="J194" i="16"/>
  <c r="J193" i="16"/>
  <c r="J192" i="16"/>
  <c r="J191" i="16"/>
  <c r="J190" i="16"/>
  <c r="J189" i="16"/>
  <c r="J188" i="16"/>
  <c r="J187" i="16"/>
  <c r="J186" i="16"/>
  <c r="J185" i="16"/>
  <c r="J184" i="16"/>
  <c r="J183" i="16"/>
  <c r="J182" i="16"/>
  <c r="J181" i="16"/>
  <c r="J180" i="16"/>
  <c r="J179" i="16"/>
  <c r="J178" i="16"/>
  <c r="J177" i="16"/>
  <c r="J176" i="16"/>
  <c r="J175" i="16"/>
  <c r="J174" i="16"/>
  <c r="J173" i="16"/>
  <c r="J172" i="16"/>
  <c r="J171" i="16"/>
  <c r="J170" i="16"/>
  <c r="J169" i="16"/>
  <c r="J168" i="16"/>
  <c r="J167" i="16"/>
  <c r="J166" i="16"/>
  <c r="J165" i="16"/>
  <c r="J164" i="16"/>
  <c r="J163" i="16"/>
  <c r="J162" i="16"/>
  <c r="J161" i="16"/>
  <c r="J160" i="16"/>
  <c r="J159" i="16"/>
  <c r="J158" i="16"/>
  <c r="J157" i="16"/>
  <c r="J156" i="16"/>
  <c r="J155" i="16"/>
  <c r="J154" i="16"/>
  <c r="J153" i="16"/>
  <c r="J152" i="16"/>
  <c r="J151" i="16"/>
  <c r="J150" i="16"/>
  <c r="J149" i="16"/>
  <c r="J148" i="16"/>
  <c r="J147" i="16"/>
  <c r="J146" i="16"/>
  <c r="J145" i="16"/>
  <c r="J144" i="16"/>
  <c r="J143" i="16"/>
  <c r="J142" i="16"/>
  <c r="J141" i="16"/>
  <c r="J140" i="16"/>
  <c r="J139" i="16"/>
  <c r="J138" i="16"/>
  <c r="J137" i="16"/>
  <c r="J136" i="16"/>
  <c r="J135" i="16"/>
  <c r="J134" i="16"/>
  <c r="J133" i="16"/>
  <c r="J132" i="16"/>
  <c r="J131" i="16"/>
  <c r="J130" i="16"/>
  <c r="J129" i="16"/>
  <c r="J128" i="16"/>
  <c r="J127" i="16"/>
  <c r="J126" i="16"/>
  <c r="J125" i="16"/>
  <c r="J124" i="16"/>
  <c r="J123" i="16"/>
  <c r="J122" i="16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7" i="16"/>
  <c r="J16" i="16"/>
  <c r="J15" i="16"/>
  <c r="J14" i="16"/>
  <c r="J13" i="16"/>
  <c r="J12" i="16"/>
  <c r="J11" i="16"/>
  <c r="G49" i="20"/>
  <c r="G49" i="19"/>
  <c r="G49" i="18"/>
  <c r="F49" i="18"/>
  <c r="G49" i="17"/>
  <c r="F49" i="17"/>
  <c r="E49" i="17"/>
  <c r="O5" i="15"/>
  <c r="M328" i="15"/>
  <c r="F360" i="18"/>
  <c r="I360" i="18"/>
  <c r="M322" i="15"/>
  <c r="N322" i="15"/>
  <c r="M324" i="15"/>
  <c r="G384" i="20"/>
  <c r="G383" i="20"/>
  <c r="G382" i="20"/>
  <c r="G381" i="20"/>
  <c r="G380" i="20"/>
  <c r="G379" i="20"/>
  <c r="G378" i="20"/>
  <c r="G377" i="20"/>
  <c r="G376" i="20"/>
  <c r="G375" i="20"/>
  <c r="G374" i="20"/>
  <c r="G373" i="20"/>
  <c r="G372" i="20"/>
  <c r="G371" i="20"/>
  <c r="G370" i="20"/>
  <c r="G369" i="20"/>
  <c r="G368" i="20"/>
  <c r="G367" i="20"/>
  <c r="G328" i="20"/>
  <c r="G327" i="20"/>
  <c r="E49" i="20"/>
  <c r="D49" i="20"/>
  <c r="C49" i="20"/>
  <c r="B49" i="20"/>
  <c r="N5" i="15"/>
  <c r="G384" i="19"/>
  <c r="G383" i="19"/>
  <c r="G382" i="19"/>
  <c r="G381" i="19"/>
  <c r="G380" i="19"/>
  <c r="G379" i="19"/>
  <c r="G378" i="19"/>
  <c r="G377" i="19"/>
  <c r="G376" i="19"/>
  <c r="G375" i="19"/>
  <c r="G374" i="19"/>
  <c r="G373" i="19"/>
  <c r="G372" i="19"/>
  <c r="G371" i="19"/>
  <c r="G370" i="19"/>
  <c r="G369" i="19"/>
  <c r="G368" i="19"/>
  <c r="G367" i="19"/>
  <c r="G338" i="19"/>
  <c r="G328" i="19"/>
  <c r="G327" i="19"/>
  <c r="E49" i="19"/>
  <c r="D49" i="19"/>
  <c r="C49" i="19"/>
  <c r="B49" i="19"/>
  <c r="G384" i="18"/>
  <c r="G383" i="18"/>
  <c r="G382" i="18"/>
  <c r="G381" i="18"/>
  <c r="G380" i="18"/>
  <c r="G379" i="18"/>
  <c r="G378" i="18"/>
  <c r="G377" i="18"/>
  <c r="G376" i="18"/>
  <c r="G375" i="18"/>
  <c r="G374" i="18"/>
  <c r="G373" i="18"/>
  <c r="G372" i="18"/>
  <c r="G371" i="18"/>
  <c r="G370" i="18"/>
  <c r="G369" i="18"/>
  <c r="G368" i="18"/>
  <c r="G367" i="18"/>
  <c r="G338" i="18"/>
  <c r="G336" i="18"/>
  <c r="G328" i="18"/>
  <c r="G327" i="18"/>
  <c r="E49" i="18"/>
  <c r="D49" i="18"/>
  <c r="C49" i="18"/>
  <c r="B49" i="18"/>
  <c r="F48" i="18"/>
  <c r="H49" i="16"/>
  <c r="F49" i="16"/>
  <c r="E49" i="16"/>
  <c r="D49" i="16"/>
  <c r="C49" i="16"/>
  <c r="D49" i="17"/>
  <c r="C49" i="17"/>
  <c r="B49" i="17"/>
  <c r="G384" i="17"/>
  <c r="G383" i="17"/>
  <c r="G382" i="17"/>
  <c r="G381" i="17"/>
  <c r="G380" i="17"/>
  <c r="G379" i="17"/>
  <c r="G378" i="17"/>
  <c r="G377" i="17"/>
  <c r="G376" i="17"/>
  <c r="G375" i="17"/>
  <c r="G374" i="17"/>
  <c r="G373" i="17"/>
  <c r="G372" i="17"/>
  <c r="G371" i="17"/>
  <c r="G370" i="17"/>
  <c r="G369" i="17"/>
  <c r="G368" i="17"/>
  <c r="G367" i="17"/>
  <c r="G359" i="17"/>
  <c r="G351" i="17"/>
  <c r="G336" i="17"/>
  <c r="F48" i="17"/>
  <c r="G44" i="17"/>
  <c r="G16" i="17"/>
  <c r="G14" i="17"/>
  <c r="I5" i="15"/>
  <c r="H5" i="15"/>
  <c r="M26" i="15"/>
  <c r="F280" i="17"/>
  <c r="G280" i="17"/>
  <c r="F279" i="17"/>
  <c r="I279" i="17"/>
  <c r="M23" i="15"/>
  <c r="F279" i="18"/>
  <c r="I279" i="18"/>
  <c r="F281" i="17"/>
  <c r="I281" i="17"/>
  <c r="H362" i="16"/>
  <c r="I358" i="17"/>
  <c r="H336" i="16"/>
  <c r="H351" i="16"/>
  <c r="H328" i="16"/>
  <c r="H327" i="16"/>
  <c r="M361" i="15"/>
  <c r="N361" i="15"/>
  <c r="O361" i="15"/>
  <c r="M356" i="15"/>
  <c r="N356" i="15"/>
  <c r="O356" i="15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3" i="16"/>
  <c r="H64" i="16"/>
  <c r="H65" i="16"/>
  <c r="H66" i="16"/>
  <c r="H67" i="16"/>
  <c r="H68" i="16"/>
  <c r="H70" i="16"/>
  <c r="H71" i="16"/>
  <c r="H73" i="16"/>
  <c r="H74" i="16"/>
  <c r="H75" i="16"/>
  <c r="H76" i="16"/>
  <c r="H77" i="16"/>
  <c r="H78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100" i="16"/>
  <c r="H101" i="16"/>
  <c r="H102" i="16"/>
  <c r="H103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8" i="16"/>
  <c r="H139" i="16"/>
  <c r="H140" i="16"/>
  <c r="H141" i="16"/>
  <c r="H143" i="16"/>
  <c r="H144" i="16"/>
  <c r="H145" i="16"/>
  <c r="H147" i="16"/>
  <c r="H148" i="16"/>
  <c r="H149" i="16"/>
  <c r="H151" i="16"/>
  <c r="H152" i="16"/>
  <c r="H153" i="16"/>
  <c r="H154" i="16"/>
  <c r="H156" i="16"/>
  <c r="H157" i="16"/>
  <c r="H158" i="16"/>
  <c r="H159" i="16"/>
  <c r="H160" i="16"/>
  <c r="H161" i="16"/>
  <c r="H163" i="16"/>
  <c r="H164" i="16"/>
  <c r="H165" i="16"/>
  <c r="H166" i="16"/>
  <c r="H167" i="16"/>
  <c r="H168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5" i="16"/>
  <c r="H206" i="16"/>
  <c r="H207" i="16"/>
  <c r="H208" i="16"/>
  <c r="H209" i="16"/>
  <c r="H210" i="16"/>
  <c r="H211" i="16"/>
  <c r="H212" i="16"/>
  <c r="H213" i="16"/>
  <c r="H214" i="16"/>
  <c r="H215" i="16"/>
  <c r="H216" i="16"/>
  <c r="H217" i="16"/>
  <c r="H218" i="16"/>
  <c r="H219" i="16"/>
  <c r="H220" i="16"/>
  <c r="H221" i="16"/>
  <c r="H223" i="16"/>
  <c r="H224" i="16"/>
  <c r="H225" i="16"/>
  <c r="H226" i="16"/>
  <c r="H227" i="16"/>
  <c r="H228" i="16"/>
  <c r="H229" i="16"/>
  <c r="H230" i="16"/>
  <c r="H231" i="16"/>
  <c r="H232" i="16"/>
  <c r="H233" i="16"/>
  <c r="H234" i="16"/>
  <c r="H235" i="16"/>
  <c r="H236" i="16"/>
  <c r="H237" i="16"/>
  <c r="H238" i="16"/>
  <c r="H239" i="16"/>
  <c r="H240" i="16"/>
  <c r="H241" i="16"/>
  <c r="H242" i="16"/>
  <c r="H243" i="16"/>
  <c r="H244" i="16"/>
  <c r="H245" i="16"/>
  <c r="H246" i="16"/>
  <c r="H247" i="16"/>
  <c r="H248" i="16"/>
  <c r="H249" i="16"/>
  <c r="H250" i="16"/>
  <c r="H251" i="16"/>
  <c r="H252" i="16"/>
  <c r="H254" i="16"/>
  <c r="H255" i="16"/>
  <c r="H256" i="16"/>
  <c r="H257" i="16"/>
  <c r="H259" i="16"/>
  <c r="H260" i="16"/>
  <c r="H261" i="16"/>
  <c r="H263" i="16"/>
  <c r="H264" i="16"/>
  <c r="H265" i="16"/>
  <c r="H266" i="16"/>
  <c r="H268" i="16"/>
  <c r="H269" i="16"/>
  <c r="H270" i="16"/>
  <c r="H271" i="16"/>
  <c r="H272" i="16"/>
  <c r="H273" i="16"/>
  <c r="H274" i="16"/>
  <c r="H275" i="16"/>
  <c r="H277" i="16"/>
  <c r="H278" i="16"/>
  <c r="H279" i="16"/>
  <c r="H280" i="16"/>
  <c r="H281" i="16"/>
  <c r="H282" i="16"/>
  <c r="H284" i="16"/>
  <c r="H285" i="16"/>
  <c r="H286" i="16"/>
  <c r="H287" i="16"/>
  <c r="H288" i="16"/>
  <c r="H289" i="16"/>
  <c r="H292" i="16"/>
  <c r="H293" i="16"/>
  <c r="H294" i="16"/>
  <c r="H295" i="16"/>
  <c r="H296" i="16"/>
  <c r="H297" i="16"/>
  <c r="H298" i="16"/>
  <c r="H299" i="16"/>
  <c r="H300" i="16"/>
  <c r="H301" i="16"/>
  <c r="H302" i="16"/>
  <c r="H303" i="16"/>
  <c r="H306" i="16"/>
  <c r="H307" i="16"/>
  <c r="H308" i="16"/>
  <c r="H309" i="16"/>
  <c r="H310" i="16"/>
  <c r="H311" i="16"/>
  <c r="H312" i="16"/>
  <c r="H313" i="16"/>
  <c r="H314" i="16"/>
  <c r="H315" i="16"/>
  <c r="H316" i="16"/>
  <c r="H319" i="16"/>
  <c r="H320" i="16"/>
  <c r="H321" i="16"/>
  <c r="H322" i="16"/>
  <c r="H323" i="16"/>
  <c r="H324" i="16"/>
  <c r="H325" i="16"/>
  <c r="H326" i="16"/>
  <c r="H329" i="16"/>
  <c r="H330" i="16"/>
  <c r="H331" i="16"/>
  <c r="H332" i="16"/>
  <c r="H333" i="16"/>
  <c r="H334" i="16"/>
  <c r="H335" i="16"/>
  <c r="H337" i="16"/>
  <c r="H338" i="16"/>
  <c r="H339" i="16"/>
  <c r="H340" i="16"/>
  <c r="H341" i="16"/>
  <c r="H342" i="16"/>
  <c r="H343" i="16"/>
  <c r="H344" i="16"/>
  <c r="H347" i="16"/>
  <c r="H348" i="16"/>
  <c r="H349" i="16"/>
  <c r="H350" i="16"/>
  <c r="H353" i="16"/>
  <c r="H354" i="16"/>
  <c r="H355" i="16"/>
  <c r="H356" i="16"/>
  <c r="H359" i="16"/>
  <c r="H360" i="16"/>
  <c r="H361" i="16"/>
  <c r="F38" i="17"/>
  <c r="I38" i="17"/>
  <c r="F40" i="17"/>
  <c r="I40" i="17"/>
  <c r="F27" i="17"/>
  <c r="I27" i="17"/>
  <c r="M315" i="15"/>
  <c r="F27" i="18"/>
  <c r="I27" i="18"/>
  <c r="F355" i="17"/>
  <c r="F353" i="17"/>
  <c r="I353" i="17"/>
  <c r="M308" i="15"/>
  <c r="M307" i="15"/>
  <c r="F347" i="17"/>
  <c r="I347" i="17"/>
  <c r="M305" i="15"/>
  <c r="N305" i="15"/>
  <c r="O305" i="15"/>
  <c r="F33" i="17"/>
  <c r="I33" i="17"/>
  <c r="M302" i="15"/>
  <c r="F31" i="18"/>
  <c r="F30" i="17"/>
  <c r="F346" i="17"/>
  <c r="I346" i="17"/>
  <c r="I346" i="18"/>
  <c r="F332" i="17"/>
  <c r="I332" i="17"/>
  <c r="F324" i="17"/>
  <c r="I324" i="17"/>
  <c r="F329" i="17"/>
  <c r="I329" i="17"/>
  <c r="M291" i="15"/>
  <c r="F306" i="17"/>
  <c r="I306" i="17"/>
  <c r="F307" i="17"/>
  <c r="M288" i="15"/>
  <c r="F307" i="18"/>
  <c r="I307" i="18"/>
  <c r="F316" i="17"/>
  <c r="I316" i="17"/>
  <c r="M286" i="15"/>
  <c r="N286" i="15"/>
  <c r="F312" i="17"/>
  <c r="G312" i="17"/>
  <c r="F315" i="17"/>
  <c r="I315" i="17"/>
  <c r="M282" i="15"/>
  <c r="F315" i="18"/>
  <c r="I315" i="18"/>
  <c r="F311" i="17"/>
  <c r="I311" i="17"/>
  <c r="M280" i="15"/>
  <c r="F311" i="18"/>
  <c r="I311" i="18"/>
  <c r="F11" i="17"/>
  <c r="F15" i="17"/>
  <c r="I15" i="17"/>
  <c r="F344" i="17"/>
  <c r="I344" i="17"/>
  <c r="F342" i="17"/>
  <c r="I342" i="17"/>
  <c r="F21" i="17"/>
  <c r="I21" i="17"/>
  <c r="M270" i="15"/>
  <c r="F21" i="18"/>
  <c r="I21" i="18"/>
  <c r="F161" i="17"/>
  <c r="G161" i="17"/>
  <c r="F160" i="17"/>
  <c r="F159" i="17"/>
  <c r="I159" i="17"/>
  <c r="F165" i="17"/>
  <c r="F164" i="17"/>
  <c r="I164" i="17"/>
  <c r="F25" i="17"/>
  <c r="I25" i="17"/>
  <c r="F24" i="17"/>
  <c r="I24" i="17"/>
  <c r="F22" i="17"/>
  <c r="F334" i="17"/>
  <c r="I334" i="17"/>
  <c r="F263" i="17"/>
  <c r="I263" i="17"/>
  <c r="M246" i="15"/>
  <c r="F263" i="18"/>
  <c r="F331" i="17"/>
  <c r="F266" i="17"/>
  <c r="F264" i="17"/>
  <c r="I264" i="17"/>
  <c r="F175" i="17"/>
  <c r="I175" i="17"/>
  <c r="F177" i="17"/>
  <c r="I177" i="17"/>
  <c r="F171" i="17"/>
  <c r="I171" i="17"/>
  <c r="M232" i="15"/>
  <c r="F171" i="18"/>
  <c r="F173" i="17"/>
  <c r="I173" i="17"/>
  <c r="F185" i="17"/>
  <c r="M226" i="15"/>
  <c r="F185" i="18"/>
  <c r="I185" i="18"/>
  <c r="F187" i="17"/>
  <c r="I187" i="17"/>
  <c r="F181" i="17"/>
  <c r="I181" i="17"/>
  <c r="M222" i="15"/>
  <c r="F181" i="18"/>
  <c r="I181" i="18"/>
  <c r="F200" i="17"/>
  <c r="F192" i="17"/>
  <c r="I192" i="17"/>
  <c r="M216" i="15"/>
  <c r="F192" i="18"/>
  <c r="I192" i="18"/>
  <c r="F194" i="17"/>
  <c r="F191" i="17"/>
  <c r="M210" i="15"/>
  <c r="F191" i="18"/>
  <c r="F193" i="17"/>
  <c r="I193" i="17"/>
  <c r="F221" i="17"/>
  <c r="I221" i="17"/>
  <c r="F217" i="17"/>
  <c r="F219" i="17"/>
  <c r="I219" i="17"/>
  <c r="F213" i="17"/>
  <c r="I213" i="17"/>
  <c r="F210" i="17"/>
  <c r="F202" i="17"/>
  <c r="F207" i="17"/>
  <c r="M190" i="15"/>
  <c r="F207" i="18"/>
  <c r="F205" i="17"/>
  <c r="I205" i="17"/>
  <c r="M187" i="15"/>
  <c r="F205" i="18"/>
  <c r="I205" i="18"/>
  <c r="F256" i="17"/>
  <c r="G256" i="17"/>
  <c r="F223" i="17"/>
  <c r="F225" i="17"/>
  <c r="I225" i="17"/>
  <c r="M181" i="15"/>
  <c r="F225" i="18"/>
  <c r="I225" i="18"/>
  <c r="F238" i="17"/>
  <c r="I238" i="17"/>
  <c r="F236" i="17"/>
  <c r="I236" i="17"/>
  <c r="F231" i="17"/>
  <c r="M175" i="15"/>
  <c r="F231" i="18"/>
  <c r="F235" i="17"/>
  <c r="F233" i="17"/>
  <c r="I233" i="17"/>
  <c r="M171" i="15"/>
  <c r="F233" i="18"/>
  <c r="I233" i="18"/>
  <c r="F228" i="17"/>
  <c r="I228" i="17"/>
  <c r="F239" i="17"/>
  <c r="F252" i="17"/>
  <c r="I252" i="17"/>
  <c r="M165" i="15"/>
  <c r="F252" i="18"/>
  <c r="F250" i="17"/>
  <c r="F245" i="17"/>
  <c r="F249" i="17"/>
  <c r="I249" i="17"/>
  <c r="M159" i="15"/>
  <c r="F249" i="18"/>
  <c r="I249" i="18"/>
  <c r="F247" i="17"/>
  <c r="F242" i="17"/>
  <c r="I242" i="17"/>
  <c r="F254" i="17"/>
  <c r="I254" i="17"/>
  <c r="F145" i="17"/>
  <c r="M150" i="15"/>
  <c r="N150" i="15"/>
  <c r="O150" i="15"/>
  <c r="M149" i="15"/>
  <c r="N149" i="15"/>
  <c r="O149" i="15"/>
  <c r="M148" i="15"/>
  <c r="N148" i="15"/>
  <c r="O148" i="15"/>
  <c r="M147" i="15"/>
  <c r="N147" i="15"/>
  <c r="O147" i="15"/>
  <c r="M146" i="15"/>
  <c r="N146" i="15"/>
  <c r="O146" i="15"/>
  <c r="F148" i="17"/>
  <c r="I148" i="17"/>
  <c r="M144" i="15"/>
  <c r="N144" i="15"/>
  <c r="O144" i="15"/>
  <c r="M143" i="15"/>
  <c r="N143" i="15"/>
  <c r="O143" i="15"/>
  <c r="M142" i="15"/>
  <c r="N142" i="15"/>
  <c r="O142" i="15"/>
  <c r="M141" i="15"/>
  <c r="N141" i="15"/>
  <c r="O141" i="15"/>
  <c r="M140" i="15"/>
  <c r="N140" i="15"/>
  <c r="O140" i="15"/>
  <c r="M139" i="15"/>
  <c r="N139" i="15"/>
  <c r="O139" i="15"/>
  <c r="M138" i="15"/>
  <c r="N138" i="15"/>
  <c r="O138" i="15"/>
  <c r="M137" i="15"/>
  <c r="M136" i="15"/>
  <c r="N136" i="15"/>
  <c r="O136" i="15"/>
  <c r="M135" i="15"/>
  <c r="N135" i="15"/>
  <c r="O135" i="15"/>
  <c r="M134" i="15"/>
  <c r="N134" i="15"/>
  <c r="O134" i="15"/>
  <c r="F98" i="17"/>
  <c r="M133" i="15"/>
  <c r="F98" i="18"/>
  <c r="I98" i="18"/>
  <c r="F94" i="17"/>
  <c r="M131" i="15"/>
  <c r="F94" i="18"/>
  <c r="I94" i="18"/>
  <c r="F95" i="17"/>
  <c r="I95" i="17"/>
  <c r="F92" i="17"/>
  <c r="M127" i="15"/>
  <c r="F92" i="18"/>
  <c r="I92" i="18"/>
  <c r="F90" i="17"/>
  <c r="M125" i="15"/>
  <c r="F90" i="18"/>
  <c r="I90" i="18"/>
  <c r="M123" i="15"/>
  <c r="N123" i="15"/>
  <c r="O123" i="15"/>
  <c r="M122" i="15"/>
  <c r="N122" i="15"/>
  <c r="O122" i="15"/>
  <c r="M121" i="15"/>
  <c r="N121" i="15"/>
  <c r="O121" i="15"/>
  <c r="M120" i="15"/>
  <c r="N120" i="15"/>
  <c r="O120" i="15"/>
  <c r="M119" i="15"/>
  <c r="N119" i="15"/>
  <c r="O119" i="15"/>
  <c r="M118" i="15"/>
  <c r="N118" i="15"/>
  <c r="O118" i="15"/>
  <c r="M117" i="15"/>
  <c r="N117" i="15"/>
  <c r="O117" i="15"/>
  <c r="M116" i="15"/>
  <c r="N116" i="15"/>
  <c r="O116" i="15"/>
  <c r="M115" i="15"/>
  <c r="N115" i="15"/>
  <c r="O115" i="15"/>
  <c r="M114" i="15"/>
  <c r="N114" i="15"/>
  <c r="O114" i="15"/>
  <c r="M113" i="15"/>
  <c r="N113" i="15"/>
  <c r="O113" i="15"/>
  <c r="M112" i="15"/>
  <c r="N112" i="15"/>
  <c r="O112" i="15"/>
  <c r="M111" i="15"/>
  <c r="N111" i="15"/>
  <c r="O111" i="15"/>
  <c r="M110" i="15"/>
  <c r="N110" i="15"/>
  <c r="O110" i="15"/>
  <c r="M109" i="15"/>
  <c r="N109" i="15"/>
  <c r="O109" i="15"/>
  <c r="M108" i="15"/>
  <c r="N108" i="15"/>
  <c r="O108" i="15"/>
  <c r="M107" i="15"/>
  <c r="N107" i="15"/>
  <c r="O107" i="15"/>
  <c r="M106" i="15"/>
  <c r="N106" i="15"/>
  <c r="O106" i="15"/>
  <c r="M105" i="15"/>
  <c r="N105" i="15"/>
  <c r="O105" i="15"/>
  <c r="M104" i="15"/>
  <c r="N104" i="15"/>
  <c r="O104" i="15"/>
  <c r="M103" i="15"/>
  <c r="N103" i="15"/>
  <c r="O103" i="15"/>
  <c r="M102" i="15"/>
  <c r="N102" i="15"/>
  <c r="O102" i="15"/>
  <c r="F118" i="17"/>
  <c r="F116" i="17"/>
  <c r="I116" i="17"/>
  <c r="M99" i="15"/>
  <c r="F116" i="18"/>
  <c r="I116" i="18"/>
  <c r="F119" i="17"/>
  <c r="M95" i="15"/>
  <c r="M94" i="15"/>
  <c r="M93" i="15"/>
  <c r="N93" i="15"/>
  <c r="O93" i="15"/>
  <c r="M92" i="15"/>
  <c r="N92" i="15"/>
  <c r="O92" i="15"/>
  <c r="M91" i="15"/>
  <c r="N91" i="15"/>
  <c r="O91" i="15"/>
  <c r="M90" i="15"/>
  <c r="N90" i="15"/>
  <c r="O90" i="15"/>
  <c r="M89" i="15"/>
  <c r="M88" i="15"/>
  <c r="M87" i="15"/>
  <c r="M86" i="15"/>
  <c r="M85" i="15"/>
  <c r="M84" i="15"/>
  <c r="M83" i="15"/>
  <c r="M82" i="15"/>
  <c r="M81" i="15"/>
  <c r="F80" i="18"/>
  <c r="I80" i="18"/>
  <c r="M79" i="15"/>
  <c r="M78" i="15"/>
  <c r="F339" i="17"/>
  <c r="M76" i="15"/>
  <c r="N76" i="15"/>
  <c r="O76" i="15"/>
  <c r="F287" i="17"/>
  <c r="I287" i="17"/>
  <c r="M75" i="15"/>
  <c r="F287" i="18"/>
  <c r="I287" i="18"/>
  <c r="F289" i="17"/>
  <c r="F286" i="17"/>
  <c r="I286" i="17"/>
  <c r="F285" i="17"/>
  <c r="G285" i="17"/>
  <c r="F288" i="17"/>
  <c r="M70" i="15"/>
  <c r="M69" i="15"/>
  <c r="M68" i="15"/>
  <c r="M67" i="15"/>
  <c r="F55" i="17"/>
  <c r="I55" i="17"/>
  <c r="M65" i="15"/>
  <c r="M64" i="15"/>
  <c r="F111" i="17"/>
  <c r="I111" i="17"/>
  <c r="M63" i="15"/>
  <c r="M62" i="15"/>
  <c r="M61" i="15"/>
  <c r="M60" i="15"/>
  <c r="M59" i="15"/>
  <c r="F71" i="17"/>
  <c r="I71" i="17"/>
  <c r="F70" i="17"/>
  <c r="I70" i="17"/>
  <c r="M57" i="15"/>
  <c r="F70" i="18"/>
  <c r="I70" i="18"/>
  <c r="M56" i="15"/>
  <c r="F132" i="17"/>
  <c r="I132" i="17"/>
  <c r="M55" i="15"/>
  <c r="M54" i="15"/>
  <c r="M53" i="15"/>
  <c r="F68" i="17"/>
  <c r="I68" i="17"/>
  <c r="M51" i="15"/>
  <c r="F321" i="17"/>
  <c r="F322" i="17"/>
  <c r="I322" i="17"/>
  <c r="M49" i="15"/>
  <c r="F322" i="18"/>
  <c r="I322" i="18"/>
  <c r="F275" i="17"/>
  <c r="F274" i="17"/>
  <c r="I274" i="17"/>
  <c r="F273" i="17"/>
  <c r="I273" i="17"/>
  <c r="F272" i="17"/>
  <c r="I272" i="17"/>
  <c r="F271" i="17"/>
  <c r="F270" i="17"/>
  <c r="M43" i="15"/>
  <c r="F270" i="18"/>
  <c r="I270" i="18"/>
  <c r="F269" i="17"/>
  <c r="F268" i="17"/>
  <c r="F298" i="17"/>
  <c r="I298" i="17"/>
  <c r="F299" i="17"/>
  <c r="F292" i="17"/>
  <c r="I292" i="17"/>
  <c r="F293" i="17"/>
  <c r="I293" i="17"/>
  <c r="F300" i="17"/>
  <c r="I300" i="17"/>
  <c r="F301" i="17"/>
  <c r="F302" i="17"/>
  <c r="I302" i="17"/>
  <c r="F303" i="17"/>
  <c r="F296" i="17"/>
  <c r="F297" i="17"/>
  <c r="I297" i="17"/>
  <c r="M31" i="15"/>
  <c r="F297" i="18"/>
  <c r="I297" i="18"/>
  <c r="F294" i="17"/>
  <c r="I294" i="17"/>
  <c r="F295" i="17"/>
  <c r="F330" i="17"/>
  <c r="F335" i="17"/>
  <c r="G335" i="17"/>
  <c r="K8" i="15"/>
  <c r="O6" i="15"/>
  <c r="N6" i="15"/>
  <c r="M6" i="15"/>
  <c r="L6" i="15"/>
  <c r="H384" i="16"/>
  <c r="H383" i="16"/>
  <c r="H382" i="16"/>
  <c r="H381" i="16"/>
  <c r="H380" i="16"/>
  <c r="H379" i="16"/>
  <c r="H378" i="16"/>
  <c r="H377" i="16"/>
  <c r="H376" i="16"/>
  <c r="H375" i="16"/>
  <c r="H374" i="16"/>
  <c r="H373" i="16"/>
  <c r="H372" i="16"/>
  <c r="H371" i="16"/>
  <c r="H370" i="16"/>
  <c r="H369" i="16"/>
  <c r="H368" i="16"/>
  <c r="H367" i="16"/>
  <c r="J6" i="15"/>
  <c r="G5" i="15"/>
  <c r="F6" i="15"/>
  <c r="G6" i="15"/>
  <c r="H6" i="15"/>
  <c r="I6" i="15"/>
  <c r="D57" i="2"/>
  <c r="M35" i="15"/>
  <c r="F301" i="18"/>
  <c r="I301" i="18"/>
  <c r="M41" i="15"/>
  <c r="F268" i="18"/>
  <c r="M47" i="15"/>
  <c r="F274" i="18"/>
  <c r="I274" i="18"/>
  <c r="M73" i="15"/>
  <c r="F286" i="18"/>
  <c r="M151" i="15"/>
  <c r="F145" i="18"/>
  <c r="I145" i="18"/>
  <c r="M157" i="15"/>
  <c r="F247" i="18"/>
  <c r="M163" i="15"/>
  <c r="F250" i="18"/>
  <c r="I250" i="18"/>
  <c r="M194" i="15"/>
  <c r="F210" i="18"/>
  <c r="I210" i="18"/>
  <c r="M200" i="15"/>
  <c r="F219" i="18"/>
  <c r="M214" i="15"/>
  <c r="F194" i="18"/>
  <c r="I194" i="18"/>
  <c r="M254" i="15"/>
  <c r="F24" i="18"/>
  <c r="I24" i="18"/>
  <c r="M264" i="15"/>
  <c r="F159" i="18"/>
  <c r="I159" i="18"/>
  <c r="M278" i="15"/>
  <c r="F11" i="18"/>
  <c r="I11" i="18"/>
  <c r="M306" i="15"/>
  <c r="F347" i="18"/>
  <c r="I347" i="18"/>
  <c r="M312" i="15"/>
  <c r="F355" i="18"/>
  <c r="M319" i="15"/>
  <c r="F38" i="18"/>
  <c r="M21" i="15"/>
  <c r="F281" i="18"/>
  <c r="I336" i="19"/>
  <c r="M27" i="15"/>
  <c r="F335" i="18"/>
  <c r="M33" i="15"/>
  <c r="F303" i="18"/>
  <c r="M39" i="15"/>
  <c r="F299" i="18"/>
  <c r="M71" i="15"/>
  <c r="F288" i="18"/>
  <c r="I288" i="18"/>
  <c r="M101" i="15"/>
  <c r="F118" i="18"/>
  <c r="I118" i="18"/>
  <c r="M155" i="15"/>
  <c r="F242" i="18"/>
  <c r="I242" i="18"/>
  <c r="M183" i="15"/>
  <c r="F223" i="18"/>
  <c r="M192" i="15"/>
  <c r="F202" i="18"/>
  <c r="I202" i="18"/>
  <c r="M198" i="15"/>
  <c r="F213" i="18"/>
  <c r="I213" i="18"/>
  <c r="M238" i="15"/>
  <c r="F264" i="18"/>
  <c r="I264" i="18"/>
  <c r="M248" i="15"/>
  <c r="F334" i="18"/>
  <c r="I334" i="18"/>
  <c r="M262" i="15"/>
  <c r="F165" i="18"/>
  <c r="I165" i="18"/>
  <c r="M294" i="15"/>
  <c r="F324" i="18"/>
  <c r="M304" i="15"/>
  <c r="N304" i="15"/>
  <c r="M310" i="15"/>
  <c r="F353" i="18"/>
  <c r="I353" i="18"/>
  <c r="I361" i="17"/>
  <c r="G361" i="17"/>
  <c r="I36" i="17"/>
  <c r="G36" i="17"/>
  <c r="F359" i="19"/>
  <c r="O325" i="15"/>
  <c r="F359" i="20"/>
  <c r="G360" i="18"/>
  <c r="M326" i="15"/>
  <c r="F36" i="18"/>
  <c r="M329" i="15"/>
  <c r="F361" i="18"/>
  <c r="G338" i="17"/>
  <c r="G336" i="20"/>
  <c r="M29" i="15"/>
  <c r="F295" i="18"/>
  <c r="G295" i="18"/>
  <c r="M37" i="15"/>
  <c r="F293" i="18"/>
  <c r="I293" i="18"/>
  <c r="M45" i="15"/>
  <c r="F272" i="18"/>
  <c r="M77" i="15"/>
  <c r="F339" i="18"/>
  <c r="G339" i="18"/>
  <c r="M167" i="15"/>
  <c r="F239" i="18"/>
  <c r="I239" i="18"/>
  <c r="M173" i="15"/>
  <c r="F235" i="18"/>
  <c r="M179" i="15"/>
  <c r="F238" i="18"/>
  <c r="I238" i="18"/>
  <c r="M206" i="15"/>
  <c r="F221" i="18"/>
  <c r="I221" i="18"/>
  <c r="M218" i="15"/>
  <c r="F200" i="18"/>
  <c r="I200" i="18"/>
  <c r="M224" i="15"/>
  <c r="F187" i="18"/>
  <c r="M230" i="15"/>
  <c r="F173" i="18"/>
  <c r="I173" i="18"/>
  <c r="M256" i="15"/>
  <c r="F25" i="18"/>
  <c r="I25" i="18"/>
  <c r="M272" i="15"/>
  <c r="F342" i="18"/>
  <c r="I342" i="18"/>
  <c r="M290" i="15"/>
  <c r="F306" i="18"/>
  <c r="M296" i="15"/>
  <c r="F332" i="18"/>
  <c r="G332" i="18"/>
  <c r="M25" i="15"/>
  <c r="F280" i="18"/>
  <c r="I280" i="18"/>
  <c r="G338" i="20"/>
  <c r="N323" i="15"/>
  <c r="F14" i="19"/>
  <c r="M321" i="15"/>
  <c r="N328" i="15"/>
  <c r="F360" i="19"/>
  <c r="I360" i="19"/>
  <c r="I119" i="17"/>
  <c r="G119" i="17"/>
  <c r="F97" i="17"/>
  <c r="I97" i="17"/>
  <c r="M132" i="15"/>
  <c r="F97" i="18"/>
  <c r="G97" i="18"/>
  <c r="F243" i="17"/>
  <c r="I243" i="17"/>
  <c r="M156" i="15"/>
  <c r="F243" i="18"/>
  <c r="G243" i="18"/>
  <c r="I245" i="17"/>
  <c r="G245" i="17"/>
  <c r="F251" i="17"/>
  <c r="G251" i="17"/>
  <c r="M164" i="15"/>
  <c r="F251" i="18"/>
  <c r="F234" i="17"/>
  <c r="M172" i="15"/>
  <c r="F234" i="18"/>
  <c r="I234" i="18"/>
  <c r="F226" i="17"/>
  <c r="I226" i="17"/>
  <c r="M180" i="15"/>
  <c r="F226" i="18"/>
  <c r="I226" i="18"/>
  <c r="F209" i="17"/>
  <c r="I209" i="17"/>
  <c r="M188" i="15"/>
  <c r="F209" i="18"/>
  <c r="I209" i="18"/>
  <c r="F211" i="17"/>
  <c r="I211" i="17"/>
  <c r="M191" i="15"/>
  <c r="F211" i="18"/>
  <c r="F212" i="17"/>
  <c r="M197" i="15"/>
  <c r="F212" i="18"/>
  <c r="I212" i="18"/>
  <c r="I217" i="17"/>
  <c r="G217" i="17"/>
  <c r="F195" i="17"/>
  <c r="I195" i="17"/>
  <c r="M211" i="15"/>
  <c r="F195" i="18"/>
  <c r="I195" i="18"/>
  <c r="F183" i="17"/>
  <c r="I183" i="17"/>
  <c r="M220" i="15"/>
  <c r="F183" i="18"/>
  <c r="F184" i="17"/>
  <c r="M223" i="15"/>
  <c r="F184" i="18"/>
  <c r="I184" i="18"/>
  <c r="F170" i="17"/>
  <c r="G170" i="17"/>
  <c r="M229" i="15"/>
  <c r="F170" i="18"/>
  <c r="I170" i="18"/>
  <c r="F319" i="17"/>
  <c r="M250" i="15"/>
  <c r="F319" i="18"/>
  <c r="I319" i="18"/>
  <c r="G330" i="17"/>
  <c r="I330" i="17"/>
  <c r="G269" i="17"/>
  <c r="I269" i="17"/>
  <c r="I321" i="17"/>
  <c r="G321" i="17"/>
  <c r="F117" i="17"/>
  <c r="I117" i="17"/>
  <c r="M100" i="15"/>
  <c r="F117" i="18"/>
  <c r="I117" i="18"/>
  <c r="F120" i="17"/>
  <c r="I120" i="17"/>
  <c r="M98" i="15"/>
  <c r="F120" i="18"/>
  <c r="I120" i="18"/>
  <c r="F96" i="17"/>
  <c r="I96" i="17"/>
  <c r="M130" i="15"/>
  <c r="F96" i="18"/>
  <c r="I96" i="18"/>
  <c r="F241" i="17"/>
  <c r="I241" i="17"/>
  <c r="M154" i="15"/>
  <c r="F241" i="18"/>
  <c r="I241" i="18"/>
  <c r="F246" i="17"/>
  <c r="I246" i="17"/>
  <c r="M162" i="15"/>
  <c r="F246" i="18"/>
  <c r="I246" i="18"/>
  <c r="F229" i="17"/>
  <c r="M170" i="15"/>
  <c r="F229" i="18"/>
  <c r="I229" i="18"/>
  <c r="F237" i="17"/>
  <c r="I237" i="17"/>
  <c r="M178" i="15"/>
  <c r="F237" i="18"/>
  <c r="I237" i="18"/>
  <c r="F201" i="17"/>
  <c r="M186" i="15"/>
  <c r="F201" i="18"/>
  <c r="I201" i="18"/>
  <c r="F203" i="17"/>
  <c r="I203" i="17"/>
  <c r="M189" i="15"/>
  <c r="F203" i="18"/>
  <c r="I203" i="18"/>
  <c r="F220" i="17"/>
  <c r="I220" i="17"/>
  <c r="M203" i="15"/>
  <c r="F220" i="18"/>
  <c r="G220" i="18"/>
  <c r="F199" i="17"/>
  <c r="I199" i="17"/>
  <c r="M212" i="15"/>
  <c r="F199" i="18"/>
  <c r="G199" i="18"/>
  <c r="F198" i="17"/>
  <c r="I198" i="17"/>
  <c r="M215" i="15"/>
  <c r="F198" i="18"/>
  <c r="I198" i="18"/>
  <c r="F186" i="17"/>
  <c r="M221" i="15"/>
  <c r="F186" i="18"/>
  <c r="I186" i="18"/>
  <c r="I185" i="17"/>
  <c r="G185" i="17"/>
  <c r="F172" i="17"/>
  <c r="I172" i="17"/>
  <c r="M235" i="15"/>
  <c r="F172" i="18"/>
  <c r="I172" i="18"/>
  <c r="F340" i="17"/>
  <c r="I340" i="17"/>
  <c r="M245" i="15"/>
  <c r="F340" i="18"/>
  <c r="F320" i="17"/>
  <c r="G320" i="17"/>
  <c r="M251" i="15"/>
  <c r="F320" i="18"/>
  <c r="G320" i="18"/>
  <c r="F167" i="17"/>
  <c r="I167" i="17"/>
  <c r="M261" i="15"/>
  <c r="F167" i="18"/>
  <c r="I167" i="18"/>
  <c r="I296" i="17"/>
  <c r="G296" i="17"/>
  <c r="F89" i="17"/>
  <c r="I89" i="17"/>
  <c r="M124" i="15"/>
  <c r="F89" i="18"/>
  <c r="F255" i="17"/>
  <c r="I255" i="17"/>
  <c r="M152" i="15"/>
  <c r="F255" i="18"/>
  <c r="I255" i="18"/>
  <c r="F244" i="17"/>
  <c r="I244" i="17"/>
  <c r="M160" i="15"/>
  <c r="F244" i="18"/>
  <c r="F227" i="17"/>
  <c r="M168" i="15"/>
  <c r="F227" i="18"/>
  <c r="G227" i="18"/>
  <c r="F232" i="17"/>
  <c r="G232" i="17"/>
  <c r="M176" i="15"/>
  <c r="F232" i="18"/>
  <c r="F257" i="17"/>
  <c r="M184" i="15"/>
  <c r="F257" i="18"/>
  <c r="G257" i="18"/>
  <c r="F204" i="17"/>
  <c r="I204" i="17"/>
  <c r="M195" i="15"/>
  <c r="F204" i="18"/>
  <c r="I204" i="18"/>
  <c r="F215" i="17"/>
  <c r="I215" i="17"/>
  <c r="M204" i="15"/>
  <c r="F215" i="18"/>
  <c r="G215" i="18"/>
  <c r="F189" i="17"/>
  <c r="I189" i="17"/>
  <c r="M207" i="15"/>
  <c r="N207" i="15"/>
  <c r="F190" i="17"/>
  <c r="M213" i="15"/>
  <c r="F190" i="18"/>
  <c r="I190" i="18"/>
  <c r="G200" i="17"/>
  <c r="I200" i="17"/>
  <c r="F188" i="17"/>
  <c r="I188" i="17"/>
  <c r="M227" i="15"/>
  <c r="F188" i="18"/>
  <c r="I188" i="18"/>
  <c r="F259" i="17"/>
  <c r="G259" i="17"/>
  <c r="M242" i="15"/>
  <c r="F259" i="18"/>
  <c r="G259" i="18"/>
  <c r="F163" i="17"/>
  <c r="M258" i="15"/>
  <c r="F163" i="18"/>
  <c r="I163" i="18"/>
  <c r="I301" i="17"/>
  <c r="G301" i="17"/>
  <c r="I270" i="17"/>
  <c r="G270" i="17"/>
  <c r="I288" i="17"/>
  <c r="G288" i="17"/>
  <c r="F136" i="17"/>
  <c r="M80" i="15"/>
  <c r="F136" i="18"/>
  <c r="G136" i="18"/>
  <c r="F127" i="17"/>
  <c r="G127" i="17"/>
  <c r="F84" i="17"/>
  <c r="I84" i="17"/>
  <c r="F121" i="17"/>
  <c r="I121" i="17"/>
  <c r="M96" i="15"/>
  <c r="F121" i="18"/>
  <c r="I121" i="18"/>
  <c r="I90" i="17"/>
  <c r="G90" i="17"/>
  <c r="F93" i="17"/>
  <c r="G93" i="17"/>
  <c r="M128" i="15"/>
  <c r="F93" i="18"/>
  <c r="I93" i="18"/>
  <c r="I98" i="17"/>
  <c r="G98" i="17"/>
  <c r="M28" i="15"/>
  <c r="F330" i="18"/>
  <c r="I330" i="18"/>
  <c r="M30" i="15"/>
  <c r="F294" i="18"/>
  <c r="I294" i="18"/>
  <c r="M32" i="15"/>
  <c r="F296" i="18"/>
  <c r="I296" i="18"/>
  <c r="M34" i="15"/>
  <c r="F302" i="18"/>
  <c r="I302" i="18"/>
  <c r="M36" i="15"/>
  <c r="F300" i="18"/>
  <c r="M38" i="15"/>
  <c r="F292" i="18"/>
  <c r="I292" i="18"/>
  <c r="M40" i="15"/>
  <c r="F298" i="18"/>
  <c r="I298" i="18"/>
  <c r="M42" i="15"/>
  <c r="F269" i="18"/>
  <c r="I269" i="18"/>
  <c r="M44" i="15"/>
  <c r="F271" i="18"/>
  <c r="M46" i="15"/>
  <c r="F273" i="18"/>
  <c r="I273" i="18"/>
  <c r="M48" i="15"/>
  <c r="F275" i="18"/>
  <c r="I275" i="18"/>
  <c r="M50" i="15"/>
  <c r="F321" i="18"/>
  <c r="I321" i="18"/>
  <c r="M52" i="15"/>
  <c r="M58" i="15"/>
  <c r="F71" i="18"/>
  <c r="G71" i="18"/>
  <c r="M66" i="15"/>
  <c r="F55" i="18"/>
  <c r="M72" i="15"/>
  <c r="F285" i="18"/>
  <c r="M74" i="15"/>
  <c r="F289" i="18"/>
  <c r="M97" i="15"/>
  <c r="F119" i="18"/>
  <c r="I119" i="18"/>
  <c r="F91" i="17"/>
  <c r="I91" i="17"/>
  <c r="M126" i="15"/>
  <c r="F91" i="18"/>
  <c r="I91" i="18"/>
  <c r="M129" i="15"/>
  <c r="F95" i="18"/>
  <c r="I95" i="18"/>
  <c r="I94" i="17"/>
  <c r="G94" i="17"/>
  <c r="M145" i="15"/>
  <c r="F148" i="18"/>
  <c r="I148" i="18"/>
  <c r="M153" i="15"/>
  <c r="F254" i="18"/>
  <c r="I254" i="18"/>
  <c r="F248" i="17"/>
  <c r="G248" i="17"/>
  <c r="M158" i="15"/>
  <c r="F248" i="18"/>
  <c r="I248" i="18"/>
  <c r="M161" i="15"/>
  <c r="F245" i="18"/>
  <c r="I245" i="18"/>
  <c r="I250" i="17"/>
  <c r="G250" i="17"/>
  <c r="F240" i="17"/>
  <c r="M166" i="15"/>
  <c r="F240" i="18"/>
  <c r="M169" i="15"/>
  <c r="F228" i="18"/>
  <c r="F230" i="17"/>
  <c r="I230" i="17"/>
  <c r="M174" i="15"/>
  <c r="F230" i="18"/>
  <c r="I230" i="18"/>
  <c r="M177" i="15"/>
  <c r="F236" i="18"/>
  <c r="F224" i="17"/>
  <c r="M182" i="15"/>
  <c r="F224" i="18"/>
  <c r="I224" i="18"/>
  <c r="M185" i="15"/>
  <c r="F256" i="18"/>
  <c r="I256" i="18"/>
  <c r="F208" i="17"/>
  <c r="I208" i="17"/>
  <c r="M196" i="15"/>
  <c r="F208" i="18"/>
  <c r="I208" i="18"/>
  <c r="F216" i="17"/>
  <c r="M199" i="15"/>
  <c r="F216" i="18"/>
  <c r="I216" i="18"/>
  <c r="M202" i="15"/>
  <c r="F217" i="18"/>
  <c r="I217" i="18"/>
  <c r="F218" i="17"/>
  <c r="M205" i="15"/>
  <c r="F218" i="18"/>
  <c r="I218" i="18"/>
  <c r="M208" i="15"/>
  <c r="F193" i="18"/>
  <c r="I193" i="18"/>
  <c r="I191" i="17"/>
  <c r="G191" i="17"/>
  <c r="F180" i="17"/>
  <c r="M219" i="15"/>
  <c r="F180" i="18"/>
  <c r="I180" i="18"/>
  <c r="F179" i="17"/>
  <c r="I179" i="17"/>
  <c r="M228" i="15"/>
  <c r="F179" i="18"/>
  <c r="F176" i="17"/>
  <c r="I176" i="17"/>
  <c r="M231" i="15"/>
  <c r="F176" i="18"/>
  <c r="I176" i="18"/>
  <c r="M234" i="15"/>
  <c r="F177" i="18"/>
  <c r="I177" i="18"/>
  <c r="F178" i="17"/>
  <c r="M237" i="15"/>
  <c r="F178" i="18"/>
  <c r="I178" i="18"/>
  <c r="M240" i="15"/>
  <c r="F266" i="18"/>
  <c r="I266" i="18"/>
  <c r="F260" i="17"/>
  <c r="G260" i="17"/>
  <c r="M243" i="15"/>
  <c r="F260" i="18"/>
  <c r="G260" i="18"/>
  <c r="F23" i="17"/>
  <c r="M253" i="15"/>
  <c r="F23" i="18"/>
  <c r="I23" i="18"/>
  <c r="F166" i="17"/>
  <c r="I166" i="17"/>
  <c r="M259" i="15"/>
  <c r="F166" i="18"/>
  <c r="F157" i="17"/>
  <c r="M267" i="15"/>
  <c r="F157" i="18"/>
  <c r="I157" i="18"/>
  <c r="F362" i="17"/>
  <c r="F362" i="18"/>
  <c r="I362" i="18"/>
  <c r="F309" i="17"/>
  <c r="M283" i="15"/>
  <c r="F309" i="18"/>
  <c r="G309" i="18"/>
  <c r="I307" i="17"/>
  <c r="G307" i="17"/>
  <c r="F29" i="17"/>
  <c r="I29" i="17"/>
  <c r="M299" i="15"/>
  <c r="F29" i="18"/>
  <c r="I29" i="18"/>
  <c r="I355" i="17"/>
  <c r="G355" i="17"/>
  <c r="F28" i="17"/>
  <c r="I28" i="17"/>
  <c r="M316" i="15"/>
  <c r="F28" i="18"/>
  <c r="I28" i="18"/>
  <c r="G15" i="17"/>
  <c r="I337" i="17"/>
  <c r="G337" i="17"/>
  <c r="I207" i="17"/>
  <c r="G207" i="17"/>
  <c r="F206" i="17"/>
  <c r="M193" i="15"/>
  <c r="F206" i="18"/>
  <c r="I206" i="18"/>
  <c r="M201" i="15"/>
  <c r="F214" i="18"/>
  <c r="I214" i="18"/>
  <c r="F214" i="17"/>
  <c r="F197" i="17"/>
  <c r="I197" i="17"/>
  <c r="M209" i="15"/>
  <c r="F197" i="18"/>
  <c r="I197" i="18"/>
  <c r="F196" i="17"/>
  <c r="M217" i="15"/>
  <c r="F196" i="18"/>
  <c r="I196" i="18"/>
  <c r="F182" i="17"/>
  <c r="M225" i="15"/>
  <c r="F182" i="18"/>
  <c r="I182" i="18"/>
  <c r="F174" i="17"/>
  <c r="I174" i="17"/>
  <c r="M233" i="15"/>
  <c r="F174" i="18"/>
  <c r="I174" i="18"/>
  <c r="M236" i="15"/>
  <c r="F175" i="18"/>
  <c r="F261" i="17"/>
  <c r="G261" i="17"/>
  <c r="M241" i="15"/>
  <c r="F261" i="18"/>
  <c r="G261" i="18"/>
  <c r="M244" i="15"/>
  <c r="F331" i="18"/>
  <c r="F341" i="17"/>
  <c r="I341" i="17"/>
  <c r="M249" i="15"/>
  <c r="F341" i="18"/>
  <c r="I341" i="18"/>
  <c r="M252" i="15"/>
  <c r="F22" i="18"/>
  <c r="I22" i="18"/>
  <c r="M260" i="15"/>
  <c r="F164" i="18"/>
  <c r="I164" i="18"/>
  <c r="M265" i="15"/>
  <c r="F156" i="18"/>
  <c r="I156" i="18"/>
  <c r="F156" i="17"/>
  <c r="G156" i="17"/>
  <c r="M268" i="15"/>
  <c r="F161" i="18"/>
  <c r="I161" i="18"/>
  <c r="F343" i="17"/>
  <c r="G343" i="17"/>
  <c r="M273" i="15"/>
  <c r="F343" i="18"/>
  <c r="M276" i="15"/>
  <c r="F15" i="18"/>
  <c r="I15" i="18"/>
  <c r="I11" i="17"/>
  <c r="G11" i="17"/>
  <c r="F313" i="17"/>
  <c r="G313" i="17"/>
  <c r="M281" i="15"/>
  <c r="F313" i="18"/>
  <c r="I313" i="18"/>
  <c r="M284" i="15"/>
  <c r="F312" i="18"/>
  <c r="I312" i="18"/>
  <c r="F308" i="17"/>
  <c r="M289" i="15"/>
  <c r="F308" i="18"/>
  <c r="I308" i="18"/>
  <c r="M292" i="15"/>
  <c r="F329" i="18"/>
  <c r="I329" i="18"/>
  <c r="F345" i="17"/>
  <c r="I345" i="17"/>
  <c r="I345" i="18"/>
  <c r="M300" i="15"/>
  <c r="F30" i="18"/>
  <c r="F356" i="17"/>
  <c r="M313" i="15"/>
  <c r="F356" i="18"/>
  <c r="I356" i="18"/>
  <c r="M317" i="15"/>
  <c r="F40" i="18"/>
  <c r="I40" i="18"/>
  <c r="F282" i="17"/>
  <c r="M24" i="15"/>
  <c r="F282" i="18"/>
  <c r="I282" i="18"/>
  <c r="G38" i="17"/>
  <c r="G175" i="17"/>
  <c r="G264" i="17"/>
  <c r="F265" i="17"/>
  <c r="I265" i="17"/>
  <c r="M239" i="15"/>
  <c r="F265" i="18"/>
  <c r="I265" i="18"/>
  <c r="F323" i="17"/>
  <c r="M247" i="15"/>
  <c r="F323" i="18"/>
  <c r="F26" i="17"/>
  <c r="G26" i="17"/>
  <c r="M255" i="15"/>
  <c r="F26" i="18"/>
  <c r="G26" i="18"/>
  <c r="F168" i="17"/>
  <c r="M263" i="15"/>
  <c r="F168" i="18"/>
  <c r="I168" i="18"/>
  <c r="M266" i="15"/>
  <c r="F160" i="18"/>
  <c r="I160" i="18"/>
  <c r="F20" i="17"/>
  <c r="I20" i="17"/>
  <c r="M271" i="15"/>
  <c r="F20" i="18"/>
  <c r="I20" i="18"/>
  <c r="M274" i="15"/>
  <c r="F344" i="18"/>
  <c r="F13" i="17"/>
  <c r="I13" i="17"/>
  <c r="M279" i="15"/>
  <c r="F13" i="18"/>
  <c r="I13" i="18"/>
  <c r="F310" i="17"/>
  <c r="I310" i="17"/>
  <c r="M287" i="15"/>
  <c r="F310" i="18"/>
  <c r="F333" i="17"/>
  <c r="I333" i="17"/>
  <c r="M295" i="15"/>
  <c r="F333" i="18"/>
  <c r="I333" i="18"/>
  <c r="F35" i="17"/>
  <c r="M303" i="15"/>
  <c r="F35" i="18"/>
  <c r="I35" i="18"/>
  <c r="F354" i="17"/>
  <c r="I354" i="17"/>
  <c r="M311" i="15"/>
  <c r="F354" i="18"/>
  <c r="I354" i="18"/>
  <c r="F39" i="17"/>
  <c r="M320" i="15"/>
  <c r="F39" i="18"/>
  <c r="I39" i="18"/>
  <c r="F278" i="17"/>
  <c r="I278" i="17"/>
  <c r="M22" i="15"/>
  <c r="F278" i="18"/>
  <c r="I278" i="18"/>
  <c r="G27" i="17"/>
  <c r="G342" i="17"/>
  <c r="G360" i="17"/>
  <c r="I360" i="17"/>
  <c r="F158" i="17"/>
  <c r="I158" i="17"/>
  <c r="M269" i="15"/>
  <c r="F158" i="18"/>
  <c r="I158" i="18"/>
  <c r="F12" i="17"/>
  <c r="I12" i="17"/>
  <c r="M277" i="15"/>
  <c r="F12" i="18"/>
  <c r="I12" i="18"/>
  <c r="F314" i="17"/>
  <c r="M285" i="15"/>
  <c r="F314" i="18"/>
  <c r="G314" i="18"/>
  <c r="F325" i="17"/>
  <c r="M293" i="15"/>
  <c r="F325" i="18"/>
  <c r="I325" i="18"/>
  <c r="F34" i="17"/>
  <c r="M301" i="15"/>
  <c r="F34" i="18"/>
  <c r="G34" i="18"/>
  <c r="F350" i="17"/>
  <c r="M309" i="15"/>
  <c r="F41" i="17"/>
  <c r="I41" i="17"/>
  <c r="M318" i="15"/>
  <c r="F41" i="18"/>
  <c r="I41" i="18"/>
  <c r="G332" i="17"/>
  <c r="I280" i="17"/>
  <c r="G281" i="17"/>
  <c r="I268" i="17"/>
  <c r="G268" i="17"/>
  <c r="I339" i="17"/>
  <c r="G339" i="17"/>
  <c r="I247" i="17"/>
  <c r="G247" i="17"/>
  <c r="I231" i="17"/>
  <c r="G231" i="17"/>
  <c r="F316" i="19"/>
  <c r="O286" i="15"/>
  <c r="F316" i="20"/>
  <c r="F33" i="19"/>
  <c r="O304" i="15"/>
  <c r="F33" i="20"/>
  <c r="I92" i="17"/>
  <c r="G92" i="17"/>
  <c r="I182" i="17"/>
  <c r="G182" i="17"/>
  <c r="I165" i="17"/>
  <c r="G165" i="17"/>
  <c r="I30" i="17"/>
  <c r="G30" i="17"/>
  <c r="G145" i="17"/>
  <c r="I145" i="17"/>
  <c r="I22" i="17"/>
  <c r="G22" i="17"/>
  <c r="F189" i="19"/>
  <c r="O207" i="15"/>
  <c r="F189" i="20"/>
  <c r="I295" i="18"/>
  <c r="I303" i="18"/>
  <c r="G303" i="18"/>
  <c r="I300" i="18"/>
  <c r="G300" i="18"/>
  <c r="G292" i="18"/>
  <c r="I299" i="18"/>
  <c r="G299" i="18"/>
  <c r="I268" i="18"/>
  <c r="G268" i="18"/>
  <c r="I272" i="18"/>
  <c r="G272" i="18"/>
  <c r="F64" i="18"/>
  <c r="F147" i="18"/>
  <c r="F135" i="18"/>
  <c r="F68" i="18"/>
  <c r="F133" i="18"/>
  <c r="F66" i="18"/>
  <c r="F67" i="18"/>
  <c r="F134" i="18"/>
  <c r="F65" i="18"/>
  <c r="F132" i="18"/>
  <c r="F63" i="18"/>
  <c r="F149" i="18"/>
  <c r="I71" i="18"/>
  <c r="F143" i="18"/>
  <c r="F78" i="18"/>
  <c r="F61" i="18"/>
  <c r="F58" i="18"/>
  <c r="F113" i="18"/>
  <c r="F114" i="18"/>
  <c r="F59" i="18"/>
  <c r="F56" i="18"/>
  <c r="F111" i="18"/>
  <c r="F54" i="18"/>
  <c r="F109" i="18"/>
  <c r="F112" i="18"/>
  <c r="F57" i="18"/>
  <c r="F110" i="18"/>
  <c r="F107" i="18"/>
  <c r="F75" i="18"/>
  <c r="F52" i="18"/>
  <c r="F73" i="18"/>
  <c r="F50" i="18"/>
  <c r="F105" i="18"/>
  <c r="F108" i="18"/>
  <c r="F53" i="18"/>
  <c r="F74" i="18"/>
  <c r="F51" i="18"/>
  <c r="F106" i="18"/>
  <c r="I285" i="18"/>
  <c r="G285" i="18"/>
  <c r="F124" i="18"/>
  <c r="F81" i="18"/>
  <c r="F126" i="18"/>
  <c r="F83" i="18"/>
  <c r="F84" i="18"/>
  <c r="F127" i="18"/>
  <c r="F129" i="18"/>
  <c r="F86" i="18"/>
  <c r="F130" i="18"/>
  <c r="F87" i="18"/>
  <c r="F85" i="18"/>
  <c r="F128" i="18"/>
  <c r="F131" i="18"/>
  <c r="F88" i="18"/>
  <c r="F103" i="18"/>
  <c r="F141" i="18"/>
  <c r="F154" i="18"/>
  <c r="F153" i="18"/>
  <c r="F102" i="18"/>
  <c r="F140" i="18"/>
  <c r="G93" i="18"/>
  <c r="I97" i="18"/>
  <c r="F77" i="18"/>
  <c r="F144" i="18"/>
  <c r="I247" i="18"/>
  <c r="G247" i="18"/>
  <c r="I244" i="18"/>
  <c r="G244" i="18"/>
  <c r="G251" i="18"/>
  <c r="I251" i="18"/>
  <c r="I240" i="18"/>
  <c r="G240" i="18"/>
  <c r="I227" i="18"/>
  <c r="G224" i="18"/>
  <c r="I257" i="18"/>
  <c r="I207" i="18"/>
  <c r="G207" i="18"/>
  <c r="I211" i="18"/>
  <c r="G211" i="18"/>
  <c r="G218" i="18"/>
  <c r="I183" i="18"/>
  <c r="G183" i="18"/>
  <c r="I187" i="18"/>
  <c r="G187" i="18"/>
  <c r="I175" i="18"/>
  <c r="G175" i="18"/>
  <c r="I340" i="18"/>
  <c r="G340" i="18"/>
  <c r="G319" i="18"/>
  <c r="I26" i="18"/>
  <c r="I343" i="18"/>
  <c r="G343" i="18"/>
  <c r="I306" i="18"/>
  <c r="G306" i="18"/>
  <c r="F17" i="18"/>
  <c r="F326" i="18"/>
  <c r="I31" i="18"/>
  <c r="F32" i="18"/>
  <c r="G39" i="18"/>
  <c r="G98" i="18"/>
  <c r="G121" i="18"/>
  <c r="G198" i="18"/>
  <c r="G209" i="18"/>
  <c r="G225" i="18"/>
  <c r="G287" i="18"/>
  <c r="G315" i="18"/>
  <c r="G329" i="18"/>
  <c r="G362" i="18"/>
  <c r="G14" i="19"/>
  <c r="I14" i="19"/>
  <c r="F351" i="19"/>
  <c r="F44" i="19"/>
  <c r="O322" i="15"/>
  <c r="I299" i="17"/>
  <c r="G299" i="17"/>
  <c r="I271" i="17"/>
  <c r="G271" i="17"/>
  <c r="F64" i="17"/>
  <c r="F147" i="17"/>
  <c r="F133" i="17"/>
  <c r="F66" i="17"/>
  <c r="F78" i="17"/>
  <c r="F143" i="17"/>
  <c r="F61" i="17"/>
  <c r="F115" i="17"/>
  <c r="F60" i="17"/>
  <c r="F113" i="17"/>
  <c r="F58" i="17"/>
  <c r="F59" i="17"/>
  <c r="F114" i="17"/>
  <c r="F105" i="17"/>
  <c r="F73" i="17"/>
  <c r="F50" i="17"/>
  <c r="F108" i="17"/>
  <c r="F53" i="17"/>
  <c r="F76" i="17"/>
  <c r="F74" i="17"/>
  <c r="F51" i="17"/>
  <c r="F106" i="17"/>
  <c r="F139" i="17"/>
  <c r="F152" i="17"/>
  <c r="F100" i="17"/>
  <c r="F138" i="17"/>
  <c r="F151" i="17"/>
  <c r="F123" i="17"/>
  <c r="F80" i="17"/>
  <c r="F125" i="17"/>
  <c r="F82" i="17"/>
  <c r="F130" i="17"/>
  <c r="F87" i="17"/>
  <c r="G243" i="17"/>
  <c r="I227" i="17"/>
  <c r="G227" i="17"/>
  <c r="I235" i="17"/>
  <c r="G235" i="17"/>
  <c r="I223" i="17"/>
  <c r="G223" i="17"/>
  <c r="I202" i="17"/>
  <c r="G202" i="17"/>
  <c r="I210" i="17"/>
  <c r="G210" i="17"/>
  <c r="I218" i="17"/>
  <c r="G218" i="17"/>
  <c r="I190" i="17"/>
  <c r="G190" i="17"/>
  <c r="I186" i="17"/>
  <c r="G186" i="17"/>
  <c r="I178" i="17"/>
  <c r="G178" i="17"/>
  <c r="I160" i="17"/>
  <c r="G160" i="17"/>
  <c r="I309" i="17"/>
  <c r="G309" i="17"/>
  <c r="F328" i="17"/>
  <c r="F327" i="17"/>
  <c r="F19" i="17"/>
  <c r="F326" i="17"/>
  <c r="F18" i="17"/>
  <c r="F17" i="17"/>
  <c r="F32" i="17"/>
  <c r="F31" i="17"/>
  <c r="F348" i="17"/>
  <c r="F45" i="17"/>
  <c r="F43" i="17"/>
  <c r="F349" i="17"/>
  <c r="G24" i="17"/>
  <c r="G28" i="17"/>
  <c r="G40" i="17"/>
  <c r="G132" i="17"/>
  <c r="G171" i="17"/>
  <c r="G181" i="17"/>
  <c r="G192" i="17"/>
  <c r="G203" i="17"/>
  <c r="G208" i="17"/>
  <c r="G219" i="17"/>
  <c r="G230" i="17"/>
  <c r="G236" i="17"/>
  <c r="G246" i="17"/>
  <c r="G265" i="17"/>
  <c r="G272" i="17"/>
  <c r="G297" i="17"/>
  <c r="G302" i="17"/>
  <c r="G310" i="17"/>
  <c r="G315" i="17"/>
  <c r="G322" i="17"/>
  <c r="G24" i="18"/>
  <c r="G35" i="18"/>
  <c r="G40" i="18"/>
  <c r="G70" i="18"/>
  <c r="G94" i="18"/>
  <c r="G117" i="18"/>
  <c r="G148" i="18"/>
  <c r="G167" i="18"/>
  <c r="G173" i="18"/>
  <c r="G194" i="18"/>
  <c r="G200" i="18"/>
  <c r="G210" i="18"/>
  <c r="G217" i="18"/>
  <c r="G226" i="18"/>
  <c r="G234" i="18"/>
  <c r="G242" i="18"/>
  <c r="G250" i="18"/>
  <c r="G270" i="18"/>
  <c r="G279" i="18"/>
  <c r="G288" i="18"/>
  <c r="G308" i="18"/>
  <c r="G330" i="18"/>
  <c r="G347" i="18"/>
  <c r="F16" i="18"/>
  <c r="N324" i="15"/>
  <c r="I26" i="17"/>
  <c r="I156" i="17"/>
  <c r="I335" i="17"/>
  <c r="I343" i="17"/>
  <c r="F56" i="17"/>
  <c r="F33" i="18"/>
  <c r="I220" i="18"/>
  <c r="I332" i="18"/>
  <c r="F316" i="18"/>
  <c r="I89" i="18"/>
  <c r="G89" i="18"/>
  <c r="I252" i="18"/>
  <c r="G252" i="18"/>
  <c r="I215" i="18"/>
  <c r="I191" i="18"/>
  <c r="G191" i="18"/>
  <c r="I199" i="18"/>
  <c r="I331" i="18"/>
  <c r="G331" i="18"/>
  <c r="I263" i="18"/>
  <c r="G263" i="18"/>
  <c r="G323" i="18"/>
  <c r="I323" i="18"/>
  <c r="I320" i="18"/>
  <c r="G313" i="18"/>
  <c r="I309" i="18"/>
  <c r="I310" i="18"/>
  <c r="G310" i="18"/>
  <c r="I324" i="18"/>
  <c r="G324" i="18"/>
  <c r="I34" i="18"/>
  <c r="F348" i="18"/>
  <c r="F45" i="18"/>
  <c r="F350" i="18"/>
  <c r="F42" i="18"/>
  <c r="G280" i="18"/>
  <c r="G12" i="18"/>
  <c r="G116" i="18"/>
  <c r="G145" i="18"/>
  <c r="G165" i="18"/>
  <c r="G177" i="18"/>
  <c r="G216" i="18"/>
  <c r="G233" i="18"/>
  <c r="G249" i="18"/>
  <c r="G307" i="18"/>
  <c r="G325" i="18"/>
  <c r="G353" i="18"/>
  <c r="I118" i="17"/>
  <c r="G118" i="17"/>
  <c r="I214" i="17"/>
  <c r="G214" i="17"/>
  <c r="F189" i="18"/>
  <c r="I295" i="17"/>
  <c r="G295" i="17"/>
  <c r="I275" i="17"/>
  <c r="G275" i="17"/>
  <c r="I239" i="17"/>
  <c r="G239" i="17"/>
  <c r="I206" i="17"/>
  <c r="G206" i="17"/>
  <c r="I170" i="17"/>
  <c r="F284" i="17"/>
  <c r="F277" i="17"/>
  <c r="G12" i="17"/>
  <c r="G55" i="17"/>
  <c r="G68" i="17"/>
  <c r="G95" i="17"/>
  <c r="G164" i="17"/>
  <c r="G187" i="17"/>
  <c r="G197" i="17"/>
  <c r="G213" i="17"/>
  <c r="G225" i="17"/>
  <c r="G252" i="17"/>
  <c r="G292" i="17"/>
  <c r="G344" i="17"/>
  <c r="G205" i="18"/>
  <c r="F351" i="18"/>
  <c r="F44" i="18"/>
  <c r="G13" i="17"/>
  <c r="G21" i="17"/>
  <c r="G25" i="17"/>
  <c r="G33" i="17"/>
  <c r="G41" i="17"/>
  <c r="G70" i="17"/>
  <c r="G84" i="17"/>
  <c r="G96" i="17"/>
  <c r="G111" i="17"/>
  <c r="G116" i="17"/>
  <c r="G121" i="17"/>
  <c r="G159" i="17"/>
  <c r="G166" i="17"/>
  <c r="G172" i="17"/>
  <c r="G177" i="17"/>
  <c r="G188" i="17"/>
  <c r="G193" i="17"/>
  <c r="G199" i="17"/>
  <c r="G209" i="17"/>
  <c r="G215" i="17"/>
  <c r="G237" i="17"/>
  <c r="G242" i="17"/>
  <c r="G254" i="17"/>
  <c r="G273" i="17"/>
  <c r="G279" i="17"/>
  <c r="G286" i="17"/>
  <c r="G293" i="17"/>
  <c r="G298" i="17"/>
  <c r="G306" i="17"/>
  <c r="G311" i="17"/>
  <c r="G316" i="17"/>
  <c r="G324" i="17"/>
  <c r="G329" i="17"/>
  <c r="G334" i="17"/>
  <c r="G347" i="17"/>
  <c r="G353" i="17"/>
  <c r="G20" i="18"/>
  <c r="G25" i="18"/>
  <c r="G31" i="18"/>
  <c r="G90" i="18"/>
  <c r="G95" i="18"/>
  <c r="G118" i="18"/>
  <c r="G156" i="18"/>
  <c r="G168" i="18"/>
  <c r="G174" i="18"/>
  <c r="G185" i="18"/>
  <c r="G190" i="18"/>
  <c r="G196" i="18"/>
  <c r="G201" i="18"/>
  <c r="G212" i="18"/>
  <c r="G229" i="18"/>
  <c r="G245" i="18"/>
  <c r="G254" i="18"/>
  <c r="G264" i="18"/>
  <c r="G293" i="18"/>
  <c r="G301" i="18"/>
  <c r="G311" i="18"/>
  <c r="G321" i="18"/>
  <c r="I93" i="17"/>
  <c r="I161" i="17"/>
  <c r="I312" i="17"/>
  <c r="I320" i="17"/>
  <c r="F42" i="17"/>
  <c r="F65" i="17"/>
  <c r="F101" i="17"/>
  <c r="F135" i="17"/>
  <c r="F76" i="18"/>
  <c r="I335" i="18"/>
  <c r="G335" i="18"/>
  <c r="G296" i="18"/>
  <c r="I271" i="18"/>
  <c r="G271" i="18"/>
  <c r="F60" i="18"/>
  <c r="F115" i="18"/>
  <c r="I286" i="18"/>
  <c r="G286" i="18"/>
  <c r="I289" i="18"/>
  <c r="G289" i="18"/>
  <c r="I339" i="18"/>
  <c r="F101" i="18"/>
  <c r="F152" i="18"/>
  <c r="F139" i="18"/>
  <c r="F138" i="18"/>
  <c r="F151" i="18"/>
  <c r="F100" i="18"/>
  <c r="F125" i="18"/>
  <c r="F82" i="18"/>
  <c r="G248" i="18"/>
  <c r="I228" i="18"/>
  <c r="G228" i="18"/>
  <c r="I235" i="18"/>
  <c r="G235" i="18"/>
  <c r="I231" i="18"/>
  <c r="G231" i="18"/>
  <c r="I232" i="18"/>
  <c r="G232" i="18"/>
  <c r="I236" i="18"/>
  <c r="G236" i="18"/>
  <c r="I223" i="18"/>
  <c r="G223" i="18"/>
  <c r="G256" i="18"/>
  <c r="I219" i="18"/>
  <c r="G219" i="18"/>
  <c r="I179" i="18"/>
  <c r="G179" i="18"/>
  <c r="I171" i="18"/>
  <c r="G171" i="18"/>
  <c r="G22" i="18"/>
  <c r="I166" i="18"/>
  <c r="G166" i="18"/>
  <c r="G157" i="18"/>
  <c r="I344" i="18"/>
  <c r="G344" i="18"/>
  <c r="I30" i="18"/>
  <c r="G30" i="18"/>
  <c r="F349" i="18"/>
  <c r="F43" i="18"/>
  <c r="I355" i="18"/>
  <c r="G355" i="18"/>
  <c r="I38" i="18"/>
  <c r="G38" i="18"/>
  <c r="I281" i="18"/>
  <c r="G281" i="18"/>
  <c r="F277" i="18"/>
  <c r="F284" i="18"/>
  <c r="G92" i="18"/>
  <c r="G159" i="18"/>
  <c r="G204" i="18"/>
  <c r="G241" i="18"/>
  <c r="G269" i="18"/>
  <c r="G297" i="18"/>
  <c r="I361" i="18"/>
  <c r="G361" i="18"/>
  <c r="I303" i="17"/>
  <c r="G303" i="17"/>
  <c r="F134" i="17"/>
  <c r="F67" i="17"/>
  <c r="F149" i="17"/>
  <c r="F63" i="17"/>
  <c r="F109" i="17"/>
  <c r="F54" i="17"/>
  <c r="F112" i="17"/>
  <c r="F57" i="17"/>
  <c r="F107" i="17"/>
  <c r="F52" i="17"/>
  <c r="I289" i="17"/>
  <c r="G289" i="17"/>
  <c r="F124" i="17"/>
  <c r="F81" i="17"/>
  <c r="F126" i="17"/>
  <c r="F83" i="17"/>
  <c r="F129" i="17"/>
  <c r="F86" i="17"/>
  <c r="F128" i="17"/>
  <c r="F85" i="17"/>
  <c r="F131" i="17"/>
  <c r="F88" i="17"/>
  <c r="F154" i="17"/>
  <c r="F103" i="17"/>
  <c r="F141" i="17"/>
  <c r="F153" i="17"/>
  <c r="F140" i="17"/>
  <c r="F102" i="17"/>
  <c r="F144" i="17"/>
  <c r="F77" i="17"/>
  <c r="I194" i="17"/>
  <c r="G194" i="17"/>
  <c r="I266" i="17"/>
  <c r="G266" i="17"/>
  <c r="G331" i="17"/>
  <c r="I331" i="17"/>
  <c r="I323" i="17"/>
  <c r="G323" i="17"/>
  <c r="I319" i="17"/>
  <c r="G319" i="17"/>
  <c r="N27" i="15"/>
  <c r="N28" i="15"/>
  <c r="N30" i="15"/>
  <c r="N31" i="15"/>
  <c r="N33" i="15"/>
  <c r="N34" i="15"/>
  <c r="N35" i="15"/>
  <c r="N36" i="15"/>
  <c r="N37" i="15"/>
  <c r="N38" i="15"/>
  <c r="N39" i="15"/>
  <c r="N41" i="15"/>
  <c r="N42" i="15"/>
  <c r="N43" i="15"/>
  <c r="N44" i="15"/>
  <c r="N45" i="15"/>
  <c r="N46" i="15"/>
  <c r="N47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7" i="15"/>
  <c r="N68" i="15"/>
  <c r="N69" i="15"/>
  <c r="N70" i="15"/>
  <c r="N71" i="15"/>
  <c r="N72" i="15"/>
  <c r="N73" i="15"/>
  <c r="N74" i="15"/>
  <c r="N75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4" i="15"/>
  <c r="N95" i="15"/>
  <c r="N96" i="15"/>
  <c r="N98" i="15"/>
  <c r="N99" i="15"/>
  <c r="N100" i="15"/>
  <c r="N101" i="15"/>
  <c r="N124" i="15"/>
  <c r="N125" i="15"/>
  <c r="N126" i="15"/>
  <c r="N127" i="15"/>
  <c r="N129" i="15"/>
  <c r="N130" i="15"/>
  <c r="N131" i="15"/>
  <c r="N133" i="15"/>
  <c r="N137" i="15"/>
  <c r="N145" i="15"/>
  <c r="N151" i="15"/>
  <c r="N152" i="15"/>
  <c r="N153" i="15"/>
  <c r="N154" i="15"/>
  <c r="N155" i="15"/>
  <c r="N156" i="15"/>
  <c r="N157" i="15"/>
  <c r="N159" i="15"/>
  <c r="N160" i="15"/>
  <c r="N161" i="15"/>
  <c r="N163" i="15"/>
  <c r="N164" i="15"/>
  <c r="N165" i="15"/>
  <c r="N166" i="15"/>
  <c r="N168" i="15"/>
  <c r="N169" i="15"/>
  <c r="N170" i="15"/>
  <c r="N171" i="15"/>
  <c r="N172" i="15"/>
  <c r="N173" i="15"/>
  <c r="N175" i="15"/>
  <c r="N176" i="15"/>
  <c r="N177" i="15"/>
  <c r="N179" i="15"/>
  <c r="N180" i="15"/>
  <c r="N181" i="15"/>
  <c r="N183" i="15"/>
  <c r="N184" i="15"/>
  <c r="N185" i="15"/>
  <c r="N186" i="15"/>
  <c r="N187" i="15"/>
  <c r="N188" i="15"/>
  <c r="N189" i="15"/>
  <c r="N190" i="15"/>
  <c r="N191" i="15"/>
  <c r="N192" i="15"/>
  <c r="N193" i="15"/>
  <c r="N194" i="15"/>
  <c r="N195" i="15"/>
  <c r="N196" i="15"/>
  <c r="N197" i="15"/>
  <c r="N198" i="15"/>
  <c r="N200" i="15"/>
  <c r="N201" i="15"/>
  <c r="N202" i="15"/>
  <c r="N203" i="15"/>
  <c r="N204" i="15"/>
  <c r="N205" i="15"/>
  <c r="N206" i="15"/>
  <c r="N209" i="15"/>
  <c r="N210" i="15"/>
  <c r="N211" i="15"/>
  <c r="N213" i="15"/>
  <c r="N214" i="15"/>
  <c r="N215" i="15"/>
  <c r="N216" i="15"/>
  <c r="N217" i="15"/>
  <c r="N218" i="15"/>
  <c r="N220" i="15"/>
  <c r="N221" i="15"/>
  <c r="N222" i="15"/>
  <c r="N223" i="15"/>
  <c r="N224" i="15"/>
  <c r="N225" i="15"/>
  <c r="N226" i="15"/>
  <c r="N227" i="15"/>
  <c r="N228" i="15"/>
  <c r="N229" i="15"/>
  <c r="N230" i="15"/>
  <c r="N232" i="15"/>
  <c r="N233" i="15"/>
  <c r="N234" i="15"/>
  <c r="N235" i="15"/>
  <c r="N236" i="15"/>
  <c r="N237" i="15"/>
  <c r="N238" i="15"/>
  <c r="N242" i="15"/>
  <c r="N243" i="15"/>
  <c r="N244" i="15"/>
  <c r="N245" i="15"/>
  <c r="N246" i="15"/>
  <c r="N247" i="15"/>
  <c r="N248" i="15"/>
  <c r="N249" i="15"/>
  <c r="N250" i="15"/>
  <c r="N251" i="15"/>
  <c r="N254" i="15"/>
  <c r="N258" i="15"/>
  <c r="N259" i="15"/>
  <c r="N260" i="15"/>
  <c r="N261" i="15"/>
  <c r="N262" i="15"/>
  <c r="N263" i="15"/>
  <c r="N264" i="15"/>
  <c r="N265" i="15"/>
  <c r="N266" i="15"/>
  <c r="N267" i="15"/>
  <c r="N270" i="15"/>
  <c r="N271" i="15"/>
  <c r="N273" i="15"/>
  <c r="N274" i="15"/>
  <c r="N277" i="15"/>
  <c r="N278" i="15"/>
  <c r="N279" i="15"/>
  <c r="N280" i="15"/>
  <c r="N282" i="15"/>
  <c r="N283" i="15"/>
  <c r="N287" i="15"/>
  <c r="N288" i="15"/>
  <c r="N289" i="15"/>
  <c r="N290" i="15"/>
  <c r="N291" i="15"/>
  <c r="N292" i="15"/>
  <c r="N293" i="15"/>
  <c r="N294" i="15"/>
  <c r="N296" i="15"/>
  <c r="N300" i="15"/>
  <c r="N302" i="15"/>
  <c r="N303" i="15"/>
  <c r="N306" i="15"/>
  <c r="N307" i="15"/>
  <c r="N308" i="15"/>
  <c r="N309" i="15"/>
  <c r="N310" i="15"/>
  <c r="N312" i="15"/>
  <c r="N315" i="15"/>
  <c r="N317" i="15"/>
  <c r="N319" i="15"/>
  <c r="N320" i="15"/>
  <c r="N21" i="15"/>
  <c r="N22" i="15"/>
  <c r="N23" i="15"/>
  <c r="N25" i="15"/>
  <c r="N26" i="15"/>
  <c r="G71" i="17"/>
  <c r="G97" i="17"/>
  <c r="G117" i="17"/>
  <c r="G148" i="17"/>
  <c r="G173" i="17"/>
  <c r="G179" i="17"/>
  <c r="G195" i="17"/>
  <c r="G205" i="17"/>
  <c r="G211" i="17"/>
  <c r="G221" i="17"/>
  <c r="G228" i="17"/>
  <c r="G233" i="17"/>
  <c r="G238" i="17"/>
  <c r="G249" i="17"/>
  <c r="G255" i="17"/>
  <c r="G263" i="17"/>
  <c r="G274" i="17"/>
  <c r="G287" i="17"/>
  <c r="G294" i="17"/>
  <c r="G300" i="17"/>
  <c r="G341" i="17"/>
  <c r="G11" i="18"/>
  <c r="G21" i="18"/>
  <c r="G27" i="18"/>
  <c r="G80" i="18"/>
  <c r="G91" i="18"/>
  <c r="G96" i="18"/>
  <c r="G120" i="18"/>
  <c r="G164" i="18"/>
  <c r="G170" i="18"/>
  <c r="G176" i="18"/>
  <c r="G181" i="18"/>
  <c r="G192" i="18"/>
  <c r="G197" i="18"/>
  <c r="G202" i="18"/>
  <c r="G208" i="18"/>
  <c r="G213" i="18"/>
  <c r="G221" i="18"/>
  <c r="G238" i="18"/>
  <c r="G246" i="18"/>
  <c r="G255" i="18"/>
  <c r="G274" i="18"/>
  <c r="G294" i="18"/>
  <c r="G302" i="18"/>
  <c r="G322" i="18"/>
  <c r="G334" i="18"/>
  <c r="G341" i="18"/>
  <c r="O323" i="15"/>
  <c r="F14" i="20"/>
  <c r="N329" i="15"/>
  <c r="I256" i="17"/>
  <c r="I285" i="17"/>
  <c r="I313" i="17"/>
  <c r="G14" i="18"/>
  <c r="I14" i="18"/>
  <c r="F75" i="17"/>
  <c r="F110" i="17"/>
  <c r="I243" i="18"/>
  <c r="F123" i="18"/>
  <c r="F37" i="17"/>
  <c r="M327" i="15"/>
  <c r="F359" i="18"/>
  <c r="I359" i="19"/>
  <c r="G359" i="19"/>
  <c r="G333" i="17"/>
  <c r="N326" i="15"/>
  <c r="N313" i="15"/>
  <c r="N295" i="15"/>
  <c r="N241" i="15"/>
  <c r="F261" i="19"/>
  <c r="G261" i="19"/>
  <c r="N66" i="15"/>
  <c r="G278" i="18"/>
  <c r="G193" i="18"/>
  <c r="G214" i="18"/>
  <c r="G266" i="18"/>
  <c r="G275" i="18"/>
  <c r="G198" i="17"/>
  <c r="G186" i="18"/>
  <c r="G167" i="17"/>
  <c r="G89" i="17"/>
  <c r="N24" i="15"/>
  <c r="N285" i="15"/>
  <c r="F314" i="19"/>
  <c r="N281" i="15"/>
  <c r="N269" i="15"/>
  <c r="N256" i="15"/>
  <c r="N252" i="15"/>
  <c r="O252" i="15"/>
  <c r="F22" i="20"/>
  <c r="N240" i="15"/>
  <c r="N212" i="15"/>
  <c r="N208" i="15"/>
  <c r="N199" i="15"/>
  <c r="O199" i="15"/>
  <c r="F216" i="20"/>
  <c r="N167" i="15"/>
  <c r="N132" i="15"/>
  <c r="N128" i="15"/>
  <c r="N29" i="15"/>
  <c r="F295" i="19"/>
  <c r="G182" i="18"/>
  <c r="G354" i="18"/>
  <c r="G161" i="18"/>
  <c r="G195" i="18"/>
  <c r="G203" i="18"/>
  <c r="G239" i="18"/>
  <c r="G119" i="18"/>
  <c r="I136" i="18"/>
  <c r="G282" i="18"/>
  <c r="G206" i="18"/>
  <c r="G163" i="18"/>
  <c r="G340" i="17"/>
  <c r="G220" i="17"/>
  <c r="G29" i="17"/>
  <c r="G176" i="17"/>
  <c r="I251" i="17"/>
  <c r="G188" i="18"/>
  <c r="I314" i="18"/>
  <c r="I248" i="17"/>
  <c r="G360" i="19"/>
  <c r="G356" i="18"/>
  <c r="G298" i="18"/>
  <c r="G184" i="18"/>
  <c r="G160" i="18"/>
  <c r="G278" i="17"/>
  <c r="G241" i="17"/>
  <c r="G91" i="17"/>
  <c r="G354" i="17"/>
  <c r="G174" i="17"/>
  <c r="I127" i="17"/>
  <c r="F337" i="18"/>
  <c r="N321" i="15"/>
  <c r="I359" i="20"/>
  <c r="G359" i="20"/>
  <c r="N318" i="15"/>
  <c r="N299" i="15"/>
  <c r="O299" i="15"/>
  <c r="F29" i="20"/>
  <c r="N253" i="15"/>
  <c r="G342" i="18"/>
  <c r="G28" i="18"/>
  <c r="G333" i="18"/>
  <c r="G226" i="17"/>
  <c r="G204" i="17"/>
  <c r="G183" i="17"/>
  <c r="G29" i="18"/>
  <c r="G120" i="17"/>
  <c r="G312" i="18"/>
  <c r="G265" i="18"/>
  <c r="G230" i="18"/>
  <c r="G158" i="18"/>
  <c r="G244" i="17"/>
  <c r="G189" i="17"/>
  <c r="N316" i="15"/>
  <c r="O316" i="15"/>
  <c r="F28" i="20"/>
  <c r="N311" i="15"/>
  <c r="N301" i="15"/>
  <c r="N284" i="15"/>
  <c r="N276" i="15"/>
  <c r="F15" i="19"/>
  <c r="N272" i="15"/>
  <c r="N268" i="15"/>
  <c r="N255" i="15"/>
  <c r="N239" i="15"/>
  <c r="F265" i="19"/>
  <c r="N231" i="15"/>
  <c r="N219" i="15"/>
  <c r="N182" i="15"/>
  <c r="N178" i="15"/>
  <c r="F237" i="19"/>
  <c r="N174" i="15"/>
  <c r="N162" i="15"/>
  <c r="N158" i="15"/>
  <c r="N97" i="15"/>
  <c r="F119" i="19"/>
  <c r="N48" i="15"/>
  <c r="N40" i="15"/>
  <c r="N32" i="15"/>
  <c r="G273" i="18"/>
  <c r="G237" i="18"/>
  <c r="G180" i="18"/>
  <c r="G41" i="18"/>
  <c r="G15" i="18"/>
  <c r="G20" i="17"/>
  <c r="G23" i="18"/>
  <c r="I232" i="17"/>
  <c r="G178" i="18"/>
  <c r="G13" i="18"/>
  <c r="G158" i="17"/>
  <c r="G172" i="18"/>
  <c r="O328" i="15"/>
  <c r="F360" i="20"/>
  <c r="I34" i="17"/>
  <c r="G34" i="17"/>
  <c r="I314" i="17"/>
  <c r="G314" i="17"/>
  <c r="I356" i="17"/>
  <c r="G356" i="17"/>
  <c r="I157" i="17"/>
  <c r="G157" i="17"/>
  <c r="I23" i="17"/>
  <c r="G23" i="17"/>
  <c r="I180" i="17"/>
  <c r="G180" i="17"/>
  <c r="G216" i="17"/>
  <c r="I216" i="17"/>
  <c r="I282" i="17"/>
  <c r="G282" i="17"/>
  <c r="I224" i="17"/>
  <c r="G224" i="17"/>
  <c r="I136" i="17"/>
  <c r="G136" i="17"/>
  <c r="I163" i="17"/>
  <c r="G163" i="17"/>
  <c r="I257" i="17"/>
  <c r="G257" i="17"/>
  <c r="G184" i="17"/>
  <c r="I184" i="17"/>
  <c r="I212" i="17"/>
  <c r="G212" i="17"/>
  <c r="I234" i="17"/>
  <c r="G234" i="17"/>
  <c r="I350" i="17"/>
  <c r="G350" i="17"/>
  <c r="I325" i="17"/>
  <c r="G325" i="17"/>
  <c r="I39" i="17"/>
  <c r="G39" i="17"/>
  <c r="I35" i="17"/>
  <c r="G35" i="17"/>
  <c r="I168" i="17"/>
  <c r="G168" i="17"/>
  <c r="I308" i="17"/>
  <c r="G308" i="17"/>
  <c r="I362" i="17"/>
  <c r="G362" i="17"/>
  <c r="I196" i="17"/>
  <c r="G196" i="17"/>
  <c r="I240" i="17"/>
  <c r="G240" i="17"/>
  <c r="I201" i="17"/>
  <c r="G201" i="17"/>
  <c r="I229" i="17"/>
  <c r="G229" i="17"/>
  <c r="I358" i="18"/>
  <c r="F349" i="19"/>
  <c r="F43" i="19"/>
  <c r="O308" i="15"/>
  <c r="I346" i="19"/>
  <c r="I346" i="20"/>
  <c r="F343" i="19"/>
  <c r="O273" i="15"/>
  <c r="F343" i="20"/>
  <c r="F156" i="19"/>
  <c r="O265" i="15"/>
  <c r="F156" i="20"/>
  <c r="F22" i="19"/>
  <c r="F266" i="19"/>
  <c r="O240" i="15"/>
  <c r="F266" i="20"/>
  <c r="F175" i="19"/>
  <c r="O236" i="15"/>
  <c r="F175" i="20"/>
  <c r="F187" i="19"/>
  <c r="O224" i="15"/>
  <c r="F187" i="20"/>
  <c r="F193" i="19"/>
  <c r="O208" i="15"/>
  <c r="F193" i="20"/>
  <c r="F220" i="19"/>
  <c r="O203" i="15"/>
  <c r="F220" i="20"/>
  <c r="F211" i="19"/>
  <c r="O191" i="15"/>
  <c r="F211" i="20"/>
  <c r="F223" i="19"/>
  <c r="O183" i="15"/>
  <c r="F223" i="20"/>
  <c r="F233" i="19"/>
  <c r="O171" i="15"/>
  <c r="F233" i="20"/>
  <c r="F250" i="19"/>
  <c r="O163" i="15"/>
  <c r="F250" i="20"/>
  <c r="F242" i="19"/>
  <c r="O155" i="15"/>
  <c r="F242" i="20"/>
  <c r="F97" i="19"/>
  <c r="O132" i="15"/>
  <c r="F97" i="20"/>
  <c r="F120" i="19"/>
  <c r="O98" i="15"/>
  <c r="F120" i="20"/>
  <c r="F129" i="19"/>
  <c r="F86" i="19"/>
  <c r="O86" i="15"/>
  <c r="F139" i="19"/>
  <c r="F152" i="19"/>
  <c r="F101" i="19"/>
  <c r="O78" i="15"/>
  <c r="F112" i="19"/>
  <c r="F57" i="19"/>
  <c r="O65" i="15"/>
  <c r="I154" i="17"/>
  <c r="G154" i="17"/>
  <c r="I348" i="18"/>
  <c r="G348" i="18"/>
  <c r="I33" i="18"/>
  <c r="G33" i="18"/>
  <c r="I17" i="17"/>
  <c r="G17" i="17"/>
  <c r="I348" i="17"/>
  <c r="G348" i="17"/>
  <c r="I18" i="17"/>
  <c r="G18" i="17"/>
  <c r="I130" i="17"/>
  <c r="G130" i="17"/>
  <c r="I123" i="17"/>
  <c r="G123" i="17"/>
  <c r="I74" i="17"/>
  <c r="G74" i="17"/>
  <c r="I59" i="17"/>
  <c r="G59" i="17"/>
  <c r="I66" i="17"/>
  <c r="G66" i="17"/>
  <c r="I140" i="18"/>
  <c r="G140" i="18"/>
  <c r="G128" i="18"/>
  <c r="I128" i="18"/>
  <c r="I83" i="18"/>
  <c r="G83" i="18"/>
  <c r="I50" i="18"/>
  <c r="G50" i="18"/>
  <c r="G107" i="18"/>
  <c r="I107" i="18"/>
  <c r="I56" i="18"/>
  <c r="G56" i="18"/>
  <c r="I132" i="18"/>
  <c r="G132" i="18"/>
  <c r="G147" i="18"/>
  <c r="I147" i="18"/>
  <c r="I33" i="20"/>
  <c r="G33" i="20"/>
  <c r="I37" i="17"/>
  <c r="G37" i="17"/>
  <c r="F263" i="19"/>
  <c r="O246" i="15"/>
  <c r="F263" i="20"/>
  <c r="F259" i="19"/>
  <c r="G259" i="19"/>
  <c r="O242" i="15"/>
  <c r="F259" i="20"/>
  <c r="G259" i="20"/>
  <c r="F264" i="19"/>
  <c r="O238" i="15"/>
  <c r="F264" i="20"/>
  <c r="F177" i="19"/>
  <c r="O234" i="15"/>
  <c r="F177" i="20"/>
  <c r="F173" i="19"/>
  <c r="O230" i="15"/>
  <c r="F173" i="20"/>
  <c r="F185" i="19"/>
  <c r="O226" i="15"/>
  <c r="F185" i="20"/>
  <c r="F181" i="19"/>
  <c r="O222" i="15"/>
  <c r="F181" i="20"/>
  <c r="F200" i="19"/>
  <c r="O218" i="15"/>
  <c r="F200" i="20"/>
  <c r="F194" i="19"/>
  <c r="O214" i="15"/>
  <c r="F194" i="20"/>
  <c r="F191" i="19"/>
  <c r="O210" i="15"/>
  <c r="F191" i="20"/>
  <c r="F218" i="19"/>
  <c r="O205" i="15"/>
  <c r="F218" i="20"/>
  <c r="F214" i="19"/>
  <c r="O201" i="15"/>
  <c r="F214" i="20"/>
  <c r="F212" i="19"/>
  <c r="O197" i="15"/>
  <c r="F212" i="20"/>
  <c r="F206" i="19"/>
  <c r="O193" i="15"/>
  <c r="F206" i="20"/>
  <c r="F203" i="19"/>
  <c r="O189" i="15"/>
  <c r="F203" i="20"/>
  <c r="F256" i="19"/>
  <c r="O185" i="15"/>
  <c r="F256" i="20"/>
  <c r="F225" i="19"/>
  <c r="O181" i="15"/>
  <c r="F225" i="20"/>
  <c r="F236" i="19"/>
  <c r="O177" i="15"/>
  <c r="F236" i="20"/>
  <c r="F235" i="19"/>
  <c r="O173" i="15"/>
  <c r="F235" i="20"/>
  <c r="F228" i="19"/>
  <c r="O169" i="15"/>
  <c r="F228" i="20"/>
  <c r="F252" i="19"/>
  <c r="O165" i="15"/>
  <c r="F252" i="20"/>
  <c r="F245" i="19"/>
  <c r="O161" i="15"/>
  <c r="F245" i="20"/>
  <c r="F247" i="19"/>
  <c r="O157" i="15"/>
  <c r="F247" i="20"/>
  <c r="F254" i="19"/>
  <c r="O153" i="15"/>
  <c r="F254" i="20"/>
  <c r="F144" i="19"/>
  <c r="F77" i="19"/>
  <c r="O137" i="15"/>
  <c r="F96" i="19"/>
  <c r="O130" i="15"/>
  <c r="F96" i="20"/>
  <c r="F91" i="19"/>
  <c r="O126" i="15"/>
  <c r="F91" i="20"/>
  <c r="F117" i="19"/>
  <c r="O100" i="15"/>
  <c r="F117" i="20"/>
  <c r="F121" i="19"/>
  <c r="O96" i="15"/>
  <c r="F121" i="20"/>
  <c r="F85" i="19"/>
  <c r="F128" i="19"/>
  <c r="O88" i="15"/>
  <c r="F83" i="19"/>
  <c r="F126" i="19"/>
  <c r="O84" i="15"/>
  <c r="F136" i="19"/>
  <c r="O80" i="15"/>
  <c r="F136" i="20"/>
  <c r="F287" i="19"/>
  <c r="O75" i="15"/>
  <c r="F287" i="20"/>
  <c r="F288" i="19"/>
  <c r="O71" i="15"/>
  <c r="F288" i="20"/>
  <c r="F107" i="19"/>
  <c r="F52" i="19"/>
  <c r="F75" i="19"/>
  <c r="O67" i="15"/>
  <c r="F111" i="19"/>
  <c r="F56" i="19"/>
  <c r="O63" i="15"/>
  <c r="F143" i="19"/>
  <c r="F61" i="19"/>
  <c r="F78" i="19"/>
  <c r="O59" i="15"/>
  <c r="F132" i="19"/>
  <c r="F65" i="19"/>
  <c r="O55" i="15"/>
  <c r="F64" i="19"/>
  <c r="F147" i="19"/>
  <c r="O51" i="15"/>
  <c r="F274" i="19"/>
  <c r="O47" i="15"/>
  <c r="F274" i="20"/>
  <c r="F270" i="19"/>
  <c r="O43" i="15"/>
  <c r="F270" i="20"/>
  <c r="F299" i="19"/>
  <c r="O39" i="15"/>
  <c r="F299" i="20"/>
  <c r="F301" i="19"/>
  <c r="O35" i="15"/>
  <c r="F301" i="20"/>
  <c r="F297" i="19"/>
  <c r="O31" i="15"/>
  <c r="F297" i="20"/>
  <c r="F335" i="19"/>
  <c r="O27" i="15"/>
  <c r="F335" i="20"/>
  <c r="I144" i="17"/>
  <c r="G144" i="17"/>
  <c r="I141" i="17"/>
  <c r="G141" i="17"/>
  <c r="I131" i="17"/>
  <c r="G131" i="17"/>
  <c r="G129" i="17"/>
  <c r="I129" i="17"/>
  <c r="G124" i="17"/>
  <c r="I124" i="17"/>
  <c r="I107" i="17"/>
  <c r="G107" i="17"/>
  <c r="G109" i="17"/>
  <c r="I109" i="17"/>
  <c r="I134" i="17"/>
  <c r="G134" i="17"/>
  <c r="I43" i="18"/>
  <c r="G43" i="18"/>
  <c r="I82" i="18"/>
  <c r="G82" i="18"/>
  <c r="I100" i="18"/>
  <c r="G100" i="18"/>
  <c r="G152" i="18"/>
  <c r="I152" i="18"/>
  <c r="I115" i="18"/>
  <c r="G115" i="18"/>
  <c r="I76" i="18"/>
  <c r="G76" i="18"/>
  <c r="I42" i="17"/>
  <c r="G42" i="17"/>
  <c r="I350" i="18"/>
  <c r="G350" i="18"/>
  <c r="F16" i="19"/>
  <c r="O324" i="15"/>
  <c r="F16" i="20"/>
  <c r="I349" i="17"/>
  <c r="G349" i="17"/>
  <c r="G31" i="17"/>
  <c r="I31" i="17"/>
  <c r="I326" i="17"/>
  <c r="G326" i="17"/>
  <c r="I82" i="17"/>
  <c r="G82" i="17"/>
  <c r="I151" i="17"/>
  <c r="G151" i="17"/>
  <c r="I139" i="17"/>
  <c r="G139" i="17"/>
  <c r="I76" i="17"/>
  <c r="G76" i="17"/>
  <c r="I73" i="17"/>
  <c r="G73" i="17"/>
  <c r="I58" i="17"/>
  <c r="G58" i="17"/>
  <c r="I61" i="17"/>
  <c r="G61" i="17"/>
  <c r="I133" i="17"/>
  <c r="G133" i="17"/>
  <c r="I44" i="19"/>
  <c r="G44" i="19"/>
  <c r="I102" i="18"/>
  <c r="G102" i="18"/>
  <c r="I103" i="18"/>
  <c r="G103" i="18"/>
  <c r="I85" i="18"/>
  <c r="G85" i="18"/>
  <c r="I129" i="18"/>
  <c r="G129" i="18"/>
  <c r="I126" i="18"/>
  <c r="G126" i="18"/>
  <c r="I53" i="18"/>
  <c r="G53" i="18"/>
  <c r="I73" i="18"/>
  <c r="G73" i="18"/>
  <c r="I110" i="18"/>
  <c r="G110" i="18"/>
  <c r="I109" i="18"/>
  <c r="G109" i="18"/>
  <c r="I59" i="18"/>
  <c r="G59" i="18"/>
  <c r="I61" i="18"/>
  <c r="G61" i="18"/>
  <c r="I65" i="18"/>
  <c r="G65" i="18"/>
  <c r="I133" i="18"/>
  <c r="G133" i="18"/>
  <c r="I64" i="18"/>
  <c r="G64" i="18"/>
  <c r="I33" i="19"/>
  <c r="G33" i="19"/>
  <c r="F361" i="19"/>
  <c r="O329" i="15"/>
  <c r="F361" i="20"/>
  <c r="F355" i="19"/>
  <c r="O312" i="15"/>
  <c r="F355" i="20"/>
  <c r="F324" i="19"/>
  <c r="O294" i="15"/>
  <c r="F324" i="20"/>
  <c r="F313" i="19"/>
  <c r="O281" i="15"/>
  <c r="F313" i="20"/>
  <c r="F167" i="19"/>
  <c r="O261" i="15"/>
  <c r="F167" i="20"/>
  <c r="F334" i="19"/>
  <c r="O248" i="15"/>
  <c r="F334" i="20"/>
  <c r="F179" i="19"/>
  <c r="O228" i="15"/>
  <c r="F179" i="20"/>
  <c r="F192" i="19"/>
  <c r="O216" i="15"/>
  <c r="F192" i="20"/>
  <c r="F204" i="19"/>
  <c r="O195" i="15"/>
  <c r="F204" i="20"/>
  <c r="F231" i="19"/>
  <c r="O175" i="15"/>
  <c r="F231" i="20"/>
  <c r="F93" i="19"/>
  <c r="O128" i="15"/>
  <c r="F93" i="20"/>
  <c r="I128" i="17"/>
  <c r="G128" i="17"/>
  <c r="I112" i="17"/>
  <c r="G112" i="17"/>
  <c r="I284" i="18"/>
  <c r="G284" i="18"/>
  <c r="I44" i="18"/>
  <c r="G44" i="18"/>
  <c r="I284" i="17"/>
  <c r="G284" i="17"/>
  <c r="I45" i="17"/>
  <c r="G45" i="17"/>
  <c r="G327" i="17"/>
  <c r="I327" i="17"/>
  <c r="I87" i="17"/>
  <c r="G87" i="17"/>
  <c r="I80" i="17"/>
  <c r="G80" i="17"/>
  <c r="I100" i="17"/>
  <c r="G100" i="17"/>
  <c r="I51" i="17"/>
  <c r="G51" i="17"/>
  <c r="F37" i="18"/>
  <c r="N327" i="15"/>
  <c r="I110" i="17"/>
  <c r="G110" i="17"/>
  <c r="I14" i="20"/>
  <c r="G14" i="20"/>
  <c r="F279" i="19"/>
  <c r="O23" i="15"/>
  <c r="F279" i="20"/>
  <c r="F39" i="19"/>
  <c r="O320" i="15"/>
  <c r="F39" i="20"/>
  <c r="F28" i="19"/>
  <c r="F354" i="19"/>
  <c r="O311" i="15"/>
  <c r="F354" i="20"/>
  <c r="F348" i="19"/>
  <c r="F45" i="19"/>
  <c r="O307" i="15"/>
  <c r="F34" i="19"/>
  <c r="O301" i="15"/>
  <c r="F34" i="20"/>
  <c r="I345" i="19"/>
  <c r="I345" i="20"/>
  <c r="F325" i="19"/>
  <c r="O293" i="15"/>
  <c r="F325" i="20"/>
  <c r="F308" i="19"/>
  <c r="O289" i="15"/>
  <c r="F308" i="20"/>
  <c r="F312" i="19"/>
  <c r="O284" i="15"/>
  <c r="F312" i="20"/>
  <c r="F311" i="19"/>
  <c r="O280" i="15"/>
  <c r="F311" i="20"/>
  <c r="O276" i="15"/>
  <c r="F15" i="20"/>
  <c r="F342" i="19"/>
  <c r="O272" i="15"/>
  <c r="F342" i="20"/>
  <c r="F161" i="19"/>
  <c r="O268" i="15"/>
  <c r="F161" i="20"/>
  <c r="F159" i="19"/>
  <c r="O264" i="15"/>
  <c r="F159" i="20"/>
  <c r="F164" i="19"/>
  <c r="O260" i="15"/>
  <c r="F164" i="20"/>
  <c r="F26" i="19"/>
  <c r="O255" i="15"/>
  <c r="F26" i="20"/>
  <c r="F320" i="19"/>
  <c r="O251" i="15"/>
  <c r="F320" i="20"/>
  <c r="F323" i="19"/>
  <c r="O247" i="15"/>
  <c r="F323" i="20"/>
  <c r="F260" i="19"/>
  <c r="G260" i="19"/>
  <c r="O243" i="15"/>
  <c r="F260" i="20"/>
  <c r="G260" i="20"/>
  <c r="F172" i="19"/>
  <c r="O235" i="15"/>
  <c r="F172" i="20"/>
  <c r="F176" i="19"/>
  <c r="O231" i="15"/>
  <c r="F176" i="20"/>
  <c r="F188" i="19"/>
  <c r="O227" i="15"/>
  <c r="F188" i="20"/>
  <c r="F184" i="19"/>
  <c r="O223" i="15"/>
  <c r="F184" i="20"/>
  <c r="F180" i="19"/>
  <c r="O219" i="15"/>
  <c r="F180" i="20"/>
  <c r="F198" i="19"/>
  <c r="O215" i="15"/>
  <c r="F198" i="20"/>
  <c r="F195" i="19"/>
  <c r="O211" i="15"/>
  <c r="F195" i="20"/>
  <c r="F221" i="19"/>
  <c r="O206" i="15"/>
  <c r="F221" i="20"/>
  <c r="F217" i="19"/>
  <c r="O202" i="15"/>
  <c r="F217" i="20"/>
  <c r="F213" i="19"/>
  <c r="O198" i="15"/>
  <c r="F213" i="20"/>
  <c r="F210" i="19"/>
  <c r="O194" i="15"/>
  <c r="F210" i="20"/>
  <c r="F207" i="19"/>
  <c r="O190" i="15"/>
  <c r="F207" i="20"/>
  <c r="F201" i="19"/>
  <c r="O186" i="15"/>
  <c r="F201" i="20"/>
  <c r="F224" i="19"/>
  <c r="O182" i="15"/>
  <c r="F224" i="20"/>
  <c r="O178" i="15"/>
  <c r="F237" i="20"/>
  <c r="F230" i="19"/>
  <c r="O174" i="15"/>
  <c r="F230" i="20"/>
  <c r="F229" i="19"/>
  <c r="O170" i="15"/>
  <c r="F229" i="20"/>
  <c r="F240" i="19"/>
  <c r="O166" i="15"/>
  <c r="F240" i="20"/>
  <c r="F246" i="19"/>
  <c r="O162" i="15"/>
  <c r="F246" i="20"/>
  <c r="F248" i="19"/>
  <c r="O158" i="15"/>
  <c r="F248" i="20"/>
  <c r="F241" i="19"/>
  <c r="O154" i="15"/>
  <c r="F241" i="20"/>
  <c r="F148" i="19"/>
  <c r="O145" i="15"/>
  <c r="F148" i="20"/>
  <c r="F94" i="19"/>
  <c r="O131" i="15"/>
  <c r="F94" i="20"/>
  <c r="F92" i="19"/>
  <c r="O127" i="15"/>
  <c r="F92" i="20"/>
  <c r="F118" i="19"/>
  <c r="O101" i="15"/>
  <c r="F118" i="20"/>
  <c r="F131" i="19"/>
  <c r="F88" i="19"/>
  <c r="O89" i="15"/>
  <c r="F127" i="19"/>
  <c r="F84" i="19"/>
  <c r="O85" i="15"/>
  <c r="F123" i="19"/>
  <c r="F80" i="19"/>
  <c r="O81" i="15"/>
  <c r="F339" i="19"/>
  <c r="O77" i="15"/>
  <c r="F339" i="20"/>
  <c r="F285" i="19"/>
  <c r="O72" i="15"/>
  <c r="F285" i="20"/>
  <c r="F105" i="19"/>
  <c r="F50" i="19"/>
  <c r="F73" i="19"/>
  <c r="O68" i="15"/>
  <c r="F109" i="19"/>
  <c r="F54" i="19"/>
  <c r="O64" i="15"/>
  <c r="F115" i="19"/>
  <c r="F60" i="19"/>
  <c r="O60" i="15"/>
  <c r="F149" i="19"/>
  <c r="F63" i="19"/>
  <c r="O56" i="15"/>
  <c r="F135" i="19"/>
  <c r="F68" i="19"/>
  <c r="O52" i="15"/>
  <c r="F275" i="19"/>
  <c r="O48" i="15"/>
  <c r="F275" i="20"/>
  <c r="F271" i="19"/>
  <c r="O44" i="15"/>
  <c r="F271" i="20"/>
  <c r="F298" i="19"/>
  <c r="O40" i="15"/>
  <c r="F298" i="20"/>
  <c r="F300" i="19"/>
  <c r="O36" i="15"/>
  <c r="F300" i="20"/>
  <c r="F296" i="19"/>
  <c r="O32" i="15"/>
  <c r="F296" i="20"/>
  <c r="F330" i="19"/>
  <c r="O28" i="15"/>
  <c r="F330" i="20"/>
  <c r="I77" i="17"/>
  <c r="G77" i="17"/>
  <c r="I153" i="17"/>
  <c r="G153" i="17"/>
  <c r="G88" i="17"/>
  <c r="I88" i="17"/>
  <c r="I86" i="17"/>
  <c r="G86" i="17"/>
  <c r="I81" i="17"/>
  <c r="G81" i="17"/>
  <c r="G52" i="17"/>
  <c r="I52" i="17"/>
  <c r="I54" i="17"/>
  <c r="G54" i="17"/>
  <c r="I67" i="17"/>
  <c r="G67" i="17"/>
  <c r="I277" i="18"/>
  <c r="G277" i="18"/>
  <c r="I139" i="18"/>
  <c r="G139" i="18"/>
  <c r="I65" i="17"/>
  <c r="G65" i="17"/>
  <c r="I351" i="18"/>
  <c r="G351" i="18"/>
  <c r="I189" i="18"/>
  <c r="G189" i="18"/>
  <c r="I42" i="18"/>
  <c r="G42" i="18"/>
  <c r="I316" i="18"/>
  <c r="G316" i="18"/>
  <c r="I56" i="17"/>
  <c r="G56" i="17"/>
  <c r="I328" i="17"/>
  <c r="G328" i="17"/>
  <c r="I152" i="17"/>
  <c r="G152" i="17"/>
  <c r="I50" i="17"/>
  <c r="G50" i="17"/>
  <c r="I115" i="17"/>
  <c r="G115" i="17"/>
  <c r="F351" i="20"/>
  <c r="F44" i="20"/>
  <c r="I32" i="18"/>
  <c r="G32" i="18"/>
  <c r="I141" i="18"/>
  <c r="G141" i="18"/>
  <c r="I86" i="18"/>
  <c r="G86" i="18"/>
  <c r="I74" i="18"/>
  <c r="G74" i="18"/>
  <c r="I112" i="18"/>
  <c r="G112" i="18"/>
  <c r="I58" i="18"/>
  <c r="G58" i="18"/>
  <c r="I66" i="18"/>
  <c r="G66" i="18"/>
  <c r="I359" i="18"/>
  <c r="G359" i="18"/>
  <c r="I75" i="17"/>
  <c r="G75" i="17"/>
  <c r="F277" i="19"/>
  <c r="F284" i="19"/>
  <c r="O26" i="15"/>
  <c r="F278" i="19"/>
  <c r="O22" i="15"/>
  <c r="F278" i="20"/>
  <c r="F38" i="19"/>
  <c r="O319" i="15"/>
  <c r="F38" i="20"/>
  <c r="F27" i="19"/>
  <c r="O315" i="15"/>
  <c r="F27" i="20"/>
  <c r="F353" i="19"/>
  <c r="O310" i="15"/>
  <c r="F353" i="20"/>
  <c r="F347" i="19"/>
  <c r="O306" i="15"/>
  <c r="F347" i="20"/>
  <c r="F30" i="19"/>
  <c r="O300" i="15"/>
  <c r="F30" i="20"/>
  <c r="F332" i="19"/>
  <c r="O296" i="15"/>
  <c r="F332" i="20"/>
  <c r="F329" i="19"/>
  <c r="O292" i="15"/>
  <c r="F329" i="20"/>
  <c r="F307" i="19"/>
  <c r="O288" i="15"/>
  <c r="F307" i="20"/>
  <c r="F309" i="19"/>
  <c r="O283" i="15"/>
  <c r="F309" i="20"/>
  <c r="F13" i="19"/>
  <c r="O279" i="15"/>
  <c r="F13" i="20"/>
  <c r="F362" i="19"/>
  <c r="F362" i="20"/>
  <c r="F20" i="19"/>
  <c r="O271" i="15"/>
  <c r="F20" i="20"/>
  <c r="F157" i="19"/>
  <c r="O267" i="15"/>
  <c r="F157" i="20"/>
  <c r="F168" i="19"/>
  <c r="O263" i="15"/>
  <c r="F168" i="20"/>
  <c r="F166" i="19"/>
  <c r="O259" i="15"/>
  <c r="F166" i="20"/>
  <c r="F24" i="19"/>
  <c r="O254" i="15"/>
  <c r="F24" i="20"/>
  <c r="F319" i="19"/>
  <c r="O250" i="15"/>
  <c r="F319" i="20"/>
  <c r="F36" i="19"/>
  <c r="O326" i="15"/>
  <c r="F36" i="20"/>
  <c r="I123" i="18"/>
  <c r="G123" i="18"/>
  <c r="F280" i="19"/>
  <c r="O25" i="15"/>
  <c r="F280" i="20"/>
  <c r="F281" i="19"/>
  <c r="O21" i="15"/>
  <c r="F281" i="20"/>
  <c r="F41" i="19"/>
  <c r="O318" i="15"/>
  <c r="F41" i="20"/>
  <c r="F356" i="19"/>
  <c r="O313" i="15"/>
  <c r="F356" i="20"/>
  <c r="F350" i="19"/>
  <c r="F42" i="19"/>
  <c r="O309" i="15"/>
  <c r="F35" i="19"/>
  <c r="O303" i="15"/>
  <c r="F35" i="20"/>
  <c r="F29" i="19"/>
  <c r="F333" i="19"/>
  <c r="O295" i="15"/>
  <c r="F333" i="20"/>
  <c r="F326" i="19"/>
  <c r="F17" i="19"/>
  <c r="O291" i="15"/>
  <c r="F310" i="19"/>
  <c r="O287" i="15"/>
  <c r="F310" i="20"/>
  <c r="F315" i="19"/>
  <c r="O282" i="15"/>
  <c r="F315" i="20"/>
  <c r="F11" i="19"/>
  <c r="O278" i="15"/>
  <c r="F11" i="20"/>
  <c r="F344" i="19"/>
  <c r="O274" i="15"/>
  <c r="F344" i="20"/>
  <c r="F21" i="19"/>
  <c r="O270" i="15"/>
  <c r="F21" i="20"/>
  <c r="F160" i="19"/>
  <c r="O266" i="15"/>
  <c r="F160" i="20"/>
  <c r="F165" i="19"/>
  <c r="O262" i="15"/>
  <c r="F165" i="20"/>
  <c r="F163" i="19"/>
  <c r="O258" i="15"/>
  <c r="F163" i="20"/>
  <c r="F23" i="19"/>
  <c r="O253" i="15"/>
  <c r="F23" i="20"/>
  <c r="F341" i="19"/>
  <c r="O249" i="15"/>
  <c r="F341" i="20"/>
  <c r="F340" i="19"/>
  <c r="O245" i="15"/>
  <c r="F340" i="20"/>
  <c r="F178" i="19"/>
  <c r="O237" i="15"/>
  <c r="F178" i="20"/>
  <c r="F174" i="19"/>
  <c r="O233" i="15"/>
  <c r="F174" i="20"/>
  <c r="F170" i="19"/>
  <c r="O229" i="15"/>
  <c r="F170" i="20"/>
  <c r="F182" i="19"/>
  <c r="O225" i="15"/>
  <c r="F182" i="20"/>
  <c r="F186" i="19"/>
  <c r="O221" i="15"/>
  <c r="F186" i="20"/>
  <c r="F196" i="19"/>
  <c r="O217" i="15"/>
  <c r="F196" i="20"/>
  <c r="F190" i="19"/>
  <c r="O213" i="15"/>
  <c r="F190" i="20"/>
  <c r="F197" i="19"/>
  <c r="O209" i="15"/>
  <c r="F197" i="20"/>
  <c r="F215" i="19"/>
  <c r="O204" i="15"/>
  <c r="F215" i="20"/>
  <c r="F219" i="19"/>
  <c r="O200" i="15"/>
  <c r="F219" i="20"/>
  <c r="F208" i="19"/>
  <c r="O196" i="15"/>
  <c r="F208" i="20"/>
  <c r="F202" i="19"/>
  <c r="O192" i="15"/>
  <c r="F202" i="20"/>
  <c r="F209" i="19"/>
  <c r="O188" i="15"/>
  <c r="F209" i="20"/>
  <c r="F257" i="19"/>
  <c r="O184" i="15"/>
  <c r="F257" i="20"/>
  <c r="F226" i="19"/>
  <c r="O180" i="15"/>
  <c r="F226" i="20"/>
  <c r="F232" i="19"/>
  <c r="O176" i="15"/>
  <c r="F232" i="20"/>
  <c r="F234" i="19"/>
  <c r="O172" i="15"/>
  <c r="F234" i="20"/>
  <c r="F227" i="19"/>
  <c r="O168" i="15"/>
  <c r="F227" i="20"/>
  <c r="F251" i="19"/>
  <c r="O164" i="15"/>
  <c r="F251" i="20"/>
  <c r="F244" i="19"/>
  <c r="O160" i="15"/>
  <c r="F244" i="20"/>
  <c r="F243" i="19"/>
  <c r="O156" i="15"/>
  <c r="F243" i="20"/>
  <c r="F255" i="19"/>
  <c r="O152" i="15"/>
  <c r="F255" i="20"/>
  <c r="F98" i="19"/>
  <c r="O133" i="15"/>
  <c r="F98" i="20"/>
  <c r="F95" i="19"/>
  <c r="O129" i="15"/>
  <c r="F95" i="20"/>
  <c r="F90" i="19"/>
  <c r="O125" i="15"/>
  <c r="F90" i="20"/>
  <c r="F116" i="19"/>
  <c r="O99" i="15"/>
  <c r="F116" i="20"/>
  <c r="F140" i="19"/>
  <c r="F153" i="19"/>
  <c r="F102" i="19"/>
  <c r="O95" i="15"/>
  <c r="F87" i="19"/>
  <c r="F130" i="19"/>
  <c r="O87" i="15"/>
  <c r="F82" i="19"/>
  <c r="F125" i="19"/>
  <c r="O83" i="15"/>
  <c r="F151" i="19"/>
  <c r="F138" i="19"/>
  <c r="F100" i="19"/>
  <c r="O79" i="15"/>
  <c r="F289" i="19"/>
  <c r="O74" i="15"/>
  <c r="F289" i="20"/>
  <c r="F106" i="19"/>
  <c r="F51" i="19"/>
  <c r="F74" i="19"/>
  <c r="O70" i="15"/>
  <c r="F110" i="19"/>
  <c r="F55" i="19"/>
  <c r="O66" i="15"/>
  <c r="F114" i="19"/>
  <c r="F59" i="19"/>
  <c r="O62" i="15"/>
  <c r="F71" i="19"/>
  <c r="O58" i="15"/>
  <c r="F71" i="20"/>
  <c r="F67" i="19"/>
  <c r="F134" i="19"/>
  <c r="O54" i="15"/>
  <c r="F321" i="19"/>
  <c r="O50" i="15"/>
  <c r="F321" i="20"/>
  <c r="F273" i="19"/>
  <c r="O46" i="15"/>
  <c r="F273" i="20"/>
  <c r="F269" i="19"/>
  <c r="O42" i="15"/>
  <c r="F269" i="20"/>
  <c r="F292" i="19"/>
  <c r="O38" i="15"/>
  <c r="F292" i="20"/>
  <c r="F302" i="19"/>
  <c r="O34" i="15"/>
  <c r="F302" i="20"/>
  <c r="F294" i="19"/>
  <c r="O30" i="15"/>
  <c r="F294" i="20"/>
  <c r="I102" i="17"/>
  <c r="G102" i="17"/>
  <c r="I103" i="17"/>
  <c r="G103" i="17"/>
  <c r="G85" i="17"/>
  <c r="I85" i="17"/>
  <c r="I83" i="17"/>
  <c r="G83" i="17"/>
  <c r="G57" i="17"/>
  <c r="I57" i="17"/>
  <c r="I63" i="17"/>
  <c r="G63" i="17"/>
  <c r="I349" i="18"/>
  <c r="G349" i="18"/>
  <c r="I125" i="18"/>
  <c r="G125" i="18"/>
  <c r="I151" i="18"/>
  <c r="G151" i="18"/>
  <c r="I101" i="18"/>
  <c r="G101" i="18"/>
  <c r="I60" i="18"/>
  <c r="G60" i="18"/>
  <c r="I135" i="17"/>
  <c r="G135" i="17"/>
  <c r="I277" i="17"/>
  <c r="G277" i="17"/>
  <c r="I45" i="18"/>
  <c r="G45" i="18"/>
  <c r="I16" i="18"/>
  <c r="G16" i="18"/>
  <c r="I43" i="17"/>
  <c r="G43" i="17"/>
  <c r="G32" i="17"/>
  <c r="I32" i="17"/>
  <c r="I19" i="17"/>
  <c r="G19" i="17"/>
  <c r="I125" i="17"/>
  <c r="G125" i="17"/>
  <c r="I138" i="17"/>
  <c r="G138" i="17"/>
  <c r="I106" i="17"/>
  <c r="G106" i="17"/>
  <c r="I53" i="17"/>
  <c r="G53" i="17"/>
  <c r="I105" i="17"/>
  <c r="G105" i="17"/>
  <c r="I113" i="17"/>
  <c r="G113" i="17"/>
  <c r="I143" i="17"/>
  <c r="G143" i="17"/>
  <c r="I147" i="17"/>
  <c r="G147" i="17"/>
  <c r="I351" i="19"/>
  <c r="G351" i="19"/>
  <c r="I326" i="18"/>
  <c r="G326" i="18"/>
  <c r="I144" i="18"/>
  <c r="G144" i="18"/>
  <c r="I153" i="18"/>
  <c r="G153" i="18"/>
  <c r="I88" i="18"/>
  <c r="G88" i="18"/>
  <c r="I87" i="18"/>
  <c r="G87" i="18"/>
  <c r="I127" i="18"/>
  <c r="G127" i="18"/>
  <c r="I81" i="18"/>
  <c r="G81" i="18"/>
  <c r="I106" i="18"/>
  <c r="G106" i="18"/>
  <c r="I108" i="18"/>
  <c r="G108" i="18"/>
  <c r="I52" i="18"/>
  <c r="G52" i="18"/>
  <c r="I55" i="18"/>
  <c r="G55" i="18"/>
  <c r="I54" i="18"/>
  <c r="G54" i="18"/>
  <c r="I114" i="18"/>
  <c r="G114" i="18"/>
  <c r="I78" i="18"/>
  <c r="G78" i="18"/>
  <c r="I149" i="18"/>
  <c r="G149" i="18"/>
  <c r="I134" i="18"/>
  <c r="G134" i="18"/>
  <c r="I68" i="18"/>
  <c r="G68" i="18"/>
  <c r="I189" i="20"/>
  <c r="G189" i="20"/>
  <c r="I316" i="20"/>
  <c r="G316" i="20"/>
  <c r="I36" i="18"/>
  <c r="G36" i="18"/>
  <c r="F282" i="19"/>
  <c r="O24" i="15"/>
  <c r="F282" i="20"/>
  <c r="F40" i="19"/>
  <c r="O317" i="15"/>
  <c r="F40" i="20"/>
  <c r="F31" i="19"/>
  <c r="O302" i="15"/>
  <c r="F31" i="20"/>
  <c r="F306" i="19"/>
  <c r="O290" i="15"/>
  <c r="F306" i="20"/>
  <c r="F12" i="19"/>
  <c r="O277" i="15"/>
  <c r="F12" i="20"/>
  <c r="F158" i="19"/>
  <c r="O269" i="15"/>
  <c r="F158" i="20"/>
  <c r="F25" i="19"/>
  <c r="O256" i="15"/>
  <c r="F25" i="20"/>
  <c r="F331" i="19"/>
  <c r="O244" i="15"/>
  <c r="F331" i="20"/>
  <c r="F171" i="19"/>
  <c r="O232" i="15"/>
  <c r="F171" i="20"/>
  <c r="F183" i="19"/>
  <c r="O220" i="15"/>
  <c r="F183" i="20"/>
  <c r="F199" i="19"/>
  <c r="O212" i="15"/>
  <c r="F199" i="20"/>
  <c r="F205" i="19"/>
  <c r="O187" i="15"/>
  <c r="F205" i="20"/>
  <c r="F238" i="19"/>
  <c r="O179" i="15"/>
  <c r="F238" i="20"/>
  <c r="F239" i="19"/>
  <c r="O167" i="15"/>
  <c r="F239" i="20"/>
  <c r="F249" i="19"/>
  <c r="O159" i="15"/>
  <c r="F249" i="20"/>
  <c r="F145" i="19"/>
  <c r="O151" i="15"/>
  <c r="F145" i="20"/>
  <c r="F89" i="19"/>
  <c r="O124" i="15"/>
  <c r="F89" i="20"/>
  <c r="F141" i="19"/>
  <c r="F154" i="19"/>
  <c r="F103" i="19"/>
  <c r="O94" i="15"/>
  <c r="F124" i="19"/>
  <c r="F81" i="19"/>
  <c r="O82" i="15"/>
  <c r="F286" i="19"/>
  <c r="O73" i="15"/>
  <c r="F286" i="20"/>
  <c r="F108" i="19"/>
  <c r="F53" i="19"/>
  <c r="F76" i="19"/>
  <c r="O69" i="15"/>
  <c r="F113" i="19"/>
  <c r="F58" i="19"/>
  <c r="O61" i="15"/>
  <c r="F70" i="19"/>
  <c r="O57" i="15"/>
  <c r="F70" i="20"/>
  <c r="F133" i="19"/>
  <c r="F66" i="19"/>
  <c r="O53" i="15"/>
  <c r="F322" i="19"/>
  <c r="O49" i="15"/>
  <c r="F322" i="20"/>
  <c r="F272" i="19"/>
  <c r="O45" i="15"/>
  <c r="F272" i="20"/>
  <c r="F268" i="19"/>
  <c r="O41" i="15"/>
  <c r="F268" i="20"/>
  <c r="F293" i="19"/>
  <c r="O37" i="15"/>
  <c r="F293" i="20"/>
  <c r="F303" i="19"/>
  <c r="O33" i="15"/>
  <c r="F303" i="20"/>
  <c r="O29" i="15"/>
  <c r="F295" i="20"/>
  <c r="G140" i="17"/>
  <c r="I140" i="17"/>
  <c r="I126" i="17"/>
  <c r="G126" i="17"/>
  <c r="I149" i="17"/>
  <c r="G149" i="17"/>
  <c r="I138" i="18"/>
  <c r="G138" i="18"/>
  <c r="I101" i="17"/>
  <c r="G101" i="17"/>
  <c r="I108" i="17"/>
  <c r="G108" i="17"/>
  <c r="I114" i="17"/>
  <c r="G114" i="17"/>
  <c r="I60" i="17"/>
  <c r="G60" i="17"/>
  <c r="I78" i="17"/>
  <c r="G78" i="17"/>
  <c r="I64" i="17"/>
  <c r="G64" i="17"/>
  <c r="F18" i="18"/>
  <c r="I17" i="18"/>
  <c r="F19" i="18"/>
  <c r="G17" i="18"/>
  <c r="I77" i="18"/>
  <c r="G77" i="18"/>
  <c r="I154" i="18"/>
  <c r="G154" i="18"/>
  <c r="I131" i="18"/>
  <c r="G131" i="18"/>
  <c r="I130" i="18"/>
  <c r="G130" i="18"/>
  <c r="I84" i="18"/>
  <c r="G84" i="18"/>
  <c r="I124" i="18"/>
  <c r="G124" i="18"/>
  <c r="I51" i="18"/>
  <c r="G51" i="18"/>
  <c r="I105" i="18"/>
  <c r="G105" i="18"/>
  <c r="G75" i="18"/>
  <c r="I75" i="18"/>
  <c r="I57" i="18"/>
  <c r="G57" i="18"/>
  <c r="I111" i="18"/>
  <c r="G111" i="18"/>
  <c r="I113" i="18"/>
  <c r="G113" i="18"/>
  <c r="I143" i="18"/>
  <c r="G143" i="18"/>
  <c r="I63" i="18"/>
  <c r="G63" i="18"/>
  <c r="I67" i="18"/>
  <c r="G67" i="18"/>
  <c r="I135" i="18"/>
  <c r="G135" i="18"/>
  <c r="I189" i="19"/>
  <c r="G189" i="19"/>
  <c r="I316" i="19"/>
  <c r="G316" i="19"/>
  <c r="O285" i="15"/>
  <c r="F314" i="20"/>
  <c r="I337" i="18"/>
  <c r="G337" i="18"/>
  <c r="F216" i="19"/>
  <c r="G216" i="19"/>
  <c r="O241" i="15"/>
  <c r="F261" i="20"/>
  <c r="G261" i="20"/>
  <c r="O97" i="15"/>
  <c r="F119" i="20"/>
  <c r="O239" i="15"/>
  <c r="F265" i="20"/>
  <c r="I360" i="20"/>
  <c r="G360" i="20"/>
  <c r="F337" i="19"/>
  <c r="O321" i="15"/>
  <c r="F337" i="20"/>
  <c r="I303" i="20"/>
  <c r="G303" i="20"/>
  <c r="I322" i="20"/>
  <c r="G322" i="20"/>
  <c r="I58" i="19"/>
  <c r="G58" i="19"/>
  <c r="F124" i="20"/>
  <c r="F81" i="20"/>
  <c r="I103" i="19"/>
  <c r="G103" i="19"/>
  <c r="I238" i="19"/>
  <c r="G238" i="19"/>
  <c r="I183" i="19"/>
  <c r="G183" i="19"/>
  <c r="I158" i="19"/>
  <c r="G158" i="19"/>
  <c r="I40" i="19"/>
  <c r="G40" i="19"/>
  <c r="I302" i="19"/>
  <c r="G302" i="19"/>
  <c r="I321" i="19"/>
  <c r="G321" i="19"/>
  <c r="I114" i="19"/>
  <c r="G114" i="19"/>
  <c r="F106" i="20"/>
  <c r="F74" i="20"/>
  <c r="F51" i="20"/>
  <c r="I138" i="19"/>
  <c r="G138" i="19"/>
  <c r="I116" i="20"/>
  <c r="G116" i="20"/>
  <c r="I232" i="20"/>
  <c r="G232" i="20"/>
  <c r="I219" i="20"/>
  <c r="G219" i="20"/>
  <c r="I182" i="20"/>
  <c r="G182" i="20"/>
  <c r="I160" i="20"/>
  <c r="G160" i="20"/>
  <c r="I333" i="19"/>
  <c r="G333" i="19"/>
  <c r="I319" i="20"/>
  <c r="G319" i="20"/>
  <c r="I362" i="20"/>
  <c r="G362" i="20"/>
  <c r="I353" i="20"/>
  <c r="G353" i="20"/>
  <c r="I300" i="19"/>
  <c r="G300" i="19"/>
  <c r="I68" i="19"/>
  <c r="G68" i="19"/>
  <c r="I73" i="19"/>
  <c r="G73" i="19"/>
  <c r="I285" i="19"/>
  <c r="G285" i="19"/>
  <c r="I80" i="19"/>
  <c r="G80" i="19"/>
  <c r="I127" i="19"/>
  <c r="G127" i="19"/>
  <c r="I119" i="20"/>
  <c r="G119" i="20"/>
  <c r="I92" i="20"/>
  <c r="G92" i="20"/>
  <c r="I248" i="20"/>
  <c r="G248" i="20"/>
  <c r="I230" i="20"/>
  <c r="G230" i="20"/>
  <c r="I207" i="20"/>
  <c r="G207" i="20"/>
  <c r="I221" i="20"/>
  <c r="G221" i="20"/>
  <c r="I176" i="20"/>
  <c r="G176" i="20"/>
  <c r="I323" i="20"/>
  <c r="G323" i="20"/>
  <c r="I26" i="20"/>
  <c r="G26" i="20"/>
  <c r="I342" i="20"/>
  <c r="G342" i="20"/>
  <c r="I311" i="20"/>
  <c r="G311" i="20"/>
  <c r="I308" i="20"/>
  <c r="G308" i="20"/>
  <c r="F348" i="20"/>
  <c r="F45" i="20"/>
  <c r="I354" i="19"/>
  <c r="G354" i="19"/>
  <c r="I39" i="19"/>
  <c r="G39" i="19"/>
  <c r="I37" i="18"/>
  <c r="G37" i="18"/>
  <c r="I93" i="19"/>
  <c r="G93" i="19"/>
  <c r="I204" i="19"/>
  <c r="G204" i="19"/>
  <c r="I179" i="19"/>
  <c r="G179" i="19"/>
  <c r="I167" i="19"/>
  <c r="G167" i="19"/>
  <c r="I324" i="19"/>
  <c r="G324" i="19"/>
  <c r="I361" i="19"/>
  <c r="G361" i="19"/>
  <c r="I16" i="19"/>
  <c r="G16" i="19"/>
  <c r="I297" i="19"/>
  <c r="G297" i="19"/>
  <c r="I299" i="19"/>
  <c r="G299" i="19"/>
  <c r="I274" i="19"/>
  <c r="G274" i="19"/>
  <c r="F132" i="20"/>
  <c r="F65" i="20"/>
  <c r="I78" i="19"/>
  <c r="G78" i="19"/>
  <c r="I56" i="19"/>
  <c r="G56" i="19"/>
  <c r="G52" i="19"/>
  <c r="I52" i="19"/>
  <c r="I287" i="20"/>
  <c r="G287" i="20"/>
  <c r="F83" i="20"/>
  <c r="F126" i="20"/>
  <c r="I128" i="19"/>
  <c r="G128" i="19"/>
  <c r="I117" i="20"/>
  <c r="G117" i="20"/>
  <c r="I96" i="20"/>
  <c r="G96" i="20"/>
  <c r="I144" i="19"/>
  <c r="G144" i="19"/>
  <c r="I247" i="19"/>
  <c r="G247" i="19"/>
  <c r="I252" i="19"/>
  <c r="G252" i="19"/>
  <c r="I235" i="19"/>
  <c r="G235" i="19"/>
  <c r="I225" i="19"/>
  <c r="G225" i="19"/>
  <c r="I203" i="19"/>
  <c r="G203" i="19"/>
  <c r="I212" i="19"/>
  <c r="G212" i="19"/>
  <c r="I218" i="19"/>
  <c r="G218" i="19"/>
  <c r="I194" i="19"/>
  <c r="G194" i="19"/>
  <c r="I181" i="19"/>
  <c r="G181" i="19"/>
  <c r="G173" i="19"/>
  <c r="I173" i="19"/>
  <c r="I264" i="19"/>
  <c r="G264" i="19"/>
  <c r="I263" i="19"/>
  <c r="G263" i="19"/>
  <c r="I57" i="19"/>
  <c r="G57" i="19"/>
  <c r="I152" i="19"/>
  <c r="G152" i="19"/>
  <c r="I129" i="19"/>
  <c r="G129" i="19"/>
  <c r="I97" i="19"/>
  <c r="G97" i="19"/>
  <c r="I250" i="19"/>
  <c r="G250" i="19"/>
  <c r="I223" i="19"/>
  <c r="G223" i="19"/>
  <c r="I220" i="19"/>
  <c r="G220" i="19"/>
  <c r="I187" i="19"/>
  <c r="G187" i="19"/>
  <c r="I266" i="19"/>
  <c r="G266" i="19"/>
  <c r="I156" i="19"/>
  <c r="G156" i="19"/>
  <c r="I314" i="19"/>
  <c r="G314" i="19"/>
  <c r="I43" i="19"/>
  <c r="G43" i="19"/>
  <c r="I18" i="18"/>
  <c r="G18" i="18"/>
  <c r="I303" i="19"/>
  <c r="G303" i="19"/>
  <c r="I268" i="19"/>
  <c r="G268" i="19"/>
  <c r="I322" i="19"/>
  <c r="G322" i="19"/>
  <c r="I70" i="20"/>
  <c r="G70" i="20"/>
  <c r="I113" i="19"/>
  <c r="G113" i="19"/>
  <c r="I108" i="19"/>
  <c r="G108" i="19"/>
  <c r="I81" i="19"/>
  <c r="G81" i="19"/>
  <c r="I154" i="19"/>
  <c r="G154" i="19"/>
  <c r="I145" i="20"/>
  <c r="G145" i="20"/>
  <c r="I239" i="20"/>
  <c r="G239" i="20"/>
  <c r="I205" i="20"/>
  <c r="G205" i="20"/>
  <c r="I199" i="20"/>
  <c r="G199" i="20"/>
  <c r="I171" i="20"/>
  <c r="G171" i="20"/>
  <c r="I25" i="20"/>
  <c r="G25" i="20"/>
  <c r="I12" i="20"/>
  <c r="G12" i="20"/>
  <c r="F32" i="20"/>
  <c r="I31" i="20"/>
  <c r="G31" i="20"/>
  <c r="I282" i="20"/>
  <c r="G282" i="20"/>
  <c r="I294" i="20"/>
  <c r="G294" i="20"/>
  <c r="I292" i="20"/>
  <c r="G292" i="20"/>
  <c r="I273" i="20"/>
  <c r="G273" i="20"/>
  <c r="F134" i="20"/>
  <c r="F67" i="20"/>
  <c r="I71" i="19"/>
  <c r="G71" i="19"/>
  <c r="F110" i="20"/>
  <c r="F55" i="20"/>
  <c r="I74" i="19"/>
  <c r="G74" i="19"/>
  <c r="I289" i="19"/>
  <c r="G289" i="19"/>
  <c r="I151" i="19"/>
  <c r="G151" i="19"/>
  <c r="F130" i="20"/>
  <c r="F87" i="20"/>
  <c r="I102" i="19"/>
  <c r="G102" i="19"/>
  <c r="I116" i="19"/>
  <c r="G116" i="19"/>
  <c r="I95" i="19"/>
  <c r="G95" i="19"/>
  <c r="I255" i="19"/>
  <c r="G255" i="19"/>
  <c r="I244" i="19"/>
  <c r="G244" i="19"/>
  <c r="I227" i="19"/>
  <c r="G227" i="19"/>
  <c r="I232" i="19"/>
  <c r="G232" i="19"/>
  <c r="I257" i="19"/>
  <c r="G257" i="19"/>
  <c r="I202" i="19"/>
  <c r="G202" i="19"/>
  <c r="I219" i="19"/>
  <c r="G219" i="19"/>
  <c r="I197" i="19"/>
  <c r="G197" i="19"/>
  <c r="I196" i="19"/>
  <c r="G196" i="19"/>
  <c r="I182" i="19"/>
  <c r="G182" i="19"/>
  <c r="I174" i="19"/>
  <c r="G174" i="19"/>
  <c r="I341" i="19"/>
  <c r="G341" i="19"/>
  <c r="I163" i="19"/>
  <c r="G163" i="19"/>
  <c r="I160" i="19"/>
  <c r="G160" i="19"/>
  <c r="I344" i="19"/>
  <c r="G344" i="19"/>
  <c r="I315" i="19"/>
  <c r="G315" i="19"/>
  <c r="F19" i="19"/>
  <c r="I17" i="19"/>
  <c r="F18" i="19"/>
  <c r="G17" i="19"/>
  <c r="I29" i="20"/>
  <c r="G29" i="20"/>
  <c r="F350" i="20"/>
  <c r="F42" i="20"/>
  <c r="I356" i="19"/>
  <c r="G356" i="19"/>
  <c r="I281" i="19"/>
  <c r="G281" i="19"/>
  <c r="I319" i="19"/>
  <c r="G319" i="19"/>
  <c r="I166" i="19"/>
  <c r="G166" i="19"/>
  <c r="I157" i="19"/>
  <c r="G157" i="19"/>
  <c r="I362" i="19"/>
  <c r="G362" i="19"/>
  <c r="I309" i="19"/>
  <c r="G309" i="19"/>
  <c r="I329" i="19"/>
  <c r="G329" i="19"/>
  <c r="I30" i="19"/>
  <c r="G30" i="19"/>
  <c r="I353" i="19"/>
  <c r="G353" i="19"/>
  <c r="I38" i="19"/>
  <c r="G38" i="19"/>
  <c r="I284" i="19"/>
  <c r="G284" i="19"/>
  <c r="I44" i="20"/>
  <c r="G44" i="20"/>
  <c r="I296" i="20"/>
  <c r="G296" i="20"/>
  <c r="I298" i="20"/>
  <c r="G298" i="20"/>
  <c r="I275" i="20"/>
  <c r="G275" i="20"/>
  <c r="I135" i="19"/>
  <c r="G135" i="19"/>
  <c r="F115" i="20"/>
  <c r="F60" i="20"/>
  <c r="I54" i="19"/>
  <c r="G54" i="19"/>
  <c r="I50" i="19"/>
  <c r="G50" i="19"/>
  <c r="I339" i="20"/>
  <c r="G339" i="20"/>
  <c r="I123" i="19"/>
  <c r="G123" i="19"/>
  <c r="F88" i="20"/>
  <c r="F131" i="20"/>
  <c r="I119" i="19"/>
  <c r="G119" i="19"/>
  <c r="I92" i="19"/>
  <c r="G92" i="19"/>
  <c r="I148" i="19"/>
  <c r="G148" i="19"/>
  <c r="I248" i="19"/>
  <c r="G248" i="19"/>
  <c r="I240" i="19"/>
  <c r="G240" i="19"/>
  <c r="G230" i="19"/>
  <c r="I230" i="19"/>
  <c r="I224" i="19"/>
  <c r="G224" i="19"/>
  <c r="I207" i="19"/>
  <c r="G207" i="19"/>
  <c r="I213" i="19"/>
  <c r="G213" i="19"/>
  <c r="I221" i="19"/>
  <c r="G221" i="19"/>
  <c r="I198" i="19"/>
  <c r="G198" i="19"/>
  <c r="I184" i="19"/>
  <c r="G184" i="19"/>
  <c r="I176" i="19"/>
  <c r="G176" i="19"/>
  <c r="G265" i="19"/>
  <c r="I265" i="19"/>
  <c r="I323" i="19"/>
  <c r="G323" i="19"/>
  <c r="I26" i="19"/>
  <c r="G26" i="19"/>
  <c r="I159" i="19"/>
  <c r="G159" i="19"/>
  <c r="I342" i="19"/>
  <c r="G342" i="19"/>
  <c r="I311" i="19"/>
  <c r="G311" i="19"/>
  <c r="I308" i="19"/>
  <c r="G308" i="19"/>
  <c r="I45" i="19"/>
  <c r="G45" i="19"/>
  <c r="I28" i="20"/>
  <c r="G28" i="20"/>
  <c r="I279" i="20"/>
  <c r="G279" i="20"/>
  <c r="I231" i="20"/>
  <c r="G231" i="20"/>
  <c r="I192" i="20"/>
  <c r="G192" i="20"/>
  <c r="I334" i="20"/>
  <c r="G334" i="20"/>
  <c r="I313" i="20"/>
  <c r="G313" i="20"/>
  <c r="I355" i="20"/>
  <c r="G355" i="20"/>
  <c r="I335" i="20"/>
  <c r="G335" i="20"/>
  <c r="I301" i="20"/>
  <c r="G301" i="20"/>
  <c r="I270" i="20"/>
  <c r="G270" i="20"/>
  <c r="F147" i="20"/>
  <c r="F64" i="20"/>
  <c r="I65" i="19"/>
  <c r="G65" i="19"/>
  <c r="I61" i="19"/>
  <c r="G61" i="19"/>
  <c r="I111" i="19"/>
  <c r="G111" i="19"/>
  <c r="I107" i="19"/>
  <c r="G107" i="19"/>
  <c r="I287" i="19"/>
  <c r="G287" i="19"/>
  <c r="I126" i="19"/>
  <c r="G126" i="19"/>
  <c r="I85" i="19"/>
  <c r="G85" i="19"/>
  <c r="I117" i="19"/>
  <c r="G117" i="19"/>
  <c r="I96" i="19"/>
  <c r="G96" i="19"/>
  <c r="I254" i="20"/>
  <c r="G254" i="20"/>
  <c r="I245" i="20"/>
  <c r="G245" i="20"/>
  <c r="I228" i="20"/>
  <c r="G228" i="20"/>
  <c r="I236" i="20"/>
  <c r="G236" i="20"/>
  <c r="I256" i="20"/>
  <c r="G256" i="20"/>
  <c r="I206" i="20"/>
  <c r="G206" i="20"/>
  <c r="I214" i="20"/>
  <c r="G214" i="20"/>
  <c r="I191" i="20"/>
  <c r="G191" i="20"/>
  <c r="I200" i="20"/>
  <c r="G200" i="20"/>
  <c r="I185" i="20"/>
  <c r="G185" i="20"/>
  <c r="I177" i="20"/>
  <c r="G177" i="20"/>
  <c r="I112" i="19"/>
  <c r="G112" i="19"/>
  <c r="I139" i="19"/>
  <c r="G139" i="19"/>
  <c r="I120" i="20"/>
  <c r="G120" i="20"/>
  <c r="I242" i="20"/>
  <c r="G242" i="20"/>
  <c r="I233" i="20"/>
  <c r="G233" i="20"/>
  <c r="I211" i="20"/>
  <c r="G211" i="20"/>
  <c r="I193" i="20"/>
  <c r="G193" i="20"/>
  <c r="I175" i="20"/>
  <c r="G175" i="20"/>
  <c r="I22" i="20"/>
  <c r="G22" i="20"/>
  <c r="I343" i="20"/>
  <c r="G343" i="20"/>
  <c r="I349" i="19"/>
  <c r="G349" i="19"/>
  <c r="I95" i="20"/>
  <c r="G95" i="20"/>
  <c r="I227" i="20"/>
  <c r="G227" i="20"/>
  <c r="I202" i="20"/>
  <c r="G202" i="20"/>
  <c r="I197" i="20"/>
  <c r="G197" i="20"/>
  <c r="I341" i="20"/>
  <c r="G341" i="20"/>
  <c r="I315" i="20"/>
  <c r="G315" i="20"/>
  <c r="I356" i="20"/>
  <c r="G356" i="20"/>
  <c r="I157" i="20"/>
  <c r="G157" i="20"/>
  <c r="I309" i="20"/>
  <c r="G309" i="20"/>
  <c r="I30" i="20"/>
  <c r="G30" i="20"/>
  <c r="I330" i="19"/>
  <c r="G330" i="19"/>
  <c r="I124" i="19"/>
  <c r="G124" i="19"/>
  <c r="I141" i="19"/>
  <c r="G141" i="19"/>
  <c r="I239" i="19"/>
  <c r="G239" i="19"/>
  <c r="I199" i="19"/>
  <c r="G199" i="19"/>
  <c r="I25" i="19"/>
  <c r="G25" i="19"/>
  <c r="I31" i="19"/>
  <c r="F32" i="19"/>
  <c r="G31" i="19"/>
  <c r="I282" i="19"/>
  <c r="G282" i="19"/>
  <c r="I294" i="19"/>
  <c r="G294" i="19"/>
  <c r="I134" i="19"/>
  <c r="G134" i="19"/>
  <c r="I55" i="19"/>
  <c r="G55" i="19"/>
  <c r="F138" i="20"/>
  <c r="F151" i="20"/>
  <c r="F100" i="20"/>
  <c r="F82" i="20"/>
  <c r="F125" i="20"/>
  <c r="I153" i="19"/>
  <c r="G153" i="19"/>
  <c r="I98" i="20"/>
  <c r="G98" i="20"/>
  <c r="I251" i="20"/>
  <c r="G251" i="20"/>
  <c r="I21" i="20"/>
  <c r="G21" i="20"/>
  <c r="I11" i="20"/>
  <c r="G11" i="20"/>
  <c r="I310" i="20"/>
  <c r="G310" i="20"/>
  <c r="I326" i="19"/>
  <c r="G326" i="19"/>
  <c r="I29" i="19"/>
  <c r="G29" i="19"/>
  <c r="I42" i="19"/>
  <c r="G42" i="19"/>
  <c r="I41" i="20"/>
  <c r="G41" i="20"/>
  <c r="I280" i="20"/>
  <c r="G280" i="20"/>
  <c r="I36" i="20"/>
  <c r="G36" i="20"/>
  <c r="I24" i="20"/>
  <c r="G24" i="20"/>
  <c r="I168" i="20"/>
  <c r="G168" i="20"/>
  <c r="I20" i="20"/>
  <c r="G20" i="20"/>
  <c r="I13" i="20"/>
  <c r="G13" i="20"/>
  <c r="I307" i="20"/>
  <c r="G307" i="20"/>
  <c r="I332" i="20"/>
  <c r="G332" i="20"/>
  <c r="I347" i="20"/>
  <c r="G347" i="20"/>
  <c r="I27" i="20"/>
  <c r="G27" i="20"/>
  <c r="I278" i="20"/>
  <c r="G278" i="20"/>
  <c r="I277" i="19"/>
  <c r="G277" i="19"/>
  <c r="I351" i="20"/>
  <c r="G351" i="20"/>
  <c r="I296" i="19"/>
  <c r="G296" i="19"/>
  <c r="I298" i="19"/>
  <c r="G298" i="19"/>
  <c r="I275" i="19"/>
  <c r="G275" i="19"/>
  <c r="F149" i="20"/>
  <c r="F63" i="20"/>
  <c r="I60" i="19"/>
  <c r="G60" i="19"/>
  <c r="I109" i="19"/>
  <c r="G109" i="19"/>
  <c r="I105" i="19"/>
  <c r="G105" i="19"/>
  <c r="I339" i="19"/>
  <c r="G339" i="19"/>
  <c r="F84" i="20"/>
  <c r="F127" i="20"/>
  <c r="I88" i="19"/>
  <c r="G88" i="19"/>
  <c r="I118" i="20"/>
  <c r="G118" i="20"/>
  <c r="I94" i="20"/>
  <c r="G94" i="20"/>
  <c r="I241" i="20"/>
  <c r="G241" i="20"/>
  <c r="I246" i="20"/>
  <c r="G246" i="20"/>
  <c r="I229" i="20"/>
  <c r="G229" i="20"/>
  <c r="I237" i="20"/>
  <c r="G237" i="20"/>
  <c r="I201" i="20"/>
  <c r="G201" i="20"/>
  <c r="I210" i="20"/>
  <c r="G210" i="20"/>
  <c r="I217" i="20"/>
  <c r="G217" i="20"/>
  <c r="I195" i="20"/>
  <c r="G195" i="20"/>
  <c r="I180" i="20"/>
  <c r="G180" i="20"/>
  <c r="I188" i="20"/>
  <c r="G188" i="20"/>
  <c r="I172" i="20"/>
  <c r="G172" i="20"/>
  <c r="I320" i="20"/>
  <c r="G320" i="20"/>
  <c r="I164" i="20"/>
  <c r="G164" i="20"/>
  <c r="I161" i="20"/>
  <c r="G161" i="20"/>
  <c r="I15" i="20"/>
  <c r="G15" i="20"/>
  <c r="I312" i="20"/>
  <c r="G312" i="20"/>
  <c r="I325" i="20"/>
  <c r="G325" i="20"/>
  <c r="I34" i="20"/>
  <c r="G34" i="20"/>
  <c r="I348" i="19"/>
  <c r="G348" i="19"/>
  <c r="I28" i="19"/>
  <c r="G28" i="19"/>
  <c r="I279" i="19"/>
  <c r="G279" i="19"/>
  <c r="I231" i="19"/>
  <c r="G231" i="19"/>
  <c r="I192" i="19"/>
  <c r="G192" i="19"/>
  <c r="I334" i="19"/>
  <c r="G334" i="19"/>
  <c r="I313" i="19"/>
  <c r="G313" i="19"/>
  <c r="I355" i="19"/>
  <c r="G355" i="19"/>
  <c r="I335" i="19"/>
  <c r="G335" i="19"/>
  <c r="I301" i="19"/>
  <c r="G301" i="19"/>
  <c r="I270" i="19"/>
  <c r="G270" i="19"/>
  <c r="I147" i="19"/>
  <c r="G147" i="19"/>
  <c r="I132" i="19"/>
  <c r="G132" i="19"/>
  <c r="I143" i="19"/>
  <c r="G143" i="19"/>
  <c r="F107" i="20"/>
  <c r="F75" i="20"/>
  <c r="F52" i="20"/>
  <c r="I288" i="20"/>
  <c r="G288" i="20"/>
  <c r="I136" i="20"/>
  <c r="G136" i="20"/>
  <c r="I83" i="19"/>
  <c r="G83" i="19"/>
  <c r="I121" i="20"/>
  <c r="G121" i="20"/>
  <c r="I91" i="20"/>
  <c r="G91" i="20"/>
  <c r="F144" i="20"/>
  <c r="F77" i="20"/>
  <c r="I254" i="19"/>
  <c r="G254" i="19"/>
  <c r="I245" i="19"/>
  <c r="G245" i="19"/>
  <c r="I228" i="19"/>
  <c r="G228" i="19"/>
  <c r="I236" i="19"/>
  <c r="G236" i="19"/>
  <c r="I256" i="19"/>
  <c r="G256" i="19"/>
  <c r="I206" i="19"/>
  <c r="G206" i="19"/>
  <c r="I214" i="19"/>
  <c r="G214" i="19"/>
  <c r="I191" i="19"/>
  <c r="G191" i="19"/>
  <c r="I200" i="19"/>
  <c r="G200" i="19"/>
  <c r="I185" i="19"/>
  <c r="G185" i="19"/>
  <c r="I177" i="19"/>
  <c r="G177" i="19"/>
  <c r="F152" i="20"/>
  <c r="F139" i="20"/>
  <c r="F101" i="20"/>
  <c r="F86" i="20"/>
  <c r="F129" i="20"/>
  <c r="I120" i="19"/>
  <c r="G120" i="19"/>
  <c r="I242" i="19"/>
  <c r="G242" i="19"/>
  <c r="I233" i="19"/>
  <c r="G233" i="19"/>
  <c r="I211" i="19"/>
  <c r="G211" i="19"/>
  <c r="I193" i="19"/>
  <c r="G193" i="19"/>
  <c r="I175" i="19"/>
  <c r="G175" i="19"/>
  <c r="I22" i="19"/>
  <c r="G22" i="19"/>
  <c r="I343" i="19"/>
  <c r="G343" i="19"/>
  <c r="I358" i="19"/>
  <c r="I358" i="20"/>
  <c r="I268" i="20"/>
  <c r="G268" i="20"/>
  <c r="I133" i="19"/>
  <c r="G133" i="19"/>
  <c r="I53" i="19"/>
  <c r="G53" i="19"/>
  <c r="I89" i="19"/>
  <c r="G89" i="19"/>
  <c r="I249" i="19"/>
  <c r="G249" i="19"/>
  <c r="I216" i="19"/>
  <c r="I331" i="19"/>
  <c r="G331" i="19"/>
  <c r="I306" i="19"/>
  <c r="G306" i="19"/>
  <c r="I269" i="19"/>
  <c r="G269" i="19"/>
  <c r="I71" i="20"/>
  <c r="G71" i="20"/>
  <c r="I289" i="20"/>
  <c r="G289" i="20"/>
  <c r="I82" i="19"/>
  <c r="G82" i="19"/>
  <c r="F140" i="20"/>
  <c r="F153" i="20"/>
  <c r="F102" i="20"/>
  <c r="I255" i="20"/>
  <c r="G255" i="20"/>
  <c r="I244" i="20"/>
  <c r="G244" i="20"/>
  <c r="I257" i="20"/>
  <c r="G257" i="20"/>
  <c r="I196" i="20"/>
  <c r="G196" i="20"/>
  <c r="I174" i="20"/>
  <c r="G174" i="20"/>
  <c r="I163" i="20"/>
  <c r="G163" i="20"/>
  <c r="I344" i="20"/>
  <c r="G344" i="20"/>
  <c r="F326" i="20"/>
  <c r="F17" i="20"/>
  <c r="I35" i="19"/>
  <c r="G35" i="19"/>
  <c r="I281" i="20"/>
  <c r="G281" i="20"/>
  <c r="I166" i="20"/>
  <c r="G166" i="20"/>
  <c r="I329" i="20"/>
  <c r="G329" i="20"/>
  <c r="I38" i="20"/>
  <c r="G38" i="20"/>
  <c r="F277" i="20"/>
  <c r="F284" i="20"/>
  <c r="I271" i="19"/>
  <c r="G271" i="19"/>
  <c r="I149" i="19"/>
  <c r="G149" i="19"/>
  <c r="F109" i="20"/>
  <c r="F54" i="20"/>
  <c r="I148" i="20"/>
  <c r="G148" i="20"/>
  <c r="I240" i="20"/>
  <c r="G240" i="20"/>
  <c r="I224" i="20"/>
  <c r="G224" i="20"/>
  <c r="I213" i="20"/>
  <c r="G213" i="20"/>
  <c r="I198" i="20"/>
  <c r="G198" i="20"/>
  <c r="I184" i="20"/>
  <c r="G184" i="20"/>
  <c r="I265" i="20"/>
  <c r="G265" i="20"/>
  <c r="I159" i="20"/>
  <c r="G159" i="20"/>
  <c r="I295" i="20"/>
  <c r="G295" i="20"/>
  <c r="I293" i="20"/>
  <c r="G293" i="20"/>
  <c r="I272" i="20"/>
  <c r="G272" i="20"/>
  <c r="F133" i="20"/>
  <c r="F66" i="20"/>
  <c r="I70" i="19"/>
  <c r="G70" i="19"/>
  <c r="F53" i="20"/>
  <c r="F76" i="20"/>
  <c r="F108" i="20"/>
  <c r="I286" i="20"/>
  <c r="G286" i="20"/>
  <c r="I145" i="19"/>
  <c r="G145" i="19"/>
  <c r="I205" i="19"/>
  <c r="G205" i="19"/>
  <c r="I171" i="19"/>
  <c r="G171" i="19"/>
  <c r="I12" i="19"/>
  <c r="G12" i="19"/>
  <c r="I292" i="19"/>
  <c r="G292" i="19"/>
  <c r="I273" i="19"/>
  <c r="G273" i="19"/>
  <c r="F114" i="20"/>
  <c r="F59" i="20"/>
  <c r="I51" i="19"/>
  <c r="G51" i="19"/>
  <c r="I130" i="19"/>
  <c r="G130" i="19"/>
  <c r="I90" i="20"/>
  <c r="G90" i="20"/>
  <c r="I243" i="20"/>
  <c r="G243" i="20"/>
  <c r="I234" i="20"/>
  <c r="G234" i="20"/>
  <c r="I226" i="20"/>
  <c r="G226" i="20"/>
  <c r="I209" i="20"/>
  <c r="G209" i="20"/>
  <c r="I208" i="20"/>
  <c r="G208" i="20"/>
  <c r="I215" i="20"/>
  <c r="G215" i="20"/>
  <c r="I190" i="20"/>
  <c r="G190" i="20"/>
  <c r="I186" i="20"/>
  <c r="G186" i="20"/>
  <c r="I170" i="20"/>
  <c r="G170" i="20"/>
  <c r="I178" i="20"/>
  <c r="G178" i="20"/>
  <c r="I340" i="20"/>
  <c r="G340" i="20"/>
  <c r="I23" i="20"/>
  <c r="G23" i="20"/>
  <c r="I165" i="20"/>
  <c r="G165" i="20"/>
  <c r="I19" i="18"/>
  <c r="G19" i="18"/>
  <c r="I295" i="19"/>
  <c r="G295" i="19"/>
  <c r="I293" i="19"/>
  <c r="G293" i="19"/>
  <c r="I272" i="19"/>
  <c r="G272" i="19"/>
  <c r="I66" i="19"/>
  <c r="G66" i="19"/>
  <c r="F113" i="20"/>
  <c r="F58" i="20"/>
  <c r="I76" i="19"/>
  <c r="G76" i="19"/>
  <c r="I286" i="19"/>
  <c r="G286" i="19"/>
  <c r="F103" i="20"/>
  <c r="F141" i="20"/>
  <c r="F154" i="20"/>
  <c r="I89" i="20"/>
  <c r="G89" i="20"/>
  <c r="I249" i="20"/>
  <c r="G249" i="20"/>
  <c r="I238" i="20"/>
  <c r="G238" i="20"/>
  <c r="I216" i="20"/>
  <c r="G216" i="20"/>
  <c r="I183" i="20"/>
  <c r="G183" i="20"/>
  <c r="I331" i="20"/>
  <c r="G331" i="20"/>
  <c r="I158" i="20"/>
  <c r="G158" i="20"/>
  <c r="I306" i="20"/>
  <c r="G306" i="20"/>
  <c r="I40" i="20"/>
  <c r="G40" i="20"/>
  <c r="I302" i="20"/>
  <c r="G302" i="20"/>
  <c r="I269" i="20"/>
  <c r="G269" i="20"/>
  <c r="I321" i="20"/>
  <c r="G321" i="20"/>
  <c r="I67" i="19"/>
  <c r="G67" i="19"/>
  <c r="I59" i="19"/>
  <c r="G59" i="19"/>
  <c r="I110" i="19"/>
  <c r="G110" i="19"/>
  <c r="I106" i="19"/>
  <c r="G106" i="19"/>
  <c r="I100" i="19"/>
  <c r="G100" i="19"/>
  <c r="I125" i="19"/>
  <c r="G125" i="19"/>
  <c r="I87" i="19"/>
  <c r="G87" i="19"/>
  <c r="I140" i="19"/>
  <c r="G140" i="19"/>
  <c r="I90" i="19"/>
  <c r="G90" i="19"/>
  <c r="I98" i="19"/>
  <c r="G98" i="19"/>
  <c r="I243" i="19"/>
  <c r="G243" i="19"/>
  <c r="I251" i="19"/>
  <c r="G251" i="19"/>
  <c r="I234" i="19"/>
  <c r="G234" i="19"/>
  <c r="I226" i="19"/>
  <c r="G226" i="19"/>
  <c r="I209" i="19"/>
  <c r="G209" i="19"/>
  <c r="I208" i="19"/>
  <c r="G208" i="19"/>
  <c r="I215" i="19"/>
  <c r="G215" i="19"/>
  <c r="I190" i="19"/>
  <c r="G190" i="19"/>
  <c r="I186" i="19"/>
  <c r="G186" i="19"/>
  <c r="I170" i="19"/>
  <c r="G170" i="19"/>
  <c r="I178" i="19"/>
  <c r="G178" i="19"/>
  <c r="I340" i="19"/>
  <c r="G340" i="19"/>
  <c r="I23" i="19"/>
  <c r="G23" i="19"/>
  <c r="I165" i="19"/>
  <c r="G165" i="19"/>
  <c r="I21" i="19"/>
  <c r="G21" i="19"/>
  <c r="I11" i="19"/>
  <c r="G11" i="19"/>
  <c r="I310" i="19"/>
  <c r="G310" i="19"/>
  <c r="I333" i="20"/>
  <c r="G333" i="20"/>
  <c r="I35" i="20"/>
  <c r="G35" i="20"/>
  <c r="I350" i="19"/>
  <c r="G350" i="19"/>
  <c r="I41" i="19"/>
  <c r="G41" i="19"/>
  <c r="I280" i="19"/>
  <c r="G280" i="19"/>
  <c r="I36" i="19"/>
  <c r="G36" i="19"/>
  <c r="I24" i="19"/>
  <c r="G24" i="19"/>
  <c r="I168" i="19"/>
  <c r="G168" i="19"/>
  <c r="I20" i="19"/>
  <c r="G20" i="19"/>
  <c r="I13" i="19"/>
  <c r="G13" i="19"/>
  <c r="I307" i="19"/>
  <c r="G307" i="19"/>
  <c r="I332" i="19"/>
  <c r="G332" i="19"/>
  <c r="I347" i="19"/>
  <c r="G347" i="19"/>
  <c r="I27" i="19"/>
  <c r="G27" i="19"/>
  <c r="I278" i="19"/>
  <c r="G278" i="19"/>
  <c r="I330" i="20"/>
  <c r="G330" i="20"/>
  <c r="I300" i="20"/>
  <c r="G300" i="20"/>
  <c r="I271" i="20"/>
  <c r="G271" i="20"/>
  <c r="F135" i="20"/>
  <c r="F68" i="20"/>
  <c r="I63" i="19"/>
  <c r="G63" i="19"/>
  <c r="I115" i="19"/>
  <c r="G115" i="19"/>
  <c r="F105" i="20"/>
  <c r="F73" i="20"/>
  <c r="F50" i="20"/>
  <c r="I285" i="20"/>
  <c r="G285" i="20"/>
  <c r="F80" i="20"/>
  <c r="F123" i="20"/>
  <c r="I84" i="19"/>
  <c r="G84" i="19"/>
  <c r="I131" i="19"/>
  <c r="G131" i="19"/>
  <c r="I118" i="19"/>
  <c r="G118" i="19"/>
  <c r="I94" i="19"/>
  <c r="G94" i="19"/>
  <c r="I241" i="19"/>
  <c r="G241" i="19"/>
  <c r="I246" i="19"/>
  <c r="G246" i="19"/>
  <c r="I229" i="19"/>
  <c r="G229" i="19"/>
  <c r="I237" i="19"/>
  <c r="G237" i="19"/>
  <c r="I201" i="19"/>
  <c r="G201" i="19"/>
  <c r="I210" i="19"/>
  <c r="G210" i="19"/>
  <c r="I217" i="19"/>
  <c r="G217" i="19"/>
  <c r="I195" i="19"/>
  <c r="G195" i="19"/>
  <c r="I180" i="19"/>
  <c r="G180" i="19"/>
  <c r="I188" i="19"/>
  <c r="G188" i="19"/>
  <c r="I172" i="19"/>
  <c r="G172" i="19"/>
  <c r="I320" i="19"/>
  <c r="G320" i="19"/>
  <c r="I164" i="19"/>
  <c r="G164" i="19"/>
  <c r="I161" i="19"/>
  <c r="G161" i="19"/>
  <c r="I15" i="19"/>
  <c r="G15" i="19"/>
  <c r="I312" i="19"/>
  <c r="G312" i="19"/>
  <c r="I325" i="19"/>
  <c r="G325" i="19"/>
  <c r="I34" i="19"/>
  <c r="G34" i="19"/>
  <c r="I354" i="20"/>
  <c r="G354" i="20"/>
  <c r="I39" i="20"/>
  <c r="G39" i="20"/>
  <c r="F37" i="19"/>
  <c r="O327" i="15"/>
  <c r="F37" i="20"/>
  <c r="I93" i="20"/>
  <c r="G93" i="20"/>
  <c r="I204" i="20"/>
  <c r="G204" i="20"/>
  <c r="I179" i="20"/>
  <c r="G179" i="20"/>
  <c r="I167" i="20"/>
  <c r="G167" i="20"/>
  <c r="I324" i="20"/>
  <c r="G324" i="20"/>
  <c r="I361" i="20"/>
  <c r="G361" i="20"/>
  <c r="I16" i="20"/>
  <c r="G16" i="20"/>
  <c r="I297" i="20"/>
  <c r="G297" i="20"/>
  <c r="I299" i="20"/>
  <c r="G299" i="20"/>
  <c r="I274" i="20"/>
  <c r="G274" i="20"/>
  <c r="I64" i="19"/>
  <c r="G64" i="19"/>
  <c r="F143" i="20"/>
  <c r="F61" i="20"/>
  <c r="F78" i="20"/>
  <c r="F111" i="20"/>
  <c r="F56" i="20"/>
  <c r="I75" i="19"/>
  <c r="G75" i="19"/>
  <c r="I288" i="19"/>
  <c r="G288" i="19"/>
  <c r="I136" i="19"/>
  <c r="G136" i="19"/>
  <c r="F128" i="20"/>
  <c r="F85" i="20"/>
  <c r="I121" i="19"/>
  <c r="G121" i="19"/>
  <c r="I91" i="19"/>
  <c r="G91" i="19"/>
  <c r="I77" i="19"/>
  <c r="G77" i="19"/>
  <c r="I247" i="20"/>
  <c r="G247" i="20"/>
  <c r="I252" i="20"/>
  <c r="G252" i="20"/>
  <c r="I235" i="20"/>
  <c r="G235" i="20"/>
  <c r="I225" i="20"/>
  <c r="G225" i="20"/>
  <c r="I203" i="20"/>
  <c r="G203" i="20"/>
  <c r="I212" i="20"/>
  <c r="G212" i="20"/>
  <c r="I218" i="20"/>
  <c r="G218" i="20"/>
  <c r="I194" i="20"/>
  <c r="G194" i="20"/>
  <c r="I181" i="20"/>
  <c r="G181" i="20"/>
  <c r="I173" i="20"/>
  <c r="G173" i="20"/>
  <c r="I264" i="20"/>
  <c r="G264" i="20"/>
  <c r="I263" i="20"/>
  <c r="G263" i="20"/>
  <c r="F57" i="20"/>
  <c r="F112" i="20"/>
  <c r="I101" i="19"/>
  <c r="G101" i="19"/>
  <c r="I86" i="19"/>
  <c r="G86" i="19"/>
  <c r="I97" i="20"/>
  <c r="G97" i="20"/>
  <c r="I250" i="20"/>
  <c r="G250" i="20"/>
  <c r="I223" i="20"/>
  <c r="G223" i="20"/>
  <c r="I220" i="20"/>
  <c r="G220" i="20"/>
  <c r="I187" i="20"/>
  <c r="G187" i="20"/>
  <c r="I266" i="20"/>
  <c r="G266" i="20"/>
  <c r="I156" i="20"/>
  <c r="G156" i="20"/>
  <c r="I314" i="20"/>
  <c r="G314" i="20"/>
  <c r="F349" i="20"/>
  <c r="F43" i="20"/>
  <c r="I337" i="20"/>
  <c r="G337" i="20"/>
  <c r="I337" i="19"/>
  <c r="G337" i="19"/>
  <c r="I77" i="20"/>
  <c r="G77" i="20"/>
  <c r="I52" i="20"/>
  <c r="G52" i="20"/>
  <c r="I147" i="20"/>
  <c r="G147" i="20"/>
  <c r="I88" i="20"/>
  <c r="G88" i="20"/>
  <c r="I19" i="19"/>
  <c r="G19" i="19"/>
  <c r="I130" i="20"/>
  <c r="G130" i="20"/>
  <c r="I110" i="20"/>
  <c r="G110" i="20"/>
  <c r="I134" i="20"/>
  <c r="G134" i="20"/>
  <c r="I126" i="20"/>
  <c r="G126" i="20"/>
  <c r="I51" i="20"/>
  <c r="G51" i="20"/>
  <c r="I124" i="20"/>
  <c r="G124" i="20"/>
  <c r="I128" i="20"/>
  <c r="G128" i="20"/>
  <c r="I111" i="20"/>
  <c r="G111" i="20"/>
  <c r="I50" i="20"/>
  <c r="G50" i="20"/>
  <c r="I141" i="20"/>
  <c r="G141" i="20"/>
  <c r="I53" i="20"/>
  <c r="G53" i="20"/>
  <c r="I133" i="20"/>
  <c r="G133" i="20"/>
  <c r="I109" i="20"/>
  <c r="G109" i="20"/>
  <c r="I101" i="20"/>
  <c r="G101" i="20"/>
  <c r="I100" i="20"/>
  <c r="G100" i="20"/>
  <c r="I32" i="19"/>
  <c r="G32" i="19"/>
  <c r="I64" i="20"/>
  <c r="G64" i="20"/>
  <c r="I131" i="20"/>
  <c r="G131" i="20"/>
  <c r="I87" i="20"/>
  <c r="G87" i="20"/>
  <c r="I55" i="20"/>
  <c r="G55" i="20"/>
  <c r="I67" i="20"/>
  <c r="G67" i="20"/>
  <c r="I32" i="20"/>
  <c r="G32" i="20"/>
  <c r="I81" i="20"/>
  <c r="G81" i="20"/>
  <c r="I78" i="20"/>
  <c r="G78" i="20"/>
  <c r="I73" i="20"/>
  <c r="G73" i="20"/>
  <c r="I284" i="20"/>
  <c r="G284" i="20"/>
  <c r="F18" i="20"/>
  <c r="F19" i="20"/>
  <c r="I17" i="20"/>
  <c r="G17" i="20"/>
  <c r="I102" i="20"/>
  <c r="G102" i="20"/>
  <c r="I139" i="20"/>
  <c r="G139" i="20"/>
  <c r="I149" i="20"/>
  <c r="G149" i="20"/>
  <c r="I151" i="20"/>
  <c r="G151" i="20"/>
  <c r="I349" i="20"/>
  <c r="G349" i="20"/>
  <c r="I61" i="20"/>
  <c r="G61" i="20"/>
  <c r="I37" i="20"/>
  <c r="G37" i="20"/>
  <c r="I105" i="20"/>
  <c r="G105" i="20"/>
  <c r="I58" i="20"/>
  <c r="G58" i="20"/>
  <c r="I59" i="20"/>
  <c r="G59" i="20"/>
  <c r="I108" i="20"/>
  <c r="G108" i="20"/>
  <c r="I277" i="20"/>
  <c r="G277" i="20"/>
  <c r="I326" i="20"/>
  <c r="G326" i="20"/>
  <c r="I153" i="20"/>
  <c r="G153" i="20"/>
  <c r="I129" i="20"/>
  <c r="G129" i="20"/>
  <c r="I152" i="20"/>
  <c r="G152" i="20"/>
  <c r="I144" i="20"/>
  <c r="G144" i="20"/>
  <c r="I75" i="20"/>
  <c r="G75" i="20"/>
  <c r="I127" i="20"/>
  <c r="G127" i="20"/>
  <c r="I125" i="20"/>
  <c r="G125" i="20"/>
  <c r="I138" i="20"/>
  <c r="G138" i="20"/>
  <c r="I60" i="20"/>
  <c r="G60" i="20"/>
  <c r="I42" i="20"/>
  <c r="G42" i="20"/>
  <c r="I83" i="20"/>
  <c r="G83" i="20"/>
  <c r="I74" i="20"/>
  <c r="G74" i="20"/>
  <c r="I57" i="20"/>
  <c r="G57" i="20"/>
  <c r="I123" i="20"/>
  <c r="G123" i="20"/>
  <c r="I135" i="20"/>
  <c r="G135" i="20"/>
  <c r="I63" i="20"/>
  <c r="G63" i="20"/>
  <c r="I132" i="20"/>
  <c r="G132" i="20"/>
  <c r="I348" i="20"/>
  <c r="G348" i="20"/>
  <c r="I43" i="20"/>
  <c r="G43" i="20"/>
  <c r="I80" i="20"/>
  <c r="G80" i="20"/>
  <c r="I103" i="20"/>
  <c r="G103" i="20"/>
  <c r="I112" i="20"/>
  <c r="G112" i="20"/>
  <c r="I85" i="20"/>
  <c r="G85" i="20"/>
  <c r="I56" i="20"/>
  <c r="G56" i="20"/>
  <c r="I143" i="20"/>
  <c r="G143" i="20"/>
  <c r="I37" i="19"/>
  <c r="G37" i="19"/>
  <c r="I68" i="20"/>
  <c r="G68" i="20"/>
  <c r="I154" i="20"/>
  <c r="G154" i="20"/>
  <c r="I113" i="20"/>
  <c r="G113" i="20"/>
  <c r="I114" i="20"/>
  <c r="G114" i="20"/>
  <c r="I76" i="20"/>
  <c r="G76" i="20"/>
  <c r="I66" i="20"/>
  <c r="G66" i="20"/>
  <c r="I54" i="20"/>
  <c r="G54" i="20"/>
  <c r="I140" i="20"/>
  <c r="G140" i="20"/>
  <c r="I86" i="20"/>
  <c r="G86" i="20"/>
  <c r="I107" i="20"/>
  <c r="G107" i="20"/>
  <c r="I84" i="20"/>
  <c r="G84" i="20"/>
  <c r="I82" i="20"/>
  <c r="G82" i="20"/>
  <c r="I115" i="20"/>
  <c r="G115" i="20"/>
  <c r="I350" i="20"/>
  <c r="G350" i="20"/>
  <c r="I18" i="19"/>
  <c r="G18" i="19"/>
  <c r="I65" i="20"/>
  <c r="G65" i="20"/>
  <c r="I45" i="20"/>
  <c r="G45" i="20"/>
  <c r="I106" i="20"/>
  <c r="G106" i="20"/>
  <c r="I18" i="20"/>
  <c r="G18" i="20"/>
  <c r="I19" i="20"/>
  <c r="G19" i="20"/>
</calcChain>
</file>

<file path=xl/sharedStrings.xml><?xml version="1.0" encoding="utf-8"?>
<sst xmlns="http://schemas.openxmlformats.org/spreadsheetml/2006/main" count="7808" uniqueCount="512">
  <si>
    <t>Fee Category</t>
  </si>
  <si>
    <t>Driver</t>
  </si>
  <si>
    <t>Fee Type</t>
  </si>
  <si>
    <t>Administration Fee</t>
  </si>
  <si>
    <t>Per Job</t>
  </si>
  <si>
    <t>Fee</t>
  </si>
  <si>
    <t>Per Hour</t>
  </si>
  <si>
    <t>Quote</t>
  </si>
  <si>
    <t>Connection of Load - URD - Per Hour</t>
  </si>
  <si>
    <t>Connection of Load - Non Urban - Underground - Per Hour</t>
  </si>
  <si>
    <t>Design Information Fee</t>
  </si>
  <si>
    <t>Subdivision - Non Urban - Per Hour</t>
  </si>
  <si>
    <t>Connection of Load - Multi-Dwelling - &lt;= 5 units</t>
  </si>
  <si>
    <t>Connection of Load - Multi-Dwelling - &lt;= 20 units</t>
  </si>
  <si>
    <t>Connection of Load - Multi-Dwelling - &lt;= 40 units</t>
  </si>
  <si>
    <t>Connection of Load - Multi-Dwelling - &gt; 40 units</t>
  </si>
  <si>
    <t>Connection of Load - Non Urban - I&amp;C - &lt;= 200A/Phase (LV)</t>
  </si>
  <si>
    <t>Connection of Load - Non Urban - I&amp;C - &lt;= 700A/Phase (LV)</t>
  </si>
  <si>
    <t>Connection of Load - Non Urban - I&amp;C - HV Customer</t>
  </si>
  <si>
    <t>Connection of Load - Non Urban - I&amp;C - Transmission</t>
  </si>
  <si>
    <t>Connection of Load - Non Urban - Multi-Dwelling - &lt;= 5 units</t>
  </si>
  <si>
    <t>Connection of Load - Non Urban - Multi-Dwelling - &lt;= 20 units</t>
  </si>
  <si>
    <t>Connection of Load - Non Urban - Multi-Dwelling - &lt;= 40 units</t>
  </si>
  <si>
    <t>Connection of Load - Non Urban - Multi-Dwelling - &gt; 40 units</t>
  </si>
  <si>
    <t>Connection of Load - Non Urban - Single Residential - Per Hour</t>
  </si>
  <si>
    <t>Design Certification Fee</t>
  </si>
  <si>
    <t>Connection of Load - Indoor Substation - Per Hour</t>
  </si>
  <si>
    <t>Design Re-certification Fee</t>
  </si>
  <si>
    <t>Subdivision - Industrial &amp; Commercial - Per Hour</t>
  </si>
  <si>
    <t>Subdivision - URD - Per Hour</t>
  </si>
  <si>
    <t>Connection of Load - Industrial &amp; Commercial - Per Hour</t>
  </si>
  <si>
    <t>Connection of Load - Non Urban - Per Hour</t>
  </si>
  <si>
    <t>Notification of Arrangement</t>
  </si>
  <si>
    <t>Compliance Certificate</t>
  </si>
  <si>
    <t>Subdivision - URD - Underground - Per Lot (1 - 10) - Grade A</t>
  </si>
  <si>
    <t>Subdivision - URD - Underground - Per Lot (11 - 50) - Grade A</t>
  </si>
  <si>
    <t>Subdivision - URD - Underground - Per Lot (51 +) - Grade A</t>
  </si>
  <si>
    <t>Subdivision - URD - Underground - Per Lot (1 - 10) - Grade B</t>
  </si>
  <si>
    <t>Subdivision - URD - Underground - Per Lot (11 - 50) - Grade B</t>
  </si>
  <si>
    <t>Subdivision - URD - Underground - Per Lot (51 +) - Grade B</t>
  </si>
  <si>
    <t>Subdivision - URD - Underground - Per Lot (1 - 10) - Grade C</t>
  </si>
  <si>
    <t>Subdivision - URD - Underground - Per Lot (11 - 50) - Grade C</t>
  </si>
  <si>
    <t>Subdivision - URD - Underground - Per Lot (51 +) - Grade C</t>
  </si>
  <si>
    <t>Subdivision - Non Urban - Underground - Per Lot (1 - 10) - Grade A</t>
  </si>
  <si>
    <t>Subdivision - Non Urban - Underground - Per Lot (11 - 50) - Grade A</t>
  </si>
  <si>
    <t>Subdivision - Non Urban - Underground - Per Lot (51+) - Grade A</t>
  </si>
  <si>
    <t>Subdivision - Non Urban - Underground - Per Lot (1 - 10) - Grade B</t>
  </si>
  <si>
    <t>Subdivision - Non Urban - Underground - Per Lot (11 - 50) - Grade B</t>
  </si>
  <si>
    <t>Subdivision - Non Urban - Underground - Per Lot (51+) - Grade B</t>
  </si>
  <si>
    <t>Subdivision - Non Urban - Underground - Per Lot (1 - 10) - Grade C</t>
  </si>
  <si>
    <t>Subdivision - Non Urban - Underground - Per Lot (11 - 50) - Grade C</t>
  </si>
  <si>
    <t>Subdivision - Non Urban - Underground - Per Lot (51+) - Grade C</t>
  </si>
  <si>
    <t>Subdivision - Non Urban - Overhead - Per Pole (1 - 5) - Grade A</t>
  </si>
  <si>
    <t>Subdivision - Non Urban - Overhead - Per Pole (6 - 10) - Grade A</t>
  </si>
  <si>
    <t>Subdivision - Non Urban - Overhead - Per Pole (11 +) - Grade A</t>
  </si>
  <si>
    <t>Subdivision - Non Urban - Overhead - Per Pole Sub - Grade A</t>
  </si>
  <si>
    <t>Subdivision - Non Urban - Overhead - Per Pole (1 - 5) - Grade B</t>
  </si>
  <si>
    <t>Subdivision - Non Urban - Overhead - Per Pole (6 - 10) - Grade B</t>
  </si>
  <si>
    <t>Subdivision - Non Urban - Overhead - Per Pole (11 +) - Grade B</t>
  </si>
  <si>
    <t>Subdivision - Non Urban - Overhead - Per Pole Sub - Grade B</t>
  </si>
  <si>
    <t>Subdivision - Non Urban - Overhead - Per Pole (1 - 5) - Grade C</t>
  </si>
  <si>
    <t>Subdivision - Non Urban - Overhead - Per Pole (6 - 10) - Grade C</t>
  </si>
  <si>
    <t>Subdivision - Non Urban - Overhead - Per Pole (11 +) - Grade C</t>
  </si>
  <si>
    <t>Subdivision - Non Urban - Overhead - Per Pole Sub - Grade C</t>
  </si>
  <si>
    <t>Subdivision - Industrial &amp; Commercial - Overhead - Per Pole (1 - 5) - Grade A</t>
  </si>
  <si>
    <t>Subdivision - Industrial &amp; Commercial - Overhead - Per Pole (6 - 10) - Grade A</t>
  </si>
  <si>
    <t>Subdivision - Industrial &amp; Commercial - Overhead - Per Pole (11 +) - Grade A</t>
  </si>
  <si>
    <t>Subdivision - Industrial &amp; Commercial - Overhead - Per Pole Sub - Grade A</t>
  </si>
  <si>
    <t>Subdivision - Industrial &amp; Commercial - Overhead - Per Pole (1 - 5) - Grade B</t>
  </si>
  <si>
    <t>Subdivision - Industrial &amp; Commercial - Overhead - Per Pole (6 - 10) - Grade B</t>
  </si>
  <si>
    <t>Subdivision - Industrial &amp; Commercial - Overhead - Per Pole (11 +) - Grade B</t>
  </si>
  <si>
    <t>Subdivision - Industrial &amp; Commercial - Overhead - Per Pole Sub - Grade B</t>
  </si>
  <si>
    <t>Subdivision - Industrial &amp; Commercial - Overhead - Per Pole (1 - 5) - Grade C</t>
  </si>
  <si>
    <t>Subdivision - Industrial &amp; Commercial - Overhead - Per Pole (6 - 10) - Grade C</t>
  </si>
  <si>
    <t>Subdivision - Industrial &amp; Commercial - Overhead - Per Pole (11 +) - Grade C</t>
  </si>
  <si>
    <t>Subdivision - Industrial &amp; Commercial - Overhead - Per Pole Sub - Grade C</t>
  </si>
  <si>
    <t>Subdivision - Industrial &amp; Commercial - Underground - Per Lot (1 - 10) - Grade A</t>
  </si>
  <si>
    <t>Subdivision - Industrial &amp; Commercial - Underground - Per Lot (11 - 50) - Grade A</t>
  </si>
  <si>
    <t>Subdivision - Industrial &amp; Commercial - Underground - Per Lot (51+) - Grade A</t>
  </si>
  <si>
    <t>Subdivision - Industrial &amp; Commercial - Underground - Per Lot (1 - 10) - Grade B</t>
  </si>
  <si>
    <t>Subdivision - Industrial &amp; Commercial - Underground - Per Lot (11 - 50) - Grade B</t>
  </si>
  <si>
    <t>Subdivision - Industrial &amp; Commercial - Underground - Per Lot (51+) - Grade B</t>
  </si>
  <si>
    <t>Subdivision - Industrial &amp; Commercial - Underground - Per Lot (1 - 10) - Grade C</t>
  </si>
  <si>
    <t>Subdivision - Industrial &amp; Commercial - Underground - Per Lot (11 - 50) - Grade C</t>
  </si>
  <si>
    <t>Subdivision - Industrial &amp; Commercial - Underground - Per Lot (51+) - Grade C</t>
  </si>
  <si>
    <t>Connection of Load - Non Urban - Overhead - Per Pole (1 - 5) - Grade A</t>
  </si>
  <si>
    <t>Connection of Load - Non Urban - Overhead - Per Pole (1 - 5) - Grade B</t>
  </si>
  <si>
    <t>Connection of Load - Non Urban - Overhead - Per Pole (1 - 5) - Grade C</t>
  </si>
  <si>
    <t>Connection of Load - Non Urban - Overhead - Per Pole (6 - 10) - Grade A</t>
  </si>
  <si>
    <t>Connection of Load - Non Urban - Overhead - Per Pole (6 - 10) - Grade B</t>
  </si>
  <si>
    <t>Connection of Load - Non Urban - Overhead - Per Pole (6 - 10) - Grade C</t>
  </si>
  <si>
    <t>Connection of Load - Non Urban - Overhead - Per Pole (11 +) - Grade A</t>
  </si>
  <si>
    <t>Connection of Load - Non Urban - Overhead - Per Pole (11 +) - Grade B</t>
  </si>
  <si>
    <t>Connection of Load - Non Urban - Overhead - Per Pole (11 +) - Grade C</t>
  </si>
  <si>
    <t>Connection of Load - Non Urban - Overhead - Per Pole Sub - Grade A</t>
  </si>
  <si>
    <t>Connection of Load - Non Urban - Overhead - Per Pole Sub - Grade B</t>
  </si>
  <si>
    <t>Connection of Load - Non Urban - Overhead - Per Pole Sub - Grade C</t>
  </si>
  <si>
    <t>Connection of Load - Industrial &amp; Commercial - Overhead - Per Pole (1 - 5) - Grade A</t>
  </si>
  <si>
    <t>Connection of Load - Industrial &amp; Commercial - Overhead - Per Pole (1 - 5) - Grade B</t>
  </si>
  <si>
    <t>Connection of Load - Industrial &amp; Commercial - Overhead - Per Pole (1 - 5) - Grade C</t>
  </si>
  <si>
    <t>Connection of Load - Industrial &amp; Commercial - Overhead - Per Pole (6 - 10) - Grade A</t>
  </si>
  <si>
    <t>Connection of Load - Industrial &amp; Commercial - Overhead - Per Pole (6 - 10) - Grade B</t>
  </si>
  <si>
    <t>Connection of Load - Industrial &amp; Commercial - Overhead - Per Pole (6 - 10) - Grade C</t>
  </si>
  <si>
    <t>Connection of Load - Industrial &amp; Commercial - Overhead - Per Pole (11+) - Grade A</t>
  </si>
  <si>
    <t>Connection of Load - Industrial &amp; Commercial - Overhead - Per Pole (11+) - Grade B</t>
  </si>
  <si>
    <t>Connection of Load - Industrial &amp; Commercial - Overhead - Per Pole (11+) - Grade C</t>
  </si>
  <si>
    <t>Connection of Load - Industrial &amp; Commercial - Overhead - Per Pole Sub - Grade A</t>
  </si>
  <si>
    <t>Connection of Load - Industrial &amp; Commercial - Overhead - Per Pole Sub - Grade B</t>
  </si>
  <si>
    <t>Connection of Load - Industrial &amp; Commercial - Overhead - Per Pole Sub - Grade C</t>
  </si>
  <si>
    <t>Inspection of works outside normal working hours</t>
  </si>
  <si>
    <t>Overtime Hours Rate</t>
  </si>
  <si>
    <t>Access Permits</t>
  </si>
  <si>
    <t>Reinspection Fee (Level 1 &amp; Level 2 work)</t>
  </si>
  <si>
    <t>Inspection of service work (Level 2 work)</t>
  </si>
  <si>
    <t>Per NOSW - A Grade</t>
  </si>
  <si>
    <t>Per NOSW</t>
  </si>
  <si>
    <t>Per NOSW - B Grade</t>
  </si>
  <si>
    <t>Per NOSW - C Grade</t>
  </si>
  <si>
    <t>Provision of Access Fee (Standby)</t>
  </si>
  <si>
    <t>Normal Time - 1 x Visit - Open / Close - 1 hour - Per Job</t>
  </si>
  <si>
    <t>Normal Time - 1 x Visit - Open / Isolate &amp; CSO to close - 1 hour - Per Job</t>
  </si>
  <si>
    <t>Normal Time - 2 x Visit - Open / Close &amp; no isolation - 2 hours - Per Job</t>
  </si>
  <si>
    <t>Normal Time - 2 x Visit - Open / Isolate / Close - 2 hours - Per Job</t>
  </si>
  <si>
    <t>Overtime - 1 x Visit - Open / Close - 1 hour - Per Job</t>
  </si>
  <si>
    <t>Overtime - 1 x Visit - Open / Isolate &amp; CSO to close - 1 hour - Per Job</t>
  </si>
  <si>
    <t>Overtime - 2 x Visit - Open / Close &amp; no isolation - 2 hours - Per Job</t>
  </si>
  <si>
    <t>Overtime - 2 x Visit - Open / Isolate / Close - 2 hours - Per Job</t>
  </si>
  <si>
    <t>Subdivision - URD - Per Lot</t>
  </si>
  <si>
    <t>Per Lot</t>
  </si>
  <si>
    <t>Per AA or ATW</t>
  </si>
  <si>
    <t>Substation Commission Fee</t>
  </si>
  <si>
    <t>All Other - Industrial &amp; Commercial - Per Substation</t>
  </si>
  <si>
    <t>Per Substation</t>
  </si>
  <si>
    <t>All Other - Non Urban - Per Substation</t>
  </si>
  <si>
    <t>All Other - URD - Per Substation</t>
  </si>
  <si>
    <t>All Other - Asset Relocation - Per Substation</t>
  </si>
  <si>
    <t>All Other - Public Lighting - Per Substation</t>
  </si>
  <si>
    <t>Authorisation</t>
  </si>
  <si>
    <t>Authorisation - Renewal</t>
  </si>
  <si>
    <t>Per Authorisation</t>
  </si>
  <si>
    <t>Authorisation - New</t>
  </si>
  <si>
    <t>Site Establishment Fee</t>
  </si>
  <si>
    <t>Per NMI</t>
  </si>
  <si>
    <t>Conveyancing Information</t>
  </si>
  <si>
    <t>Per Inquiry</t>
  </si>
  <si>
    <t>Planning Studies</t>
  </si>
  <si>
    <t>Connection Offer Service</t>
  </si>
  <si>
    <t>Connection Offer Service (Basic)</t>
  </si>
  <si>
    <t>Connection Offer Service (Standard)</t>
  </si>
  <si>
    <t>Customer Interface co-ordination</t>
  </si>
  <si>
    <t>Customer Interface co-ordination for contestable works</t>
  </si>
  <si>
    <t>Investigation, review &amp; implementation of remedial actions associated with ASP's connection work</t>
  </si>
  <si>
    <t>Preliminary Enquiry Service</t>
  </si>
  <si>
    <t>Services involved in obtaining deeds of agreement</t>
  </si>
  <si>
    <t>Services involved in obtaining deeds of agreement in relation to property rights associated with contestable connections work</t>
  </si>
  <si>
    <t>Off Peak Conversions</t>
  </si>
  <si>
    <t>Clearance to Work</t>
  </si>
  <si>
    <t>Rectification Works</t>
  </si>
  <si>
    <t>Provision of service crew / additional crew (Additional person per crew)</t>
  </si>
  <si>
    <t>Rectification of illegal connections</t>
  </si>
  <si>
    <t>Excluded Distribution Services</t>
  </si>
  <si>
    <t>Cost of excluded distribution services for interruption avoidance measures for contestable work planned electricity supply interruptions</t>
  </si>
  <si>
    <t>Install &amp; remove HV live line links - One set</t>
  </si>
  <si>
    <t>Install &amp; remove HV live line links - Each additional set</t>
  </si>
  <si>
    <t>Break &amp; remake HV bonds - One set</t>
  </si>
  <si>
    <t>Break &amp; remake HV bonds - Each additional set</t>
  </si>
  <si>
    <t>Break &amp; remake LV bonds - One set</t>
  </si>
  <si>
    <t>Break &amp; remake LV bonds - Each additional set</t>
  </si>
  <si>
    <t>Install &amp; remove LV live line links - One set</t>
  </si>
  <si>
    <t>Install &amp; remove LV live line links - Each additional set</t>
  </si>
  <si>
    <t>Connect &amp; disconnect generator to LV OH mains - One generator</t>
  </si>
  <si>
    <t>Connect &amp; disconnect generator to LV OH mains - Each additional generator</t>
  </si>
  <si>
    <t>Connect &amp; disconnect generator to a padmount / indoor substation - One generator</t>
  </si>
  <si>
    <t>Connect &amp; disconnect generator to a padmount / indoor substation - Each additional gen</t>
  </si>
  <si>
    <t>Cost of excluded distribution services to terminate cable at zone substations and first joint out from the zone substation</t>
  </si>
  <si>
    <t>Zone substation access and supervision for installation of cable(s) for one feeder</t>
  </si>
  <si>
    <t>Protection setting</t>
  </si>
  <si>
    <t>Testing cable prior to commissioning</t>
  </si>
  <si>
    <t>11kV Zone substation circuit breaker cable termination</t>
  </si>
  <si>
    <t>22kV Zone substation circuit breaker cable termination</t>
  </si>
  <si>
    <t>11kV Padmount/Indoor substation cable termination</t>
  </si>
  <si>
    <t>22kV Padmount/Indoor substation cable termination</t>
  </si>
  <si>
    <t>11kV Pole top termination (UGOH) and bonding to OH</t>
  </si>
  <si>
    <t>22kV Pole top termination (UGOH) and bonding to OH</t>
  </si>
  <si>
    <t>11kV Straight through joint</t>
  </si>
  <si>
    <t>22kV Straight through joint</t>
  </si>
  <si>
    <t>Traffic Control</t>
  </si>
  <si>
    <t>Traffic Management to install &amp; remove, break &amp; remake, connect &amp; disconnect excluded distribution services</t>
  </si>
  <si>
    <t>Traffic Management to test, terminate and joint excluded distribution services</t>
  </si>
  <si>
    <t>Meter Test Fee</t>
  </si>
  <si>
    <t>Meter Test Fee - Per Request</t>
  </si>
  <si>
    <t>Reconnections / Disconnections</t>
  </si>
  <si>
    <t>Special Meter Reads</t>
  </si>
  <si>
    <t>Disconnections at Pole Top / Pillar Box - Site Visit</t>
  </si>
  <si>
    <t>Recovery of debt collection costs</t>
  </si>
  <si>
    <t>Recovery of debt collection costs - dishonoured transactions</t>
  </si>
  <si>
    <t>Type 5-7 Non Standard Meter data Services</t>
  </si>
  <si>
    <t>Franchise CT Meter Install</t>
  </si>
  <si>
    <t>ROLR</t>
  </si>
  <si>
    <t>Services provided in relation to a Retailer of Last Resort (ROLR) event</t>
  </si>
  <si>
    <t>ANCILLARY NETWORK SERVICES</t>
  </si>
  <si>
    <t>Move In / Move Out Meter Reads</t>
  </si>
  <si>
    <t>Fitting of Tiger Tails (Labour)</t>
  </si>
  <si>
    <t>Fitting of Tiger Tails (Material) -  Weekly Hire</t>
  </si>
  <si>
    <t>Per Tiger Tail</t>
  </si>
  <si>
    <t>High Load Escorts - Per Hour</t>
  </si>
  <si>
    <t>Disconnections (Meter Box) - Includes Reconnection</t>
  </si>
  <si>
    <t>Disconnections (Meter Load Tail) - Includes Reconnection</t>
  </si>
  <si>
    <t>Reconnections outside normal business hours</t>
  </si>
  <si>
    <t>Per Disco</t>
  </si>
  <si>
    <t>Per Visit</t>
  </si>
  <si>
    <t>Disconnections (Pole Top / Pillar Box) - Includes Reconnection</t>
  </si>
  <si>
    <t>Per Reco</t>
  </si>
  <si>
    <t>X Factor</t>
  </si>
  <si>
    <t>X Factor &amp; Adjustment Factors</t>
  </si>
  <si>
    <t>AER Final Decision</t>
  </si>
  <si>
    <t>CPI</t>
  </si>
  <si>
    <t>Classification</t>
  </si>
  <si>
    <t>Admin</t>
  </si>
  <si>
    <t>Senior Engineer</t>
  </si>
  <si>
    <t xml:space="preserve">Maximum hourly labour rates (including on-costs and overhead) for quoted services </t>
  </si>
  <si>
    <t>Special Meter Reads - Site Visit</t>
  </si>
  <si>
    <t>Move In Meter Reads</t>
  </si>
  <si>
    <t>Move Out Meter Reads</t>
  </si>
  <si>
    <t>Reconnections (Site Visit)</t>
  </si>
  <si>
    <t>Disconnections (Site Visit)</t>
  </si>
  <si>
    <t>2019/20</t>
  </si>
  <si>
    <t>2020/21</t>
  </si>
  <si>
    <t>2021/22</t>
  </si>
  <si>
    <t>2022/23</t>
  </si>
  <si>
    <t>2023/24</t>
  </si>
  <si>
    <t>2020-21 X Factor and CPI</t>
  </si>
  <si>
    <t/>
  </si>
  <si>
    <t>Cost build up</t>
  </si>
  <si>
    <t>ENDEAVOUR ENERGY FEE &amp; QUOTED SERVICES PRICING MODEL</t>
  </si>
  <si>
    <t>Grouping 1</t>
  </si>
  <si>
    <t>Grouping 2</t>
  </si>
  <si>
    <t>Grouping 3</t>
  </si>
  <si>
    <t>Grouping 4</t>
  </si>
  <si>
    <t>Charge  by</t>
  </si>
  <si>
    <t>Tariff Type</t>
  </si>
  <si>
    <t>Ancillary Services</t>
  </si>
  <si>
    <t>Access permits, oversight and facilitation</t>
  </si>
  <si>
    <t>All Other - Asset Relocation - Per access authorisation (AA) or authority to work (ATW)</t>
  </si>
  <si>
    <t>All Other - Industrial &amp; Commercial - Per access authorisation (AA) or authority to work (ATW)</t>
  </si>
  <si>
    <t>All Other - Non Urban - Per access authorisation (AA) or authority to work (ATW)</t>
  </si>
  <si>
    <t>All Other - Public Lighting - Per access authorisation (AA) or authority to work (ATW)</t>
  </si>
  <si>
    <t>All Other - URD - Per access authorisation (AA) or authority to work (ATW)</t>
  </si>
  <si>
    <t xml:space="preserve">Authorisation of ASPs </t>
  </si>
  <si>
    <t>Connection application related services</t>
  </si>
  <si>
    <t>Connection of Load - Non Urban - Overhead - 11+ poles</t>
  </si>
  <si>
    <t>Connection of Load - Non Urban - Overhead - 1-5 poles</t>
  </si>
  <si>
    <t>Connection of Load - Non Urban - Overhead - 6-10 poles</t>
  </si>
  <si>
    <t>Other - Asset Relocation - Per Hour</t>
  </si>
  <si>
    <t>Other - Public Lighting - Per Hour</t>
  </si>
  <si>
    <t>Subdivision - Non Urban - Overhead - 11+ poles</t>
  </si>
  <si>
    <t>Subdivision - Non Urban - Overhead - 1-5 poles</t>
  </si>
  <si>
    <t>Subdivision - Non Urban - Overhead - 6-10 poles</t>
  </si>
  <si>
    <t>Subdivision - Non Urban - Underground - 11-40 lots</t>
  </si>
  <si>
    <t>Subdivision - Non Urban - Underground - 1-5 lots</t>
  </si>
  <si>
    <t>Subdivision - Non Urban - Underground - 41+ lots</t>
  </si>
  <si>
    <t>Subdivision - Non Urban - Underground - 6-10 lots</t>
  </si>
  <si>
    <t>Subdivision - URD - Underground - 11-40 lots</t>
  </si>
  <si>
    <t>Subdivision - URD - Underground - 1-5 lots</t>
  </si>
  <si>
    <t>Subdivision - URD - Underground - 41+ lots</t>
  </si>
  <si>
    <t>Subdivision - URD - Underground - 6-10 lots</t>
  </si>
  <si>
    <t>Contestable network commissioning and decommissioning</t>
  </si>
  <si>
    <t>Customer initiated asset relocations</t>
  </si>
  <si>
    <t>Customer initiated Asset Relocations - network safety</t>
  </si>
  <si>
    <t>Design related services</t>
  </si>
  <si>
    <t>Asset Relocation - Designer</t>
  </si>
  <si>
    <t>Asset Relocation - Engineer</t>
  </si>
  <si>
    <t>Connection of Load - Industrial &amp; Commercial - &lt;= 200A/Phase (LV)</t>
  </si>
  <si>
    <t>Connection of Load - Industrial &amp; Commercial - &lt;= 700A/Phase (LV)</t>
  </si>
  <si>
    <t>Connection of Load - Industrial &amp; Commercial - &gt; 700A/Phase (LV)</t>
  </si>
  <si>
    <t>Connection of Load - Industrial &amp; Commercial - HV Customer</t>
  </si>
  <si>
    <t>Connection of Load - Industrial &amp; Commercial - Transmission</t>
  </si>
  <si>
    <t>Public Lighting - Designer</t>
  </si>
  <si>
    <t>Public Lighting - Engineer</t>
  </si>
  <si>
    <t>Subdivision - Industrial &amp; Commercial - Overhead - 11+ poles</t>
  </si>
  <si>
    <t>Subdivision - Industrial &amp; Commercial - Overhead - 1-5 poles</t>
  </si>
  <si>
    <t>Subdivision - Industrial &amp; Commercial - Overhead - 6-10 poles</t>
  </si>
  <si>
    <t>Subdivision - Industrial &amp; Commercial - Underground - 1-10 lots</t>
  </si>
  <si>
    <t>Subdivision - Industrial &amp; Commercial - Underground - 11-40 lots</t>
  </si>
  <si>
    <t>Subdivision - Industrial &amp; Commercial - Underground - 41 + lots</t>
  </si>
  <si>
    <t>Connection of Load - Non Urban - I&amp;C - &gt;  700A/Phase (LV)</t>
  </si>
  <si>
    <t>Inspection services − Private electrical installations and accredited service providers (ASPs)</t>
  </si>
  <si>
    <t>Inspection of Service Work (Level 1)</t>
  </si>
  <si>
    <t>Asset Relocation - Asset Relocation - Underground - Per Hour (Engineer) + travel time</t>
  </si>
  <si>
    <t>Asset Relocation - Asset Relocation - Underground - Per Hour (Inspector) + travel time</t>
  </si>
  <si>
    <t>Connection of Load - Industrial &amp; Commercial - Underground - Per Hour (Engineer) + travel time</t>
  </si>
  <si>
    <t>Connection of Load - Industrial &amp; Commercial - Underground - Per Hour (Inspector) + travel time</t>
  </si>
  <si>
    <t>Connection of Load - Non Urban - Underground - Per hour (Engineer) + travel time</t>
  </si>
  <si>
    <t>Connection of Load - Non Urban - Underground - Per hour (Inspector) + travel time</t>
  </si>
  <si>
    <t>Connection of Load - URD - Underground - Per hour (Engineer) + travel time</t>
  </si>
  <si>
    <t>Connection of Load - URD - Underground - Per hour (Inspector) + travel time</t>
  </si>
  <si>
    <t>Public Lighting - Public Lighting - Underground - Per Hour (Engineer) + travel time</t>
  </si>
  <si>
    <t>Public Lighting - Public Lighting - Underground - Per Hour (Inspector) + travel time</t>
  </si>
  <si>
    <t>Subdivision - URD - Underground - Per Hour + $44 travel time</t>
  </si>
  <si>
    <t>Investigation, review &amp; implementation of remedial actions associated with ASP's connection work.</t>
  </si>
  <si>
    <t>Private inspection</t>
  </si>
  <si>
    <t>Network related property services</t>
  </si>
  <si>
    <t xml:space="preserve">Supply of conveyancing information - Per Desk Inquiry </t>
  </si>
  <si>
    <t>Network safety services</t>
  </si>
  <si>
    <t>De-energisation safety services</t>
  </si>
  <si>
    <t>Rectification Works  For these jobs, materials &amp; other costs are charged at purchase price + overheads</t>
  </si>
  <si>
    <t>Fitting of tiger tails (Labour) - Per Hour</t>
  </si>
  <si>
    <t>Fitting of tiger tails (Material) - Weekly Hire</t>
  </si>
  <si>
    <t>High load escorts - Per Hour</t>
  </si>
  <si>
    <t>Provision of service crew / additional crew - Per Hour</t>
  </si>
  <si>
    <t>Rectification of illegal connections - Per Job</t>
  </si>
  <si>
    <t>Network tariff change request</t>
  </si>
  <si>
    <t>Notices of arrangement and completion notices</t>
  </si>
  <si>
    <t>Connection of Load - Industrial &amp; Commercial - Per Compliance Cert</t>
  </si>
  <si>
    <t>Connection of Load - Industrial &amp; Commercial - Per hour for early cert</t>
  </si>
  <si>
    <t>Connection of Load - Non Urban - Per Compliance Cert</t>
  </si>
  <si>
    <t>Connection of Load - Non Urban - Per hour for early cert</t>
  </si>
  <si>
    <t>Connection of Load - URD - Per Compliance Cert</t>
  </si>
  <si>
    <t>Connection of Load - URD - Per hour for early cert</t>
  </si>
  <si>
    <t>Subdivision - Industrial &amp; Commercial - Per hour for early notification</t>
  </si>
  <si>
    <t>Subdivision - Industrial &amp; Commercial - Per NOA</t>
  </si>
  <si>
    <t>Subdivision - Non Urban - Per hour for early notification</t>
  </si>
  <si>
    <t>Subdivision - Non Urban - Per NOA</t>
  </si>
  <si>
    <t>Subdivision - URD - Per hour for early notification</t>
  </si>
  <si>
    <t>Subdivision - URD - Per NOA</t>
  </si>
  <si>
    <t>Off-peak conversion</t>
  </si>
  <si>
    <t>Off Peak Conversion site visit (no access)</t>
  </si>
  <si>
    <t xml:space="preserve">Planned Interruption – Customer requested </t>
  </si>
  <si>
    <t>Planned interruption - customer requested</t>
  </si>
  <si>
    <t xml:space="preserve">Provision of training to third parties for network related access </t>
  </si>
  <si>
    <t>Training services to ASPs</t>
  </si>
  <si>
    <t>Rectification works to maintain network safety</t>
  </si>
  <si>
    <t>Vegetation defect management</t>
  </si>
  <si>
    <t>Site establishment services</t>
  </si>
  <si>
    <t>Error correction due to incorrect information received from Retailers or Metering Providers  (no Site Visit)</t>
  </si>
  <si>
    <t>Per new NMI</t>
  </si>
  <si>
    <t>Non market Site Establishment</t>
  </si>
  <si>
    <t>Site Establishment - Per NMI</t>
  </si>
  <si>
    <t xml:space="preserve">Site Establishment assessment that does not result in the allocation of a NMI. </t>
  </si>
  <si>
    <t>Termination of cable at zone substation – distributor required performance</t>
  </si>
  <si>
    <t>Per Offer</t>
  </si>
  <si>
    <t>Carrying out planning studies and analysis relating to distribution (including subtransmission and dual function assets) connection applications - COMPLEX JOBS</t>
  </si>
  <si>
    <t>Carrying out planning studies and analysis relating to distribution (including subtransmission and dual function assets) connection applications - SIMPLE JOBS</t>
  </si>
  <si>
    <t>Preliminary Enquiry Service - COMPLEX JOBS</t>
  </si>
  <si>
    <t>Preliminary Enquiry Service - SIMPLE JOBS</t>
  </si>
  <si>
    <t>Connection Services</t>
  </si>
  <si>
    <t>Augmentations</t>
  </si>
  <si>
    <t xml:space="preserve">D. Design and build costs (of shared network) beyond distributor standards </t>
  </si>
  <si>
    <t>Premises Connection Assets</t>
  </si>
  <si>
    <t>C. Part design and build costs beyond distributor standards</t>
  </si>
  <si>
    <t>Reconnections/Disconnections</t>
  </si>
  <si>
    <t>Disconnections /Reconnections (Site Visit)</t>
  </si>
  <si>
    <t>Reconnection outside Normal business hours</t>
  </si>
  <si>
    <t>Metering Services</t>
  </si>
  <si>
    <t>Customer requested provision of additional metering/consumption data</t>
  </si>
  <si>
    <t>Customer Data Request</t>
  </si>
  <si>
    <t>Distributor arranged outage for purposes of replacing meter</t>
  </si>
  <si>
    <t>No access</t>
  </si>
  <si>
    <t>Per job</t>
  </si>
  <si>
    <t>Other party fails to arrive.</t>
  </si>
  <si>
    <t>Isolation completed</t>
  </si>
  <si>
    <t>Outage Arrangements</t>
  </si>
  <si>
    <t>Emergency maintenance of failed metering equipment not owned by the distributor (contestable meters)</t>
  </si>
  <si>
    <t>Emergency Maintenance</t>
  </si>
  <si>
    <t>In hours</t>
  </si>
  <si>
    <t>Emergency Maintenance (After hours)</t>
  </si>
  <si>
    <t>After hours</t>
  </si>
  <si>
    <t>Meter recovery and disposal − type 5 and 6 (legacy meters)</t>
  </si>
  <si>
    <t>CT Meter Removal &amp; Disposal</t>
  </si>
  <si>
    <t>WC Meter Disposal</t>
  </si>
  <si>
    <t>Special meter reading and testing (legacy meters)</t>
  </si>
  <si>
    <t>CT Test</t>
  </si>
  <si>
    <t>Meter Test Fee - Site Visit</t>
  </si>
  <si>
    <t>Move in move out meter reads</t>
  </si>
  <si>
    <t>Move in meter reads</t>
  </si>
  <si>
    <t>Move out meter reads</t>
  </si>
  <si>
    <t>Notification Only</t>
  </si>
  <si>
    <t>Error correction due to incorrect information received from Retailers or Metering Providers (Site Visit)</t>
  </si>
  <si>
    <t>NMI Extinction</t>
  </si>
  <si>
    <t>Metering Investigation services</t>
  </si>
  <si>
    <t>Reconnection of already connected site</t>
  </si>
  <si>
    <t>Disconnections (Meter Load Tail) -Site Visit ONLY</t>
  </si>
  <si>
    <t>Cable spike</t>
  </si>
  <si>
    <t>Cable ID &amp; Spike</t>
  </si>
  <si>
    <t xml:space="preserve">Attendance at customers' premises to perform a statutory right where access is prevented. </t>
  </si>
  <si>
    <t>Security escort</t>
  </si>
  <si>
    <t>Organising and providing a security escort where we have determined it necessary to ensure the safety of staff.</t>
  </si>
  <si>
    <t>Connection Offer Services</t>
  </si>
  <si>
    <t xml:space="preserve">Source: </t>
  </si>
  <si>
    <t>Grouping 4 (Revised Description to Match Price List)</t>
  </si>
  <si>
    <t>Technical</t>
  </si>
  <si>
    <t>Engineer</t>
  </si>
  <si>
    <t>Field Worker</t>
  </si>
  <si>
    <t>Traffic Controllers &amp; Supervisors - External Contractors</t>
  </si>
  <si>
    <t>Operations Manager</t>
  </si>
  <si>
    <t>Engineering Officer / Project Manager</t>
  </si>
  <si>
    <t>EFM</t>
  </si>
  <si>
    <t>All staff involved in disconnections / reconnections (Meter Box)</t>
  </si>
  <si>
    <t>All staff involved in disconnections / reconnections (Site Visit)</t>
  </si>
  <si>
    <t>R4 - Field Worker</t>
  </si>
  <si>
    <t>R1 - Admin</t>
  </si>
  <si>
    <t>R2 - Technical Specialist</t>
  </si>
  <si>
    <t>R3 - Engineer</t>
  </si>
  <si>
    <t>Blended (69% R2 Tech &amp; 31% R4 Field Worker)</t>
  </si>
  <si>
    <t>Connection of Load - Non Urban - OverHead - 1-5 poles</t>
  </si>
  <si>
    <t>Connection of Load - Non Urban - OverHead - 6-10 poles</t>
  </si>
  <si>
    <t>Connection of Load - Non Urban - OverHead - 11+ poles</t>
  </si>
  <si>
    <t>Subdivision - Industrial &amp; Commercial - per hour for early notification</t>
  </si>
  <si>
    <t>Subdivision - Non Urban - per hour for early notification</t>
  </si>
  <si>
    <t>Subdivision - URD - per hour for early notification</t>
  </si>
  <si>
    <t>Subdivision - URD - Underground - Per hour + $44 travel time</t>
  </si>
  <si>
    <t>X factors for each year of the regulatory control period
FINAL DECISION Endeavour Energy Distribution Determination 2019 to 2024
Attachment 15 Alternative Control Services (Pg15-33 Table 15-4)</t>
  </si>
  <si>
    <t>Control Mechanism (as contained in the accepted draft decision):</t>
  </si>
  <si>
    <t>G:\Corporate Development\R&amp;P\Pricing\2019-20 TSS\FINAL DECISION\Endeavour Energy - 0.17 Revised ANS Pricing Model - January 2019 - Public.xlsm   (Recd: 13 May 2019)</t>
  </si>
  <si>
    <t xml:space="preserve">Worksheet: </t>
  </si>
  <si>
    <t>AER - Calc Cost build up</t>
  </si>
  <si>
    <t>2019-20</t>
  </si>
  <si>
    <t>2020-21</t>
  </si>
  <si>
    <t>2021-22</t>
  </si>
  <si>
    <t>2022-23</t>
  </si>
  <si>
    <t>2023-24</t>
  </si>
  <si>
    <t>Forecast (GST excl)</t>
  </si>
  <si>
    <t>AER FINAL Decision (GST excl)</t>
  </si>
  <si>
    <t>Connection Offer Service (Basic) - Existing</t>
  </si>
  <si>
    <t>Connection Offer Service (Basic) - New</t>
  </si>
  <si>
    <t>Connection Offer Service (Basic) - Solar</t>
  </si>
  <si>
    <t>Off Peak Conversion – site visit (no access)</t>
  </si>
  <si>
    <t>Meter test Fee - Site Visit</t>
  </si>
  <si>
    <t>Private inspection of privately owned low voltage or high voltage network infrastructure (i.e. privately owned distribution infrastructure before the meter).</t>
  </si>
  <si>
    <t>De-energising wires for safe approach (e.g. for tree pruning)</t>
  </si>
  <si>
    <t xml:space="preserve">Training services to ASPs </t>
  </si>
  <si>
    <t xml:space="preserve">Vegetation defect management </t>
  </si>
  <si>
    <t xml:space="preserve">Planned interruption - customer requested  </t>
  </si>
  <si>
    <t xml:space="preserve">D. Design and build costs (of  shared network) beyond distributor standards   </t>
  </si>
  <si>
    <t xml:space="preserve">C. Part design and build costs beyond distributor standards  </t>
  </si>
  <si>
    <t xml:space="preserve">Metering Investigation services </t>
  </si>
  <si>
    <t xml:space="preserve">Cable ID &amp; Spike </t>
  </si>
  <si>
    <t xml:space="preserve">Security escort </t>
  </si>
  <si>
    <t>D. Design and build costs (of shared network) beyond distributor standards</t>
  </si>
  <si>
    <t>Technical Specialist</t>
  </si>
  <si>
    <t>N/A</t>
  </si>
  <si>
    <t xml:space="preserve">Quoted service ancillary network services hourly labour rates for 2019–20, draft decision ($2019–20)  </t>
  </si>
  <si>
    <t xml:space="preserve">Endeavour labour category and description  </t>
  </si>
  <si>
    <t>AER Labour Category</t>
  </si>
  <si>
    <t>Blended (69% Technical Specialist and 31% Field Worker</t>
  </si>
  <si>
    <t>Quoted service ancillary network services hourly labour rates</t>
  </si>
  <si>
    <t>Isolation Completed - Outage Arrangements</t>
  </si>
  <si>
    <t>Emergency maintenance - In hours</t>
  </si>
  <si>
    <t>Emergency maintenance - After hours</t>
  </si>
  <si>
    <t>Emergency Maintenance of failed metering equipment not owned by distributor (contestable meters)</t>
  </si>
  <si>
    <t>Meter recovery and disposal - type 5 and 6 (legacy meters)</t>
  </si>
  <si>
    <t>Actuals</t>
  </si>
  <si>
    <t>ANS Charges 2019-20 (Excluding GST)</t>
  </si>
  <si>
    <t>ANS Charges 2019-20 (Including GST)</t>
  </si>
  <si>
    <t xml:space="preserve">CPI </t>
  </si>
  <si>
    <t xml:space="preserve">X FACTOR </t>
  </si>
  <si>
    <t>Forecast</t>
  </si>
  <si>
    <t>ANS Charges 2020-21 (Excluding GST)</t>
  </si>
  <si>
    <t>ANS Charges 2020-21 (Including GST)</t>
  </si>
  <si>
    <t>ANS Charges 2021-22 (Excluding GST)</t>
  </si>
  <si>
    <t>ANS Charges 2021-22 (Including GST)</t>
  </si>
  <si>
    <t>ANS Charges 2022-23 (Excluding GST)</t>
  </si>
  <si>
    <t>ANS Charges 2022-23 (Including GST)</t>
  </si>
  <si>
    <t>ANS Charges 2023-24 (Excluding GST)</t>
  </si>
  <si>
    <t>ANS Charges 2023-24 (Including GST)</t>
  </si>
  <si>
    <t>ANS hourly labour rates 2019-20 (Excluding GST)</t>
  </si>
  <si>
    <t>ANS hourly labour rates 2019-20 (Including GST)</t>
  </si>
  <si>
    <t>ANS hourly labour rates 2020-21 (Excluding GST)</t>
  </si>
  <si>
    <t>ANS hourly labour rates 2020-21 (Including GST)</t>
  </si>
  <si>
    <t>ANS hourly labour rates 2021-22 (Excluding GST)</t>
  </si>
  <si>
    <t>ANS hourly labour rates 2021-22 (Including GST)</t>
  </si>
  <si>
    <t>ANS hourly labour rates 2022-23 (Excluding GST)</t>
  </si>
  <si>
    <t>ANS hourly labour rates 2022-23 (Including GST)</t>
  </si>
  <si>
    <t>ANS hourly labour rates 2023-24 (Excluding GST)</t>
  </si>
  <si>
    <t>ANS hourly labour rates 2023-24 (Including GST)</t>
  </si>
  <si>
    <t xml:space="preserve">All staff involved in disconnections / reconnections (Meter Box) </t>
  </si>
  <si>
    <t>NMIA</t>
  </si>
  <si>
    <t>COFE</t>
  </si>
  <si>
    <t>COFN</t>
  </si>
  <si>
    <t>COFS</t>
  </si>
  <si>
    <t>OPNA</t>
  </si>
  <si>
    <t>MT01</t>
  </si>
  <si>
    <t>CDF3</t>
  </si>
  <si>
    <t>DMLT</t>
  </si>
  <si>
    <t>CDS3</t>
  </si>
  <si>
    <t>DS18</t>
  </si>
  <si>
    <t>NS18</t>
  </si>
  <si>
    <t>AM01</t>
  </si>
  <si>
    <t>CDH3</t>
  </si>
  <si>
    <t>MIMR</t>
  </si>
  <si>
    <t>MOFR</t>
  </si>
  <si>
    <t>GSIC</t>
  </si>
  <si>
    <t>GSNS</t>
  </si>
  <si>
    <t>GSNO</t>
  </si>
  <si>
    <t>GSNA</t>
  </si>
  <si>
    <t>-</t>
  </si>
  <si>
    <t>NABO</t>
  </si>
  <si>
    <t>NMNA</t>
  </si>
  <si>
    <t>NMII</t>
  </si>
  <si>
    <t>NPTC</t>
  </si>
  <si>
    <t>NINV</t>
  </si>
  <si>
    <t>MRIR</t>
  </si>
  <si>
    <t>DVLT</t>
  </si>
  <si>
    <t>MT02</t>
  </si>
  <si>
    <t>AC02</t>
  </si>
  <si>
    <t>CI03</t>
  </si>
  <si>
    <t>DM02</t>
  </si>
  <si>
    <t>AER FINAL Decision - maximum total hourly rate (base plus on-costs plus overheads (GST excl)</t>
  </si>
  <si>
    <t xml:space="preserve"> - Draft decision on Quoted service ancillary network services hourly labour rates approved in Final Decision</t>
  </si>
  <si>
    <t>Approved in AER FINAL Decision</t>
  </si>
  <si>
    <t>Proposed Rounded (GST excl)</t>
  </si>
  <si>
    <t>Quote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</si>
</sst>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&quot;$&quot;#,##0.00"/>
    <numFmt numFmtId="165" formatCode="#,##0\ ;\(#,##0\);\-\ "/>
    <numFmt numFmtId="166" formatCode="#,##0.00\ ;\(#,##0.00\);\-\ 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-C09]dd\-mmm\-yy;@"/>
    <numFmt numFmtId="170" formatCode="0.0%"/>
    <numFmt numFmtId="171" formatCode="#,##0.000"/>
    <numFmt numFmtId="172" formatCode="0.0000%"/>
    <numFmt numFmtId="173" formatCode="&quot;$&quot;#,##0.000"/>
  </numFmts>
  <fonts count="37" x14ac:knownFonts="1">
    <font>
      <sz val="11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  <scheme val="minor"/>
    </font>
    <font>
      <sz val="10"/>
      <color theme="0" tint="-0.499984740745262"/>
      <name val="Arial"/>
      <family val="2"/>
    </font>
    <font>
      <sz val="11"/>
      <name val="Arial"/>
      <family val="2"/>
      <scheme val="minor"/>
    </font>
    <font>
      <b/>
      <sz val="18"/>
      <color rgb="FFBED600"/>
      <name val="Arial"/>
      <family val="2"/>
      <scheme val="minor"/>
    </font>
    <font>
      <b/>
      <sz val="14"/>
      <color rgb="FF546670"/>
      <name val="Arial"/>
      <family val="2"/>
      <scheme val="minor"/>
    </font>
    <font>
      <b/>
      <sz val="10"/>
      <color rgb="FF5E6A71"/>
      <name val="Arial"/>
      <family val="2"/>
      <scheme val="minor"/>
    </font>
    <font>
      <sz val="8"/>
      <color rgb="FF5E6A7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  <scheme val="minor"/>
    </font>
    <font>
      <b/>
      <sz val="8"/>
      <color rgb="FF5E6A71"/>
      <name val="Arial"/>
      <family val="2"/>
      <scheme val="minor"/>
    </font>
    <font>
      <sz val="8"/>
      <color theme="1" tint="0.59999389629810485"/>
      <name val="Arial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5868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9BA6AC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7">
    <xf numFmtId="0" fontId="0" fillId="0" borderId="0"/>
    <xf numFmtId="9" fontId="10" fillId="0" borderId="0" applyFont="0" applyFill="0" applyBorder="0" applyAlignment="0" applyProtection="0"/>
    <xf numFmtId="0" fontId="12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7" fillId="0" borderId="0"/>
    <xf numFmtId="0" fontId="10" fillId="0" borderId="0"/>
    <xf numFmtId="0" fontId="12" fillId="0" borderId="0"/>
    <xf numFmtId="0" fontId="7" fillId="0" borderId="0"/>
    <xf numFmtId="0" fontId="12" fillId="0" borderId="0"/>
    <xf numFmtId="169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3" fillId="2" borderId="1" applyNumberFormat="0" applyFont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3" fillId="0" borderId="0" applyFill="0" applyBorder="0">
      <alignment vertical="center"/>
    </xf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93">
    <xf numFmtId="0" fontId="0" fillId="0" borderId="0" xfId="0"/>
    <xf numFmtId="0" fontId="11" fillId="3" borderId="0" xfId="0" applyFont="1" applyFill="1" applyAlignment="1">
      <alignment horizontal="left"/>
    </xf>
    <xf numFmtId="164" fontId="7" fillId="3" borderId="0" xfId="0" applyNumberFormat="1" applyFont="1" applyFill="1" applyBorder="1" applyAlignment="1">
      <alignment horizontal="center"/>
    </xf>
    <xf numFmtId="0" fontId="7" fillId="3" borderId="0" xfId="0" applyFont="1" applyFill="1"/>
    <xf numFmtId="165" fontId="7" fillId="3" borderId="0" xfId="0" applyNumberFormat="1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0" fontId="15" fillId="3" borderId="0" xfId="0" quotePrefix="1" applyFont="1" applyFill="1" applyAlignment="1">
      <alignment horizontal="left"/>
    </xf>
    <xf numFmtId="0" fontId="9" fillId="3" borderId="0" xfId="0" applyFont="1" applyFill="1" applyAlignment="1">
      <alignment horizontal="center"/>
    </xf>
    <xf numFmtId="16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164" fontId="5" fillId="3" borderId="0" xfId="0" applyNumberFormat="1" applyFont="1" applyFill="1" applyAlignment="1">
      <alignment horizontal="right" vertical="center" indent="1"/>
    </xf>
    <xf numFmtId="0" fontId="9" fillId="3" borderId="0" xfId="0" applyFont="1" applyFill="1" applyAlignment="1">
      <alignment horizontal="center" vertical="center"/>
    </xf>
    <xf numFmtId="171" fontId="20" fillId="9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right" vertical="center" indent="1"/>
    </xf>
    <xf numFmtId="0" fontId="5" fillId="3" borderId="2" xfId="0" applyFont="1" applyFill="1" applyBorder="1" applyAlignment="1">
      <alignment vertical="center" wrapText="1"/>
    </xf>
    <xf numFmtId="164" fontId="5" fillId="3" borderId="0" xfId="0" applyNumberFormat="1" applyFont="1" applyFill="1" applyBorder="1" applyAlignment="1">
      <alignment horizontal="right" vertical="center" indent="1"/>
    </xf>
    <xf numFmtId="164" fontId="5" fillId="3" borderId="6" xfId="0" applyNumberFormat="1" applyFont="1" applyFill="1" applyBorder="1" applyAlignment="1">
      <alignment horizontal="left" vertical="center"/>
    </xf>
    <xf numFmtId="165" fontId="5" fillId="3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right" vertical="center" indent="1"/>
    </xf>
    <xf numFmtId="164" fontId="5" fillId="3" borderId="7" xfId="0" applyNumberFormat="1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3" borderId="6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165" fontId="5" fillId="3" borderId="12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left" vertical="center"/>
    </xf>
    <xf numFmtId="164" fontId="5" fillId="3" borderId="11" xfId="0" applyNumberFormat="1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164" fontId="5" fillId="3" borderId="3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/>
    </xf>
    <xf numFmtId="164" fontId="20" fillId="9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165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165" fontId="6" fillId="3" borderId="0" xfId="0" applyNumberFormat="1" applyFont="1" applyFill="1" applyAlignment="1">
      <alignment horizontal="center" vertical="center"/>
    </xf>
    <xf numFmtId="0" fontId="23" fillId="0" borderId="0" xfId="23" applyFont="1" applyAlignment="1">
      <alignment vertical="center"/>
    </xf>
    <xf numFmtId="0" fontId="23" fillId="0" borderId="0" xfId="23" applyFont="1">
      <alignment vertical="center"/>
    </xf>
    <xf numFmtId="0" fontId="24" fillId="0" borderId="0" xfId="23" applyFont="1" applyAlignment="1">
      <alignment vertical="center"/>
    </xf>
    <xf numFmtId="0" fontId="25" fillId="0" borderId="0" xfId="23" applyFont="1" applyAlignment="1">
      <alignment vertical="center"/>
    </xf>
    <xf numFmtId="0" fontId="4" fillId="0" borderId="0" xfId="23" applyFont="1" applyFill="1" applyAlignment="1"/>
    <xf numFmtId="0" fontId="4" fillId="0" borderId="0" xfId="23" applyFont="1" applyFill="1" applyAlignment="1">
      <alignment horizontal="left"/>
    </xf>
    <xf numFmtId="0" fontId="4" fillId="0" borderId="0" xfId="23" applyFont="1" applyFill="1">
      <alignment vertical="center"/>
    </xf>
    <xf numFmtId="0" fontId="13" fillId="0" borderId="0" xfId="24"/>
    <xf numFmtId="0" fontId="13" fillId="0" borderId="0" xfId="24" applyAlignment="1"/>
    <xf numFmtId="3" fontId="4" fillId="0" borderId="0" xfId="23" applyNumberFormat="1" applyFont="1" applyFill="1" applyAlignment="1">
      <alignment horizontal="center" vertical="center"/>
    </xf>
    <xf numFmtId="0" fontId="5" fillId="3" borderId="0" xfId="0" quotePrefix="1" applyFont="1" applyFill="1" applyBorder="1" applyAlignment="1">
      <alignment vertical="center"/>
    </xf>
    <xf numFmtId="164" fontId="5" fillId="3" borderId="0" xfId="0" quotePrefix="1" applyNumberFormat="1" applyFont="1" applyFill="1" applyBorder="1" applyAlignment="1">
      <alignment horizontal="right" vertical="center" indent="1"/>
    </xf>
    <xf numFmtId="165" fontId="5" fillId="3" borderId="6" xfId="0" quotePrefix="1" applyNumberFormat="1" applyFont="1" applyFill="1" applyBorder="1" applyAlignment="1">
      <alignment horizontal="center" vertical="center"/>
    </xf>
    <xf numFmtId="165" fontId="5" fillId="3" borderId="7" xfId="0" quotePrefix="1" applyNumberFormat="1" applyFont="1" applyFill="1" applyBorder="1" applyAlignment="1">
      <alignment horizontal="center" vertical="center"/>
    </xf>
    <xf numFmtId="171" fontId="20" fillId="9" borderId="5" xfId="0" quotePrefix="1" applyNumberFormat="1" applyFont="1" applyFill="1" applyBorder="1" applyAlignment="1">
      <alignment horizontal="right" vertical="center"/>
    </xf>
    <xf numFmtId="171" fontId="20" fillId="9" borderId="4" xfId="0" quotePrefix="1" applyNumberFormat="1" applyFont="1" applyFill="1" applyBorder="1" applyAlignment="1">
      <alignment horizontal="right" vertical="center"/>
    </xf>
    <xf numFmtId="164" fontId="5" fillId="3" borderId="0" xfId="0" quotePrefix="1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164" fontId="5" fillId="3" borderId="6" xfId="0" applyNumberFormat="1" applyFont="1" applyFill="1" applyBorder="1" applyAlignment="1">
      <alignment horizontal="right" vertical="center" indent="1"/>
    </xf>
    <xf numFmtId="164" fontId="5" fillId="3" borderId="6" xfId="0" quotePrefix="1" applyNumberFormat="1" applyFont="1" applyFill="1" applyBorder="1" applyAlignment="1">
      <alignment horizontal="center" vertical="center"/>
    </xf>
    <xf numFmtId="164" fontId="5" fillId="3" borderId="6" xfId="0" quotePrefix="1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left" vertical="center"/>
    </xf>
    <xf numFmtId="164" fontId="5" fillId="3" borderId="14" xfId="0" applyNumberFormat="1" applyFont="1" applyFill="1" applyBorder="1" applyAlignment="1">
      <alignment horizontal="left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10" borderId="6" xfId="0" applyNumberFormat="1" applyFont="1" applyFill="1" applyBorder="1" applyAlignment="1">
      <alignment horizontal="right" vertical="center" indent="1"/>
    </xf>
    <xf numFmtId="164" fontId="5" fillId="10" borderId="7" xfId="0" applyNumberFormat="1" applyFont="1" applyFill="1" applyBorder="1" applyAlignment="1">
      <alignment horizontal="right" vertical="center" indent="1"/>
    </xf>
    <xf numFmtId="164" fontId="5" fillId="10" borderId="8" xfId="0" applyNumberFormat="1" applyFont="1" applyFill="1" applyBorder="1" applyAlignment="1">
      <alignment horizontal="right" vertical="center" indent="1"/>
    </xf>
    <xf numFmtId="0" fontId="3" fillId="0" borderId="0" xfId="23" applyFont="1" applyFill="1" applyAlignment="1">
      <alignment horizontal="right"/>
    </xf>
    <xf numFmtId="171" fontId="20" fillId="9" borderId="3" xfId="0" applyNumberFormat="1" applyFont="1" applyFill="1" applyBorder="1" applyAlignment="1">
      <alignment horizontal="center" vertical="center" wrapText="1"/>
    </xf>
    <xf numFmtId="0" fontId="5" fillId="3" borderId="5" xfId="0" quotePrefix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vertical="center" wrapText="1"/>
    </xf>
    <xf numFmtId="10" fontId="0" fillId="3" borderId="2" xfId="1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170" fontId="18" fillId="7" borderId="0" xfId="1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6" fontId="7" fillId="3" borderId="0" xfId="0" applyNumberFormat="1" applyFont="1" applyFill="1" applyAlignment="1">
      <alignment vertical="center"/>
    </xf>
    <xf numFmtId="0" fontId="29" fillId="7" borderId="0" xfId="0" applyFont="1" applyFill="1" applyAlignment="1">
      <alignment vertical="center"/>
    </xf>
    <xf numFmtId="0" fontId="19" fillId="5" borderId="2" xfId="0" applyFont="1" applyFill="1" applyBorder="1" applyAlignment="1">
      <alignment vertical="center"/>
    </xf>
    <xf numFmtId="165" fontId="19" fillId="5" borderId="5" xfId="0" quotePrefix="1" applyNumberFormat="1" applyFont="1" applyFill="1" applyBorder="1" applyAlignment="1">
      <alignment horizontal="center" vertical="center"/>
    </xf>
    <xf numFmtId="0" fontId="19" fillId="5" borderId="2" xfId="0" quotePrefix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 vertical="center"/>
    </xf>
    <xf numFmtId="10" fontId="0" fillId="8" borderId="2" xfId="0" applyNumberFormat="1" applyFont="1" applyFill="1" applyBorder="1" applyAlignment="1">
      <alignment horizontal="center" vertical="center"/>
    </xf>
    <xf numFmtId="10" fontId="0" fillId="3" borderId="2" xfId="0" applyNumberFormat="1" applyFont="1" applyFill="1" applyBorder="1" applyAlignment="1">
      <alignment horizontal="center" vertical="center"/>
    </xf>
    <xf numFmtId="172" fontId="0" fillId="3" borderId="2" xfId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3" fontId="5" fillId="3" borderId="2" xfId="0" applyNumberFormat="1" applyFont="1" applyFill="1" applyBorder="1" applyAlignment="1">
      <alignment horizontal="right" vertical="center" indent="1"/>
    </xf>
    <xf numFmtId="173" fontId="5" fillId="3" borderId="7" xfId="0" applyNumberFormat="1" applyFont="1" applyFill="1" applyBorder="1" applyAlignment="1">
      <alignment horizontal="right" vertical="center" indent="1"/>
    </xf>
    <xf numFmtId="173" fontId="5" fillId="3" borderId="8" xfId="0" applyNumberFormat="1" applyFont="1" applyFill="1" applyBorder="1" applyAlignment="1">
      <alignment horizontal="right" vertical="center" indent="1"/>
    </xf>
    <xf numFmtId="173" fontId="5" fillId="3" borderId="6" xfId="0" quotePrefix="1" applyNumberFormat="1" applyFont="1" applyFill="1" applyBorder="1" applyAlignment="1">
      <alignment horizontal="right" vertical="center" indent="1"/>
    </xf>
    <xf numFmtId="173" fontId="5" fillId="3" borderId="6" xfId="0" applyNumberFormat="1" applyFont="1" applyFill="1" applyBorder="1" applyAlignment="1">
      <alignment horizontal="right" vertical="center" indent="1"/>
    </xf>
    <xf numFmtId="173" fontId="5" fillId="3" borderId="0" xfId="0" applyNumberFormat="1" applyFont="1" applyFill="1" applyBorder="1" applyAlignment="1">
      <alignment horizontal="right" vertical="center" indent="1"/>
    </xf>
    <xf numFmtId="173" fontId="5" fillId="3" borderId="0" xfId="0" quotePrefix="1" applyNumberFormat="1" applyFont="1" applyFill="1" applyBorder="1" applyAlignment="1">
      <alignment horizontal="right" vertical="center" indent="1"/>
    </xf>
    <xf numFmtId="0" fontId="2" fillId="0" borderId="0" xfId="23" applyFont="1" applyFill="1" applyAlignment="1">
      <alignment horizontal="left"/>
    </xf>
    <xf numFmtId="0" fontId="2" fillId="0" borderId="0" xfId="23" applyFont="1" applyFill="1" applyAlignment="1">
      <alignment horizontal="right"/>
    </xf>
    <xf numFmtId="164" fontId="13" fillId="0" borderId="0" xfId="24" applyNumberFormat="1"/>
    <xf numFmtId="0" fontId="21" fillId="0" borderId="0" xfId="23" applyFont="1" applyFill="1" applyAlignment="1">
      <alignment horizontal="right"/>
    </xf>
    <xf numFmtId="0" fontId="13" fillId="0" borderId="0" xfId="24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165" fontId="7" fillId="3" borderId="0" xfId="0" applyNumberFormat="1" applyFont="1" applyFill="1" applyAlignment="1">
      <alignment horizont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4" fontId="5" fillId="0" borderId="7" xfId="0" applyNumberFormat="1" applyFont="1" applyFill="1" applyBorder="1" applyAlignment="1">
      <alignment horizontal="right" vertical="center" inden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horizontal="right" vertical="center" indent="1"/>
    </xf>
    <xf numFmtId="0" fontId="7" fillId="14" borderId="0" xfId="0" applyFont="1" applyFill="1"/>
    <xf numFmtId="165" fontId="9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4" fontId="5" fillId="14" borderId="0" xfId="0" applyNumberFormat="1" applyFont="1" applyFill="1" applyAlignment="1">
      <alignment horizontal="center"/>
    </xf>
    <xf numFmtId="164" fontId="5" fillId="15" borderId="0" xfId="0" applyNumberFormat="1" applyFont="1" applyFill="1" applyAlignment="1">
      <alignment horizontal="center"/>
    </xf>
    <xf numFmtId="164" fontId="5" fillId="16" borderId="0" xfId="0" applyNumberFormat="1" applyFont="1" applyFill="1" applyAlignment="1">
      <alignment horizontal="center"/>
    </xf>
    <xf numFmtId="0" fontId="1" fillId="0" borderId="0" xfId="23" applyFont="1" applyFill="1" applyAlignment="1">
      <alignment horizontal="left"/>
    </xf>
    <xf numFmtId="0" fontId="4" fillId="0" borderId="15" xfId="23" applyFont="1" applyFill="1" applyBorder="1" applyAlignment="1">
      <alignment horizontal="left" vertical="center"/>
    </xf>
    <xf numFmtId="0" fontId="21" fillId="0" borderId="15" xfId="23" applyFont="1" applyFill="1" applyBorder="1" applyAlignment="1">
      <alignment horizontal="center" vertical="center"/>
    </xf>
    <xf numFmtId="0" fontId="27" fillId="0" borderId="16" xfId="23" applyFont="1" applyFill="1" applyBorder="1" applyAlignment="1">
      <alignment horizontal="left" vertical="center" indent="1"/>
    </xf>
    <xf numFmtId="3" fontId="22" fillId="10" borderId="16" xfId="0" applyNumberFormat="1" applyFont="1" applyFill="1" applyBorder="1" applyAlignment="1">
      <alignment horizontal="center" vertical="center"/>
    </xf>
    <xf numFmtId="3" fontId="22" fillId="10" borderId="9" xfId="0" applyNumberFormat="1" applyFont="1" applyFill="1" applyBorder="1" applyAlignment="1">
      <alignment horizontal="center" vertical="center"/>
    </xf>
    <xf numFmtId="172" fontId="4" fillId="0" borderId="16" xfId="23" applyNumberFormat="1" applyFont="1" applyFill="1" applyBorder="1" applyAlignment="1">
      <alignment horizontal="center"/>
    </xf>
    <xf numFmtId="172" fontId="4" fillId="13" borderId="16" xfId="23" applyNumberFormat="1" applyFont="1" applyFill="1" applyBorder="1" applyAlignment="1">
      <alignment horizontal="center"/>
    </xf>
    <xf numFmtId="0" fontId="13" fillId="0" borderId="16" xfId="24" applyBorder="1"/>
    <xf numFmtId="0" fontId="13" fillId="0" borderId="0" xfId="24" applyBorder="1" applyAlignment="1">
      <alignment wrapText="1"/>
    </xf>
    <xf numFmtId="164" fontId="30" fillId="18" borderId="16" xfId="25" applyNumberFormat="1" applyFont="1" applyFill="1" applyBorder="1"/>
    <xf numFmtId="164" fontId="31" fillId="15" borderId="16" xfId="24" applyNumberFormat="1" applyFont="1" applyFill="1" applyBorder="1"/>
    <xf numFmtId="164" fontId="30" fillId="12" borderId="16" xfId="25" applyNumberFormat="1" applyFont="1" applyFill="1" applyBorder="1"/>
    <xf numFmtId="3" fontId="32" fillId="0" borderId="16" xfId="24" applyNumberFormat="1" applyFont="1" applyBorder="1" applyAlignment="1">
      <alignment horizontal="center" vertical="center"/>
    </xf>
    <xf numFmtId="164" fontId="33" fillId="12" borderId="16" xfId="25" applyNumberFormat="1" applyFont="1" applyFill="1" applyBorder="1"/>
    <xf numFmtId="164" fontId="33" fillId="18" borderId="16" xfId="25" applyNumberFormat="1" applyFont="1" applyFill="1" applyBorder="1"/>
    <xf numFmtId="164" fontId="32" fillId="15" borderId="16" xfId="24" applyNumberFormat="1" applyFont="1" applyFill="1" applyBorder="1"/>
    <xf numFmtId="164" fontId="34" fillId="12" borderId="16" xfId="24" applyNumberFormat="1" applyFont="1" applyFill="1" applyBorder="1" applyAlignment="1">
      <alignment horizontal="center" vertical="center" wrapText="1"/>
    </xf>
    <xf numFmtId="164" fontId="34" fillId="11" borderId="16" xfId="24" applyNumberFormat="1" applyFont="1" applyFill="1" applyBorder="1" applyAlignment="1">
      <alignment horizontal="center" vertical="center" wrapText="1"/>
    </xf>
    <xf numFmtId="164" fontId="34" fillId="17" borderId="16" xfId="24" applyNumberFormat="1" applyFont="1" applyFill="1" applyBorder="1" applyAlignment="1">
      <alignment horizontal="center" vertical="center" wrapText="1"/>
    </xf>
    <xf numFmtId="164" fontId="34" fillId="12" borderId="16" xfId="23" applyNumberFormat="1" applyFont="1" applyFill="1" applyBorder="1" applyAlignment="1">
      <alignment horizontal="center" vertical="center"/>
    </xf>
    <xf numFmtId="164" fontId="34" fillId="0" borderId="16" xfId="23" applyNumberFormat="1" applyFont="1" applyFill="1" applyBorder="1" applyAlignment="1">
      <alignment horizontal="center" vertical="center"/>
    </xf>
    <xf numFmtId="164" fontId="32" fillId="0" borderId="16" xfId="24" applyNumberFormat="1" applyFont="1" applyBorder="1"/>
    <xf numFmtId="164" fontId="34" fillId="12" borderId="6" xfId="24" applyNumberFormat="1" applyFont="1" applyFill="1" applyBorder="1" applyAlignment="1">
      <alignment horizontal="center" vertical="center" wrapText="1"/>
    </xf>
    <xf numFmtId="164" fontId="34" fillId="11" borderId="6" xfId="24" applyNumberFormat="1" applyFont="1" applyFill="1" applyBorder="1" applyAlignment="1">
      <alignment horizontal="center" vertical="center" wrapText="1"/>
    </xf>
    <xf numFmtId="164" fontId="34" fillId="17" borderId="6" xfId="24" applyNumberFormat="1" applyFont="1" applyFill="1" applyBorder="1" applyAlignment="1">
      <alignment horizontal="center" vertical="center" wrapText="1"/>
    </xf>
    <xf numFmtId="0" fontId="35" fillId="12" borderId="16" xfId="23" applyFont="1" applyFill="1" applyBorder="1" applyAlignment="1">
      <alignment horizontal="center" vertical="center" wrapText="1"/>
    </xf>
    <xf numFmtId="0" fontId="26" fillId="19" borderId="16" xfId="23" applyFont="1" applyFill="1" applyBorder="1" applyAlignment="1">
      <alignment horizontal="left" vertical="center" wrapText="1"/>
    </xf>
    <xf numFmtId="0" fontId="28" fillId="19" borderId="16" xfId="23" applyFont="1" applyFill="1" applyBorder="1" applyAlignment="1">
      <alignment horizontal="left" vertical="center" wrapText="1"/>
    </xf>
    <xf numFmtId="164" fontId="30" fillId="20" borderId="16" xfId="25" applyNumberFormat="1" applyFont="1" applyFill="1" applyBorder="1"/>
    <xf numFmtId="0" fontId="36" fillId="20" borderId="16" xfId="23" applyFont="1" applyFill="1" applyBorder="1" applyAlignment="1">
      <alignment horizontal="left" vertical="center" indent="1"/>
    </xf>
    <xf numFmtId="0" fontId="27" fillId="21" borderId="16" xfId="23" applyFont="1" applyFill="1" applyBorder="1" applyAlignment="1">
      <alignment horizontal="left" vertical="center" indent="1"/>
    </xf>
    <xf numFmtId="164" fontId="30" fillId="21" borderId="16" xfId="25" applyNumberFormat="1" applyFont="1" applyFill="1" applyBorder="1"/>
    <xf numFmtId="0" fontId="26" fillId="19" borderId="16" xfId="23" applyFont="1" applyFill="1" applyBorder="1" applyAlignment="1">
      <alignment horizontal="left" vertical="center" wrapText="1"/>
    </xf>
    <xf numFmtId="0" fontId="0" fillId="19" borderId="16" xfId="0" applyFill="1" applyBorder="1" applyAlignment="1">
      <alignment horizontal="left" vertical="center" wrapText="1"/>
    </xf>
    <xf numFmtId="0" fontId="32" fillId="0" borderId="16" xfId="24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13" fillId="0" borderId="0" xfId="24" applyBorder="1" applyAlignment="1">
      <alignment wrapText="1"/>
    </xf>
    <xf numFmtId="0" fontId="0" fillId="0" borderId="0" xfId="0" applyBorder="1" applyAlignment="1">
      <alignment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</cellXfs>
  <cellStyles count="27"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Comma 4" xfId="6" xr:uid="{00000000-0005-0000-0000-000003000000}"/>
    <cellStyle name="Comma 5" xfId="7" xr:uid="{00000000-0005-0000-0000-000004000000}"/>
    <cellStyle name="Comma 6" xfId="25" xr:uid="{8813377B-374C-4392-BC0C-B6C0837D75F7}"/>
    <cellStyle name="Currency 2" xfId="8" xr:uid="{00000000-0005-0000-0000-000005000000}"/>
    <cellStyle name="Normal" xfId="0" builtinId="0"/>
    <cellStyle name="Normal 10" xfId="9" xr:uid="{00000000-0005-0000-0000-000007000000}"/>
    <cellStyle name="Normal 11" xfId="24" xr:uid="{48BD7400-1014-4724-B053-DAA82B8B20B6}"/>
    <cellStyle name="Normal 2" xfId="2" xr:uid="{00000000-0005-0000-0000-000008000000}"/>
    <cellStyle name="Normal 2 2" xfId="10" xr:uid="{00000000-0005-0000-0000-000009000000}"/>
    <cellStyle name="Normal 2 2 2" xfId="11" xr:uid="{00000000-0005-0000-0000-00000A000000}"/>
    <cellStyle name="Normal 2 3" xfId="23" xr:uid="{6BBDD72F-EECF-43C9-A9D4-B1228E00C11F}"/>
    <cellStyle name="Normal 3" xfId="12" xr:uid="{00000000-0005-0000-0000-00000B000000}"/>
    <cellStyle name="Normal 4" xfId="13" xr:uid="{00000000-0005-0000-0000-00000C000000}"/>
    <cellStyle name="Normal 5" xfId="14" xr:uid="{00000000-0005-0000-0000-00000D000000}"/>
    <cellStyle name="Normal 6" xfId="15" xr:uid="{00000000-0005-0000-0000-00000E000000}"/>
    <cellStyle name="Normal 6 2" xfId="16" xr:uid="{00000000-0005-0000-0000-00000F000000}"/>
    <cellStyle name="Normal 7" xfId="17" xr:uid="{00000000-0005-0000-0000-000010000000}"/>
    <cellStyle name="Normal 8" xfId="18" xr:uid="{00000000-0005-0000-0000-000011000000}"/>
    <cellStyle name="Normal 9" xfId="19" xr:uid="{00000000-0005-0000-0000-000012000000}"/>
    <cellStyle name="Note 2" xfId="20" xr:uid="{00000000-0005-0000-0000-000013000000}"/>
    <cellStyle name="Percent" xfId="1" builtinId="5"/>
    <cellStyle name="Percent 2" xfId="21" xr:uid="{00000000-0005-0000-0000-000015000000}"/>
    <cellStyle name="Percent 3" xfId="22" xr:uid="{00000000-0005-0000-0000-000016000000}"/>
    <cellStyle name="Percent 4" xfId="26" xr:uid="{A373D964-DC06-4F1A-B819-82B54B6FB3AA}"/>
  </cellStyles>
  <dxfs count="4"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</xdr:colOff>
      <xdr:row>5</xdr:row>
      <xdr:rowOff>154781</xdr:rowOff>
    </xdr:from>
    <xdr:to>
      <xdr:col>2</xdr:col>
      <xdr:colOff>435069</xdr:colOff>
      <xdr:row>19</xdr:row>
      <xdr:rowOff>97180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A66CD6-1FCE-4731-995E-17A3B0342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" y="1285875"/>
          <a:ext cx="5590476" cy="36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202406</xdr:colOff>
      <xdr:row>19</xdr:row>
      <xdr:rowOff>35719</xdr:rowOff>
    </xdr:from>
    <xdr:to>
      <xdr:col>2</xdr:col>
      <xdr:colOff>473170</xdr:colOff>
      <xdr:row>44</xdr:row>
      <xdr:rowOff>13670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70EA3A4-BF33-4BB8-B849-417EEBE4F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406" y="4833938"/>
          <a:ext cx="5580952" cy="49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702469</xdr:colOff>
      <xdr:row>5</xdr:row>
      <xdr:rowOff>202405</xdr:rowOff>
    </xdr:from>
    <xdr:to>
      <xdr:col>11</xdr:col>
      <xdr:colOff>244576</xdr:colOff>
      <xdr:row>15</xdr:row>
      <xdr:rowOff>49697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E44920F-EC92-48EE-8595-5C522CCF3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2719" y="1333499"/>
          <a:ext cx="5542857" cy="2466667"/>
        </a:xfrm>
        <a:prstGeom prst="rect">
          <a:avLst/>
        </a:prstGeom>
      </xdr:spPr>
    </xdr:pic>
    <xdr:clientData/>
  </xdr:twoCellAnchor>
  <xdr:twoCellAnchor editAs="oneCell">
    <xdr:from>
      <xdr:col>3</xdr:col>
      <xdr:colOff>642938</xdr:colOff>
      <xdr:row>15</xdr:row>
      <xdr:rowOff>23812</xdr:rowOff>
    </xdr:from>
    <xdr:to>
      <xdr:col>11</xdr:col>
      <xdr:colOff>80283</xdr:colOff>
      <xdr:row>37</xdr:row>
      <xdr:rowOff>23217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20E1168-2B28-4A74-96D8-859920DA1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53188" y="3774281"/>
          <a:ext cx="5438095" cy="4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36168</xdr:colOff>
      <xdr:row>3</xdr:row>
      <xdr:rowOff>71784</xdr:rowOff>
    </xdr:from>
    <xdr:to>
      <xdr:col>3</xdr:col>
      <xdr:colOff>1949173</xdr:colOff>
      <xdr:row>18</xdr:row>
      <xdr:rowOff>55220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B265133-EB6A-410C-9865-2E0BC555686B}"/>
            </a:ext>
          </a:extLst>
        </xdr:cNvPr>
        <xdr:cNvGrpSpPr/>
      </xdr:nvGrpSpPr>
      <xdr:grpSpPr>
        <a:xfrm>
          <a:off x="298106" y="679003"/>
          <a:ext cx="3365567" cy="1523653"/>
          <a:chOff x="494473" y="855870"/>
          <a:chExt cx="4375701" cy="458306"/>
        </a:xfrm>
      </xdr:grpSpPr>
      <xdr:sp macro="" textlink="">
        <xdr:nvSpPr>
          <xdr:cNvPr id="3" name="ComboBox21" hidden="1">
            <a:extLst>
              <a:ext uri="{63B3BB69-23CF-44E3-9099-C40C66FF867C}">
                <a14:compatExt xmlns:a14="http://schemas.microsoft.com/office/drawing/2010/main" spid="_x0000_s11268"/>
              </a:ext>
              <a:ext uri="{FF2B5EF4-FFF2-40B4-BE49-F238E27FC236}">
                <a16:creationId xmlns:a16="http://schemas.microsoft.com/office/drawing/2014/main" id="{00BDD423-AA29-41E4-94DB-CBB2B34A5D30}"/>
              </a:ext>
            </a:extLst>
          </xdr:cNvPr>
          <xdr:cNvSpPr/>
        </xdr:nvSpPr>
        <xdr:spPr bwMode="auto">
          <a:xfrm>
            <a:off x="1255093" y="1096068"/>
            <a:ext cx="2427909" cy="218108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ComboBox22" hidden="1">
            <a:extLst>
              <a:ext uri="{63B3BB69-23CF-44E3-9099-C40C66FF867C}">
                <a14:compatExt xmlns:a14="http://schemas.microsoft.com/office/drawing/2010/main" spid="_x0000_s11269"/>
              </a:ext>
              <a:ext uri="{FF2B5EF4-FFF2-40B4-BE49-F238E27FC236}">
                <a16:creationId xmlns:a16="http://schemas.microsoft.com/office/drawing/2014/main" id="{6ABFB614-439B-45D7-8594-C72929E66EA7}"/>
              </a:ext>
            </a:extLst>
          </xdr:cNvPr>
          <xdr:cNvSpPr/>
        </xdr:nvSpPr>
        <xdr:spPr bwMode="auto">
          <a:xfrm>
            <a:off x="1260613" y="875197"/>
            <a:ext cx="2427909" cy="218108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Label 7" hidden="1">
            <a:extLst>
              <a:ext uri="{63B3BB69-23CF-44E3-9099-C40C66FF867C}">
                <a14:compatExt xmlns:a14="http://schemas.microsoft.com/office/drawing/2010/main" spid="_x0000_s11271"/>
              </a:ext>
              <a:ext uri="{FF2B5EF4-FFF2-40B4-BE49-F238E27FC236}">
                <a16:creationId xmlns:a16="http://schemas.microsoft.com/office/drawing/2014/main" id="{08A5150E-BB03-447A-A59C-2955F7BBF83A}"/>
              </a:ext>
            </a:extLst>
          </xdr:cNvPr>
          <xdr:cNvSpPr/>
        </xdr:nvSpPr>
        <xdr:spPr bwMode="auto">
          <a:xfrm>
            <a:off x="494473" y="855870"/>
            <a:ext cx="764484" cy="198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AU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Category filter: </a:t>
            </a:r>
          </a:p>
        </xdr:txBody>
      </xdr:sp>
      <xdr:sp macro="" textlink="">
        <xdr:nvSpPr>
          <xdr:cNvPr id="6" name="Label 8" hidden="1">
            <a:extLst>
              <a:ext uri="{63B3BB69-23CF-44E3-9099-C40C66FF867C}">
                <a14:compatExt xmlns:a14="http://schemas.microsoft.com/office/drawing/2010/main" spid="_x0000_s11272"/>
              </a:ext>
              <a:ext uri="{FF2B5EF4-FFF2-40B4-BE49-F238E27FC236}">
                <a16:creationId xmlns:a16="http://schemas.microsoft.com/office/drawing/2014/main" id="{E5EEAD66-D7EA-44FF-B2EA-97880207E751}"/>
              </a:ext>
            </a:extLst>
          </xdr:cNvPr>
          <xdr:cNvSpPr/>
        </xdr:nvSpPr>
        <xdr:spPr bwMode="auto">
          <a:xfrm>
            <a:off x="560734" y="1062106"/>
            <a:ext cx="1062658" cy="2324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AU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Service filter: </a:t>
            </a:r>
          </a:p>
          <a:p>
            <a:pPr algn="l" rtl="0">
              <a:defRPr sz="1000"/>
            </a:pPr>
            <a:endParaRPr lang="en-AU" sz="800" b="0" i="0" u="none" strike="noStrike" baseline="0">
              <a:solidFill>
                <a:srgbClr val="000000"/>
              </a:solidFill>
              <a:latin typeface="Segoe UI"/>
              <a:cs typeface="Segoe UI"/>
            </a:endParaRPr>
          </a:p>
        </xdr:txBody>
      </xdr:sp>
      <xdr:sp macro="" textlink="">
        <xdr:nvSpPr>
          <xdr:cNvPr id="7" name="CommandButton21" hidden="1">
            <a:extLst>
              <a:ext uri="{63B3BB69-23CF-44E3-9099-C40C66FF867C}">
                <a14:compatExt xmlns:a14="http://schemas.microsoft.com/office/drawing/2010/main" spid="_x0000_s11273"/>
              </a:ext>
              <a:ext uri="{FF2B5EF4-FFF2-40B4-BE49-F238E27FC236}">
                <a16:creationId xmlns:a16="http://schemas.microsoft.com/office/drawing/2014/main" id="{07809269-4788-4C34-B8A3-9E075D3E786B}"/>
              </a:ext>
            </a:extLst>
          </xdr:cNvPr>
          <xdr:cNvSpPr/>
        </xdr:nvSpPr>
        <xdr:spPr bwMode="auto">
          <a:xfrm>
            <a:off x="3757820" y="950567"/>
            <a:ext cx="1112354" cy="264216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Pricing/2019-20%20TSS/DRAFT%20DECISION/AER%20-%20Endeavour%20Energy%202019-24%20-%20Draft%20decision%20-%20Fee%20and%20Quoted%20Services%20Pricing%20Model%20-%20November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- changes and inputs"/>
      <sheetName val="AER - Inputs"/>
      <sheetName val="AER - Calc Cost build up"/>
      <sheetName val="Overview"/>
      <sheetName val="Inputs"/>
      <sheetName val="Calc Cost build up (real)"/>
      <sheetName val="Calc Cost build up"/>
      <sheetName val="Calc Cost build up (Labour)"/>
      <sheetName val="Calc Cost build up (Overtime)"/>
      <sheetName val="Calc Cost build up (Overheads)"/>
      <sheetName val="Calc Cost build up (Materials)"/>
      <sheetName val="Calc Building Blocks &amp; Xfactors"/>
      <sheetName val="Calc Revenue &amp; Tariffs"/>
      <sheetName val="Report Charges &amp; Xfactors"/>
    </sheetNames>
    <sheetDataSet>
      <sheetData sheetId="0"/>
      <sheetData sheetId="1"/>
      <sheetData sheetId="2"/>
      <sheetData sheetId="3"/>
      <sheetData sheetId="4">
        <row r="7">
          <cell r="G7" t="str">
            <v>2013-14</v>
          </cell>
          <cell r="H7" t="str">
            <v>2014-15</v>
          </cell>
          <cell r="I7" t="str">
            <v>2015-16</v>
          </cell>
          <cell r="J7" t="str">
            <v>2016-17</v>
          </cell>
          <cell r="K7" t="str">
            <v>2017-18</v>
          </cell>
          <cell r="L7" t="str">
            <v>2018-19</v>
          </cell>
          <cell r="M7" t="str">
            <v>2019-20</v>
          </cell>
          <cell r="N7" t="str">
            <v>2020-21</v>
          </cell>
          <cell r="O7" t="str">
            <v>2021-22</v>
          </cell>
          <cell r="P7" t="str">
            <v>2022-23</v>
          </cell>
          <cell r="Q7" t="str">
            <v>2023-24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20">
          <cell r="J20">
            <v>-1.5213740978888645E-2</v>
          </cell>
        </row>
        <row r="24">
          <cell r="I24">
            <v>-2.8421709430404007E-14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Endeavour Colour Theme">
  <a:themeElements>
    <a:clrScheme name="EE Corp Colours">
      <a:dk1>
        <a:srgbClr val="5E6A71"/>
      </a:dk1>
      <a:lt1>
        <a:sysClr val="window" lastClr="FFFFFF"/>
      </a:lt1>
      <a:dk2>
        <a:srgbClr val="DEEA7F"/>
      </a:dk2>
      <a:lt2>
        <a:srgbClr val="FFFFFF"/>
      </a:lt2>
      <a:accent1>
        <a:srgbClr val="BED600"/>
      </a:accent1>
      <a:accent2>
        <a:srgbClr val="F2AF00"/>
      </a:accent2>
      <a:accent3>
        <a:srgbClr val="9DBCAC"/>
      </a:accent3>
      <a:accent4>
        <a:srgbClr val="0094B3"/>
      </a:accent4>
      <a:accent5>
        <a:srgbClr val="5E6A71"/>
      </a:accent5>
      <a:accent6>
        <a:srgbClr val="DEEA7F"/>
      </a:accent6>
      <a:hlink>
        <a:srgbClr val="5E6A71"/>
      </a:hlink>
      <a:folHlink>
        <a:srgbClr val="9DBCA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7"/>
  <sheetViews>
    <sheetView zoomScale="80" zoomScaleNormal="80" workbookViewId="0">
      <selection sqref="A1:XFD1048576"/>
    </sheetView>
  </sheetViews>
  <sheetFormatPr defaultRowHeight="14.25" x14ac:dyDescent="0.2"/>
  <cols>
    <col min="1" max="1" width="2" style="87" customWidth="1"/>
    <col min="2" max="2" width="69.75" style="87" customWidth="1"/>
    <col min="3" max="7" width="10.625" style="87" customWidth="1"/>
    <col min="8" max="16384" width="9" style="87"/>
  </cols>
  <sheetData>
    <row r="1" spans="2:13" ht="26.25" x14ac:dyDescent="0.2">
      <c r="B1" s="86" t="s">
        <v>200</v>
      </c>
    </row>
    <row r="3" spans="2:13" ht="20.25" x14ac:dyDescent="0.2">
      <c r="B3" s="88" t="s">
        <v>215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5" spans="2:13" x14ac:dyDescent="0.2">
      <c r="B5" s="90" t="s">
        <v>412</v>
      </c>
      <c r="C5" s="91"/>
      <c r="D5" s="91"/>
      <c r="E5" s="92"/>
      <c r="F5" s="91"/>
      <c r="G5" s="91"/>
      <c r="H5" s="91"/>
      <c r="I5" s="91"/>
      <c r="J5" s="91"/>
      <c r="K5" s="91"/>
      <c r="L5" s="91"/>
      <c r="M5" s="91"/>
    </row>
    <row r="6" spans="2:13" ht="20.25" x14ac:dyDescent="0.2">
      <c r="B6" s="93"/>
    </row>
    <row r="7" spans="2:13" ht="20.25" x14ac:dyDescent="0.2">
      <c r="B7" s="93"/>
    </row>
    <row r="8" spans="2:13" ht="20.25" x14ac:dyDescent="0.2">
      <c r="B8" s="93"/>
    </row>
    <row r="9" spans="2:13" ht="20.25" x14ac:dyDescent="0.2">
      <c r="B9" s="93"/>
    </row>
    <row r="10" spans="2:13" ht="20.25" x14ac:dyDescent="0.2">
      <c r="B10" s="93"/>
    </row>
    <row r="11" spans="2:13" ht="20.25" x14ac:dyDescent="0.2">
      <c r="B11" s="93"/>
    </row>
    <row r="12" spans="2:13" ht="20.25" x14ac:dyDescent="0.2">
      <c r="B12" s="93"/>
    </row>
    <row r="13" spans="2:13" ht="20.25" x14ac:dyDescent="0.2">
      <c r="B13" s="93"/>
    </row>
    <row r="14" spans="2:13" ht="20.25" x14ac:dyDescent="0.2">
      <c r="B14" s="93"/>
    </row>
    <row r="15" spans="2:13" ht="20.25" x14ac:dyDescent="0.2">
      <c r="B15" s="93"/>
    </row>
    <row r="16" spans="2:13" ht="20.25" x14ac:dyDescent="0.2">
      <c r="B16" s="93"/>
    </row>
    <row r="17" spans="2:2" ht="20.25" x14ac:dyDescent="0.2">
      <c r="B17" s="93"/>
    </row>
    <row r="18" spans="2:2" ht="20.25" x14ac:dyDescent="0.2">
      <c r="B18" s="93"/>
    </row>
    <row r="19" spans="2:2" ht="20.25" x14ac:dyDescent="0.2">
      <c r="B19" s="93"/>
    </row>
    <row r="20" spans="2:2" ht="20.25" x14ac:dyDescent="0.2">
      <c r="B20" s="93"/>
    </row>
    <row r="21" spans="2:2" ht="20.25" x14ac:dyDescent="0.2">
      <c r="B21" s="93"/>
    </row>
    <row r="22" spans="2:2" ht="20.25" x14ac:dyDescent="0.2">
      <c r="B22" s="93"/>
    </row>
    <row r="23" spans="2:2" ht="20.25" x14ac:dyDescent="0.2">
      <c r="B23" s="93"/>
    </row>
    <row r="24" spans="2:2" ht="20.25" x14ac:dyDescent="0.2">
      <c r="B24" s="93"/>
    </row>
    <row r="25" spans="2:2" ht="20.25" x14ac:dyDescent="0.2">
      <c r="B25" s="93"/>
    </row>
    <row r="47" spans="2:7" x14ac:dyDescent="0.2">
      <c r="B47" s="94"/>
      <c r="C47" s="94"/>
      <c r="D47" s="95"/>
      <c r="E47" s="95"/>
      <c r="F47" s="95"/>
      <c r="G47" s="95"/>
    </row>
    <row r="48" spans="2:7" x14ac:dyDescent="0.2">
      <c r="B48" s="94"/>
      <c r="C48" s="94"/>
      <c r="D48" s="95"/>
      <c r="E48" s="95"/>
      <c r="F48" s="95"/>
      <c r="G48" s="95"/>
    </row>
    <row r="49" spans="2:13" ht="15" x14ac:dyDescent="0.2">
      <c r="B49" s="96" t="s">
        <v>214</v>
      </c>
      <c r="C49" s="91"/>
      <c r="D49" s="91"/>
      <c r="E49" s="92"/>
      <c r="F49" s="91"/>
      <c r="G49" s="91"/>
      <c r="H49" s="91"/>
      <c r="I49" s="92"/>
      <c r="J49" s="91"/>
      <c r="K49" s="91"/>
      <c r="L49" s="91"/>
      <c r="M49" s="92"/>
    </row>
    <row r="50" spans="2:13" x14ac:dyDescent="0.2">
      <c r="B50" s="94"/>
      <c r="C50" s="94"/>
      <c r="D50" s="94"/>
      <c r="E50" s="94"/>
      <c r="F50" s="94"/>
      <c r="G50" s="94"/>
    </row>
    <row r="51" spans="2:13" ht="15" x14ac:dyDescent="0.2">
      <c r="B51" s="97"/>
      <c r="C51" s="98" t="s">
        <v>226</v>
      </c>
      <c r="D51" s="98" t="s">
        <v>227</v>
      </c>
      <c r="E51" s="98" t="s">
        <v>228</v>
      </c>
      <c r="F51" s="98" t="s">
        <v>229</v>
      </c>
      <c r="G51" s="98" t="s">
        <v>230</v>
      </c>
    </row>
    <row r="52" spans="2:13" ht="57.75" customHeight="1" x14ac:dyDescent="0.2">
      <c r="B52" s="84" t="s">
        <v>411</v>
      </c>
      <c r="C52" s="85"/>
      <c r="D52" s="104">
        <v>-8.3029999999999996E-3</v>
      </c>
      <c r="E52" s="104">
        <v>-1.1681E-2</v>
      </c>
      <c r="F52" s="104">
        <v>-1.2324999999999999E-2</v>
      </c>
      <c r="G52" s="104">
        <v>-1.0296E-2</v>
      </c>
    </row>
    <row r="55" spans="2:13" ht="15" x14ac:dyDescent="0.2">
      <c r="B55" s="97" t="s">
        <v>231</v>
      </c>
      <c r="C55" s="99" t="s">
        <v>226</v>
      </c>
      <c r="D55" s="99" t="s">
        <v>227</v>
      </c>
    </row>
    <row r="56" spans="2:13" ht="22.5" customHeight="1" x14ac:dyDescent="0.2">
      <c r="B56" s="100" t="s">
        <v>216</v>
      </c>
      <c r="C56" s="101"/>
      <c r="D56" s="102"/>
    </row>
    <row r="57" spans="2:13" ht="22.5" customHeight="1" x14ac:dyDescent="0.2">
      <c r="B57" s="100" t="s">
        <v>213</v>
      </c>
      <c r="C57" s="103"/>
      <c r="D57" s="103">
        <f>+D52</f>
        <v>-8.3029999999999996E-3</v>
      </c>
    </row>
  </sheetData>
  <pageMargins left="0.39370078740157483" right="0.39370078740157483" top="0.39370078740157483" bottom="0.39370078740157483" header="0.19685039370078741" footer="0.19685039370078741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DF3A-96B4-4BBC-8B01-0F454A924738}">
  <sheetPr codeName="Sheet6">
    <tabColor rgb="FFFF0000"/>
  </sheetPr>
  <dimension ref="C1:Q363"/>
  <sheetViews>
    <sheetView tabSelected="1" zoomScale="80" zoomScaleNormal="80" workbookViewId="0">
      <pane ySplit="20" topLeftCell="A21" activePane="bottomLeft" state="frozen"/>
      <selection activeCell="D386" sqref="D386"/>
      <selection pane="bottomLeft" activeCell="F5" sqref="F5"/>
    </sheetView>
  </sheetViews>
  <sheetFormatPr defaultColWidth="16.25" defaultRowHeight="12.95" customHeight="1" x14ac:dyDescent="0.2"/>
  <cols>
    <col min="1" max="2" width="1.75" style="59" customWidth="1"/>
    <col min="3" max="3" width="19.125" style="60" customWidth="1"/>
    <col min="4" max="4" width="31.875" style="59" customWidth="1"/>
    <col min="5" max="5" width="31.75" style="59" customWidth="1"/>
    <col min="6" max="6" width="56" style="59" customWidth="1"/>
    <col min="7" max="7" width="70" style="59" hidden="1" customWidth="1"/>
    <col min="8" max="8" width="15" style="59" customWidth="1"/>
    <col min="9" max="9" width="9" style="59" customWidth="1"/>
    <col min="10" max="15" width="12.125" style="116" customWidth="1"/>
    <col min="16" max="16384" width="16.25" style="59"/>
  </cols>
  <sheetData>
    <row r="1" spans="3:15" s="53" customFormat="1" ht="15.95" customHeight="1" x14ac:dyDescent="0.2">
      <c r="C1" s="52"/>
    </row>
    <row r="2" spans="3:15" s="53" customFormat="1" ht="15.95" customHeight="1" x14ac:dyDescent="0.2">
      <c r="C2" s="54" t="s">
        <v>234</v>
      </c>
    </row>
    <row r="3" spans="3:15" s="53" customFormat="1" ht="15.95" customHeight="1" x14ac:dyDescent="0.2">
      <c r="C3" s="55" t="s">
        <v>233</v>
      </c>
    </row>
    <row r="4" spans="3:15" s="58" customFormat="1" ht="15.95" customHeight="1" x14ac:dyDescent="0.2">
      <c r="C4" s="80" t="s">
        <v>388</v>
      </c>
      <c r="D4" s="114" t="s">
        <v>413</v>
      </c>
      <c r="E4" s="57"/>
      <c r="F4" s="57"/>
      <c r="G4" s="57"/>
      <c r="H4" s="56"/>
      <c r="I4" s="56"/>
      <c r="J4" s="56"/>
      <c r="K4" s="56"/>
      <c r="L4" s="56"/>
      <c r="M4" s="56"/>
      <c r="N4" s="56"/>
      <c r="O4" s="56"/>
    </row>
    <row r="5" spans="3:15" s="58" customFormat="1" ht="15.95" customHeight="1" x14ac:dyDescent="0.2">
      <c r="C5" s="115" t="s">
        <v>414</v>
      </c>
      <c r="D5" s="114" t="s">
        <v>415</v>
      </c>
      <c r="E5" s="57"/>
      <c r="F5" s="57"/>
      <c r="G5" s="143">
        <f t="shared" ref="G5:O5" si="0">COLUMN(G5)-COLUMN($G5)+1</f>
        <v>1</v>
      </c>
      <c r="H5" s="142">
        <f t="shared" si="0"/>
        <v>2</v>
      </c>
      <c r="I5" s="142">
        <f t="shared" si="0"/>
        <v>3</v>
      </c>
      <c r="J5" s="142">
        <f t="shared" si="0"/>
        <v>4</v>
      </c>
      <c r="K5" s="142">
        <f t="shared" si="0"/>
        <v>5</v>
      </c>
      <c r="L5" s="142">
        <f t="shared" si="0"/>
        <v>6</v>
      </c>
      <c r="M5" s="142">
        <f t="shared" si="0"/>
        <v>7</v>
      </c>
      <c r="N5" s="142">
        <f t="shared" si="0"/>
        <v>8</v>
      </c>
      <c r="O5" s="142">
        <f t="shared" si="0"/>
        <v>9</v>
      </c>
    </row>
    <row r="6" spans="3:15" s="58" customFormat="1" ht="15.95" customHeight="1" x14ac:dyDescent="0.2">
      <c r="C6" s="56"/>
      <c r="D6" s="138" t="s">
        <v>509</v>
      </c>
      <c r="E6" s="57"/>
      <c r="F6" s="142">
        <f t="shared" ref="F6:O6" si="1">COLUMN(F6)-COLUMN($F6)+1</f>
        <v>1</v>
      </c>
      <c r="G6" s="142">
        <f t="shared" si="1"/>
        <v>2</v>
      </c>
      <c r="H6" s="142">
        <f t="shared" si="1"/>
        <v>3</v>
      </c>
      <c r="I6" s="142">
        <f t="shared" si="1"/>
        <v>4</v>
      </c>
      <c r="J6" s="142">
        <f t="shared" si="1"/>
        <v>5</v>
      </c>
      <c r="K6" s="142">
        <f t="shared" si="1"/>
        <v>6</v>
      </c>
      <c r="L6" s="142">
        <f t="shared" si="1"/>
        <v>7</v>
      </c>
      <c r="M6" s="142">
        <f t="shared" si="1"/>
        <v>8</v>
      </c>
      <c r="N6" s="142">
        <f t="shared" si="1"/>
        <v>9</v>
      </c>
      <c r="O6" s="142">
        <f t="shared" si="1"/>
        <v>10</v>
      </c>
    </row>
    <row r="7" spans="3:15" s="58" customFormat="1" ht="15.95" customHeight="1" x14ac:dyDescent="0.2"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3:15" s="58" customFormat="1" ht="15.95" customHeight="1" x14ac:dyDescent="0.2">
      <c r="C8" s="61"/>
      <c r="D8" s="61"/>
      <c r="E8" s="61"/>
      <c r="F8" s="61"/>
      <c r="G8" s="61"/>
      <c r="H8" s="61"/>
      <c r="J8" s="117" t="s">
        <v>454</v>
      </c>
      <c r="K8" s="144">
        <f>(114.1/112.1)-1</f>
        <v>1.7841213202497874E-2</v>
      </c>
      <c r="L8" s="145">
        <v>2.4248746575396701E-2</v>
      </c>
      <c r="M8" s="145">
        <v>2.4248746575396701E-2</v>
      </c>
      <c r="N8" s="145">
        <v>2.4248746575396701E-2</v>
      </c>
      <c r="O8" s="145">
        <v>2.4248746575396701E-2</v>
      </c>
    </row>
    <row r="9" spans="3:15" s="58" customFormat="1" ht="15.95" customHeight="1" x14ac:dyDescent="0.2">
      <c r="C9" s="61"/>
      <c r="D9" s="61"/>
      <c r="E9" s="61"/>
      <c r="F9" s="61"/>
      <c r="G9" s="61"/>
      <c r="H9" s="61"/>
      <c r="J9" s="117" t="s">
        <v>455</v>
      </c>
      <c r="K9" s="144"/>
      <c r="L9" s="145">
        <v>-8.3029999999999996E-3</v>
      </c>
      <c r="M9" s="145">
        <v>-1.1681E-2</v>
      </c>
      <c r="N9" s="145">
        <v>-1.2324999999999999E-2</v>
      </c>
      <c r="O9" s="145">
        <v>-1.0296E-2</v>
      </c>
    </row>
    <row r="10" spans="3:15" s="58" customFormat="1" ht="15.95" customHeight="1" x14ac:dyDescent="0.2">
      <c r="C10" s="56"/>
      <c r="D10" s="57"/>
      <c r="E10" s="57"/>
      <c r="F10" s="57"/>
      <c r="G10" s="57"/>
      <c r="H10" s="56"/>
      <c r="J10" s="61"/>
      <c r="K10" s="61"/>
      <c r="L10" s="61"/>
      <c r="M10" s="61"/>
      <c r="N10" s="61"/>
      <c r="O10" s="61"/>
    </row>
    <row r="11" spans="3:15" s="58" customFormat="1" ht="15.95" hidden="1" customHeight="1" x14ac:dyDescent="0.2"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3:15" s="58" customFormat="1" ht="15.95" hidden="1" customHeight="1" x14ac:dyDescent="0.2"/>
    <row r="13" spans="3:15" s="58" customFormat="1" ht="15.95" hidden="1" customHeight="1" x14ac:dyDescent="0.2"/>
    <row r="14" spans="3:15" s="58" customFormat="1" ht="15.95" hidden="1" customHeight="1" x14ac:dyDescent="0.2"/>
    <row r="15" spans="3:15" s="58" customFormat="1" ht="15.95" hidden="1" customHeight="1" x14ac:dyDescent="0.2">
      <c r="C15" s="56"/>
      <c r="D15" s="57"/>
      <c r="E15" s="57"/>
      <c r="F15" s="57"/>
      <c r="G15" s="57"/>
      <c r="H15" s="56"/>
    </row>
    <row r="16" spans="3:15" s="58" customFormat="1" ht="15.95" hidden="1" customHeight="1" x14ac:dyDescent="0.2">
      <c r="C16" s="56"/>
      <c r="D16" s="57"/>
      <c r="E16" s="57"/>
      <c r="F16" s="57"/>
      <c r="G16" s="57"/>
      <c r="H16" s="56"/>
    </row>
    <row r="17" spans="3:17" s="58" customFormat="1" ht="15.95" hidden="1" customHeight="1" x14ac:dyDescent="0.2">
      <c r="C17" s="56"/>
      <c r="D17" s="57"/>
      <c r="E17" s="57"/>
      <c r="F17" s="57"/>
      <c r="G17" s="57"/>
      <c r="H17" s="56"/>
      <c r="I17" s="56"/>
      <c r="J17" s="56"/>
      <c r="K17" s="56"/>
      <c r="L17" s="56"/>
      <c r="M17" s="56"/>
      <c r="N17" s="56"/>
      <c r="O17" s="56"/>
    </row>
    <row r="18" spans="3:17" ht="14.25" x14ac:dyDescent="0.2">
      <c r="C18" s="59"/>
      <c r="J18" s="155" t="s">
        <v>416</v>
      </c>
      <c r="K18" s="156" t="s">
        <v>416</v>
      </c>
      <c r="L18" s="157" t="s">
        <v>417</v>
      </c>
      <c r="M18" s="157" t="s">
        <v>418</v>
      </c>
      <c r="N18" s="157" t="s">
        <v>419</v>
      </c>
      <c r="O18" s="157" t="s">
        <v>420</v>
      </c>
    </row>
    <row r="19" spans="3:17" ht="44.25" hidden="1" customHeight="1" x14ac:dyDescent="0.2">
      <c r="C19" s="139"/>
      <c r="D19" s="139"/>
      <c r="E19" s="139"/>
      <c r="F19" s="139"/>
      <c r="G19" s="139"/>
      <c r="H19" s="140"/>
      <c r="I19" s="140"/>
      <c r="J19" s="158"/>
      <c r="K19" s="159"/>
      <c r="L19" s="160"/>
      <c r="M19" s="160"/>
      <c r="N19" s="160"/>
      <c r="O19" s="160"/>
    </row>
    <row r="20" spans="3:17" s="118" customFormat="1" ht="33.75" x14ac:dyDescent="0.2">
      <c r="C20" s="165" t="s">
        <v>235</v>
      </c>
      <c r="D20" s="165" t="s">
        <v>236</v>
      </c>
      <c r="E20" s="165" t="s">
        <v>237</v>
      </c>
      <c r="F20" s="165" t="s">
        <v>238</v>
      </c>
      <c r="G20" s="166" t="s">
        <v>389</v>
      </c>
      <c r="H20" s="165" t="s">
        <v>239</v>
      </c>
      <c r="I20" s="165" t="s">
        <v>240</v>
      </c>
      <c r="J20" s="155" t="s">
        <v>422</v>
      </c>
      <c r="K20" s="156" t="s">
        <v>510</v>
      </c>
      <c r="L20" s="157" t="s">
        <v>421</v>
      </c>
      <c r="M20" s="157" t="s">
        <v>421</v>
      </c>
      <c r="N20" s="157" t="s">
        <v>421</v>
      </c>
      <c r="O20" s="157" t="s">
        <v>421</v>
      </c>
      <c r="Q20" s="118">
        <v>1</v>
      </c>
    </row>
    <row r="21" spans="3:17" ht="14.25" x14ac:dyDescent="0.2">
      <c r="C21" s="141" t="s">
        <v>241</v>
      </c>
      <c r="D21" s="141" t="s">
        <v>242</v>
      </c>
      <c r="E21" s="141" t="s">
        <v>111</v>
      </c>
      <c r="F21" s="141" t="s">
        <v>243</v>
      </c>
      <c r="G21" s="141" t="s">
        <v>243</v>
      </c>
      <c r="H21" s="141" t="s">
        <v>129</v>
      </c>
      <c r="I21" s="141" t="s">
        <v>5</v>
      </c>
      <c r="J21" s="150">
        <v>2338.9743208025538</v>
      </c>
      <c r="K21" s="148">
        <f>ROUND(J21,2)</f>
        <v>2338.9699999999998</v>
      </c>
      <c r="L21" s="149">
        <f>ROUND(K21*(1+L$8)*(1-L$9),2)</f>
        <v>2415.58</v>
      </c>
      <c r="M21" s="149">
        <f t="shared" ref="M21:O40" si="2">ROUND(L21*(1+M$8)*(1-M$9),2)</f>
        <v>2503.06</v>
      </c>
      <c r="N21" s="149">
        <f t="shared" si="2"/>
        <v>2595.35</v>
      </c>
      <c r="O21" s="149">
        <f t="shared" si="2"/>
        <v>2685.65</v>
      </c>
      <c r="Q21" s="59">
        <v>2</v>
      </c>
    </row>
    <row r="22" spans="3:17" ht="14.25" x14ac:dyDescent="0.2">
      <c r="C22" s="141" t="s">
        <v>241</v>
      </c>
      <c r="D22" s="141" t="s">
        <v>242</v>
      </c>
      <c r="E22" s="141" t="s">
        <v>111</v>
      </c>
      <c r="F22" s="141" t="s">
        <v>244</v>
      </c>
      <c r="G22" s="141" t="s">
        <v>244</v>
      </c>
      <c r="H22" s="141" t="s">
        <v>129</v>
      </c>
      <c r="I22" s="141" t="s">
        <v>5</v>
      </c>
      <c r="J22" s="150">
        <v>2338.9743208025538</v>
      </c>
      <c r="K22" s="148">
        <f t="shared" ref="K22:K85" si="3">ROUND(J22,2)</f>
        <v>2338.9699999999998</v>
      </c>
      <c r="L22" s="149">
        <f t="shared" ref="L22:L85" si="4">ROUND(K22*(1+L$8)*(1-L$9),2)</f>
        <v>2415.58</v>
      </c>
      <c r="M22" s="149">
        <f t="shared" si="2"/>
        <v>2503.06</v>
      </c>
      <c r="N22" s="149">
        <f t="shared" si="2"/>
        <v>2595.35</v>
      </c>
      <c r="O22" s="149">
        <f t="shared" si="2"/>
        <v>2685.65</v>
      </c>
      <c r="Q22" s="118">
        <v>3</v>
      </c>
    </row>
    <row r="23" spans="3:17" ht="14.25" x14ac:dyDescent="0.2">
      <c r="C23" s="141" t="s">
        <v>241</v>
      </c>
      <c r="D23" s="141" t="s">
        <v>242</v>
      </c>
      <c r="E23" s="141" t="s">
        <v>111</v>
      </c>
      <c r="F23" s="141" t="s">
        <v>245</v>
      </c>
      <c r="G23" s="141" t="s">
        <v>245</v>
      </c>
      <c r="H23" s="141" t="s">
        <v>129</v>
      </c>
      <c r="I23" s="141" t="s">
        <v>5</v>
      </c>
      <c r="J23" s="150">
        <v>2338.9743208025538</v>
      </c>
      <c r="K23" s="148">
        <f t="shared" si="3"/>
        <v>2338.9699999999998</v>
      </c>
      <c r="L23" s="149">
        <f t="shared" si="4"/>
        <v>2415.58</v>
      </c>
      <c r="M23" s="149">
        <f t="shared" si="2"/>
        <v>2503.06</v>
      </c>
      <c r="N23" s="149">
        <f t="shared" si="2"/>
        <v>2595.35</v>
      </c>
      <c r="O23" s="149">
        <f t="shared" si="2"/>
        <v>2685.65</v>
      </c>
      <c r="Q23" s="59">
        <v>4</v>
      </c>
    </row>
    <row r="24" spans="3:17" ht="14.25" x14ac:dyDescent="0.2">
      <c r="C24" s="141" t="s">
        <v>241</v>
      </c>
      <c r="D24" s="141" t="s">
        <v>242</v>
      </c>
      <c r="E24" s="141" t="s">
        <v>111</v>
      </c>
      <c r="F24" s="141" t="s">
        <v>246</v>
      </c>
      <c r="G24" s="141" t="s">
        <v>246</v>
      </c>
      <c r="H24" s="141" t="s">
        <v>129</v>
      </c>
      <c r="I24" s="141" t="s">
        <v>5</v>
      </c>
      <c r="J24" s="150">
        <v>2338.9743208025538</v>
      </c>
      <c r="K24" s="148">
        <f t="shared" si="3"/>
        <v>2338.9699999999998</v>
      </c>
      <c r="L24" s="149">
        <f t="shared" si="4"/>
        <v>2415.58</v>
      </c>
      <c r="M24" s="149">
        <f t="shared" si="2"/>
        <v>2503.06</v>
      </c>
      <c r="N24" s="149">
        <f t="shared" si="2"/>
        <v>2595.35</v>
      </c>
      <c r="O24" s="149">
        <f t="shared" si="2"/>
        <v>2685.65</v>
      </c>
      <c r="Q24" s="118">
        <v>5</v>
      </c>
    </row>
    <row r="25" spans="3:17" ht="14.25" x14ac:dyDescent="0.2">
      <c r="C25" s="141" t="s">
        <v>241</v>
      </c>
      <c r="D25" s="141" t="s">
        <v>242</v>
      </c>
      <c r="E25" s="141" t="s">
        <v>111</v>
      </c>
      <c r="F25" s="141" t="s">
        <v>247</v>
      </c>
      <c r="G25" s="141" t="s">
        <v>247</v>
      </c>
      <c r="H25" s="141" t="s">
        <v>129</v>
      </c>
      <c r="I25" s="141" t="s">
        <v>5</v>
      </c>
      <c r="J25" s="150">
        <v>2338.9743208025538</v>
      </c>
      <c r="K25" s="148">
        <f t="shared" si="3"/>
        <v>2338.9699999999998</v>
      </c>
      <c r="L25" s="149">
        <f t="shared" si="4"/>
        <v>2415.58</v>
      </c>
      <c r="M25" s="149">
        <f t="shared" si="2"/>
        <v>2503.06</v>
      </c>
      <c r="N25" s="149">
        <f t="shared" si="2"/>
        <v>2595.35</v>
      </c>
      <c r="O25" s="149">
        <f t="shared" si="2"/>
        <v>2685.65</v>
      </c>
      <c r="Q25" s="59">
        <v>6</v>
      </c>
    </row>
    <row r="26" spans="3:17" ht="14.25" x14ac:dyDescent="0.2">
      <c r="C26" s="141" t="s">
        <v>241</v>
      </c>
      <c r="D26" s="141" t="s">
        <v>242</v>
      </c>
      <c r="E26" s="141" t="s">
        <v>111</v>
      </c>
      <c r="F26" s="141" t="s">
        <v>127</v>
      </c>
      <c r="G26" s="141" t="s">
        <v>127</v>
      </c>
      <c r="H26" s="141" t="s">
        <v>128</v>
      </c>
      <c r="I26" s="141" t="s">
        <v>5</v>
      </c>
      <c r="J26" s="150">
        <v>54.017882697518601</v>
      </c>
      <c r="K26" s="148">
        <f t="shared" si="3"/>
        <v>54.02</v>
      </c>
      <c r="L26" s="149">
        <f t="shared" si="4"/>
        <v>55.79</v>
      </c>
      <c r="M26" s="149">
        <f t="shared" si="2"/>
        <v>57.81</v>
      </c>
      <c r="N26" s="149">
        <f t="shared" si="2"/>
        <v>59.94</v>
      </c>
      <c r="O26" s="149">
        <f t="shared" si="2"/>
        <v>62.03</v>
      </c>
      <c r="Q26" s="118">
        <v>7</v>
      </c>
    </row>
    <row r="27" spans="3:17" ht="14.25" x14ac:dyDescent="0.2">
      <c r="C27" s="141" t="s">
        <v>241</v>
      </c>
      <c r="D27" s="141" t="s">
        <v>242</v>
      </c>
      <c r="E27" s="141" t="s">
        <v>156</v>
      </c>
      <c r="F27" s="141" t="s">
        <v>156</v>
      </c>
      <c r="G27" s="141" t="s">
        <v>156</v>
      </c>
      <c r="H27" s="141" t="s">
        <v>4</v>
      </c>
      <c r="I27" s="141" t="s">
        <v>5</v>
      </c>
      <c r="J27" s="150">
        <v>2309.0144800409957</v>
      </c>
      <c r="K27" s="148">
        <f t="shared" si="3"/>
        <v>2309.0100000000002</v>
      </c>
      <c r="L27" s="149">
        <f t="shared" si="4"/>
        <v>2384.64</v>
      </c>
      <c r="M27" s="149">
        <f t="shared" si="2"/>
        <v>2470.9899999999998</v>
      </c>
      <c r="N27" s="149">
        <f t="shared" si="2"/>
        <v>2562.1</v>
      </c>
      <c r="O27" s="149">
        <f t="shared" si="2"/>
        <v>2651.25</v>
      </c>
      <c r="Q27" s="59">
        <v>8</v>
      </c>
    </row>
    <row r="28" spans="3:17" ht="14.25" x14ac:dyDescent="0.2">
      <c r="C28" s="141" t="s">
        <v>241</v>
      </c>
      <c r="D28" s="141" t="s">
        <v>242</v>
      </c>
      <c r="E28" s="141" t="s">
        <v>149</v>
      </c>
      <c r="F28" s="141" t="s">
        <v>150</v>
      </c>
      <c r="G28" s="141" t="s">
        <v>150</v>
      </c>
      <c r="H28" s="141" t="s">
        <v>6</v>
      </c>
      <c r="I28" s="141" t="s">
        <v>7</v>
      </c>
      <c r="J28" s="150">
        <v>196.38945466836657</v>
      </c>
      <c r="K28" s="148">
        <f t="shared" si="3"/>
        <v>196.39</v>
      </c>
      <c r="L28" s="149">
        <f t="shared" si="4"/>
        <v>202.82</v>
      </c>
      <c r="M28" s="149">
        <f t="shared" si="2"/>
        <v>210.16</v>
      </c>
      <c r="N28" s="149">
        <f t="shared" si="2"/>
        <v>217.91</v>
      </c>
      <c r="O28" s="149">
        <f t="shared" si="2"/>
        <v>225.49</v>
      </c>
      <c r="Q28" s="118">
        <v>9</v>
      </c>
    </row>
    <row r="29" spans="3:17" ht="14.25" x14ac:dyDescent="0.2">
      <c r="C29" s="141" t="s">
        <v>241</v>
      </c>
      <c r="D29" s="141" t="s">
        <v>242</v>
      </c>
      <c r="E29" s="141" t="s">
        <v>242</v>
      </c>
      <c r="F29" s="141" t="s">
        <v>165</v>
      </c>
      <c r="G29" s="141" t="s">
        <v>165</v>
      </c>
      <c r="H29" s="141" t="s">
        <v>4</v>
      </c>
      <c r="I29" s="141" t="s">
        <v>5</v>
      </c>
      <c r="J29" s="150">
        <v>1880.0633164098317</v>
      </c>
      <c r="K29" s="148">
        <f t="shared" si="3"/>
        <v>1880.06</v>
      </c>
      <c r="L29" s="149">
        <f t="shared" si="4"/>
        <v>1941.64</v>
      </c>
      <c r="M29" s="149">
        <f t="shared" si="2"/>
        <v>2011.95</v>
      </c>
      <c r="N29" s="149">
        <f t="shared" si="2"/>
        <v>2086.14</v>
      </c>
      <c r="O29" s="149">
        <f t="shared" si="2"/>
        <v>2158.73</v>
      </c>
      <c r="Q29" s="59">
        <v>10</v>
      </c>
    </row>
    <row r="30" spans="3:17" ht="14.25" x14ac:dyDescent="0.2">
      <c r="C30" s="141" t="s">
        <v>241</v>
      </c>
      <c r="D30" s="141" t="s">
        <v>242</v>
      </c>
      <c r="E30" s="141" t="s">
        <v>242</v>
      </c>
      <c r="F30" s="141" t="s">
        <v>164</v>
      </c>
      <c r="G30" s="141" t="s">
        <v>164</v>
      </c>
      <c r="H30" s="141" t="s">
        <v>4</v>
      </c>
      <c r="I30" s="141" t="s">
        <v>5</v>
      </c>
      <c r="J30" s="150">
        <v>3380.0874398673368</v>
      </c>
      <c r="K30" s="148">
        <f t="shared" si="3"/>
        <v>3380.09</v>
      </c>
      <c r="L30" s="149">
        <f t="shared" si="4"/>
        <v>3490.8</v>
      </c>
      <c r="M30" s="149">
        <f t="shared" si="2"/>
        <v>3617.21</v>
      </c>
      <c r="N30" s="149">
        <f t="shared" si="2"/>
        <v>3750.59</v>
      </c>
      <c r="O30" s="149">
        <f t="shared" si="2"/>
        <v>3881.09</v>
      </c>
      <c r="Q30" s="118">
        <v>11</v>
      </c>
    </row>
    <row r="31" spans="3:17" ht="14.25" x14ac:dyDescent="0.2">
      <c r="C31" s="141" t="s">
        <v>241</v>
      </c>
      <c r="D31" s="141" t="s">
        <v>242</v>
      </c>
      <c r="E31" s="141" t="s">
        <v>242</v>
      </c>
      <c r="F31" s="141" t="s">
        <v>167</v>
      </c>
      <c r="G31" s="141" t="s">
        <v>167</v>
      </c>
      <c r="H31" s="141" t="s">
        <v>4</v>
      </c>
      <c r="I31" s="141" t="s">
        <v>5</v>
      </c>
      <c r="J31" s="150">
        <v>992.60416648403327</v>
      </c>
      <c r="K31" s="148">
        <f t="shared" si="3"/>
        <v>992.6</v>
      </c>
      <c r="L31" s="149">
        <f t="shared" si="4"/>
        <v>1025.1099999999999</v>
      </c>
      <c r="M31" s="149">
        <f t="shared" si="2"/>
        <v>1062.23</v>
      </c>
      <c r="N31" s="149">
        <f t="shared" si="2"/>
        <v>1101.4000000000001</v>
      </c>
      <c r="O31" s="149">
        <f t="shared" si="2"/>
        <v>1139.72</v>
      </c>
      <c r="Q31" s="59">
        <v>12</v>
      </c>
    </row>
    <row r="32" spans="3:17" ht="14.25" x14ac:dyDescent="0.2">
      <c r="C32" s="141" t="s">
        <v>241</v>
      </c>
      <c r="D32" s="141" t="s">
        <v>242</v>
      </c>
      <c r="E32" s="141" t="s">
        <v>242</v>
      </c>
      <c r="F32" s="141" t="s">
        <v>166</v>
      </c>
      <c r="G32" s="141" t="s">
        <v>166</v>
      </c>
      <c r="H32" s="141" t="s">
        <v>4</v>
      </c>
      <c r="I32" s="141" t="s">
        <v>5</v>
      </c>
      <c r="J32" s="150">
        <v>2095.7764002267973</v>
      </c>
      <c r="K32" s="148">
        <f t="shared" si="3"/>
        <v>2095.7800000000002</v>
      </c>
      <c r="L32" s="149">
        <f t="shared" si="4"/>
        <v>2164.42</v>
      </c>
      <c r="M32" s="149">
        <f t="shared" si="2"/>
        <v>2242.8000000000002</v>
      </c>
      <c r="N32" s="149">
        <f t="shared" si="2"/>
        <v>2325.5</v>
      </c>
      <c r="O32" s="149">
        <f t="shared" si="2"/>
        <v>2406.41</v>
      </c>
      <c r="Q32" s="118">
        <v>13</v>
      </c>
    </row>
    <row r="33" spans="3:17" ht="14.25" x14ac:dyDescent="0.2">
      <c r="C33" s="141" t="s">
        <v>241</v>
      </c>
      <c r="D33" s="141" t="s">
        <v>242</v>
      </c>
      <c r="E33" s="141" t="s">
        <v>242</v>
      </c>
      <c r="F33" s="141" t="s">
        <v>173</v>
      </c>
      <c r="G33" s="141" t="s">
        <v>173</v>
      </c>
      <c r="H33" s="141" t="s">
        <v>4</v>
      </c>
      <c r="I33" s="141" t="s">
        <v>5</v>
      </c>
      <c r="J33" s="150">
        <v>908.48815323744543</v>
      </c>
      <c r="K33" s="148">
        <f t="shared" si="3"/>
        <v>908.49</v>
      </c>
      <c r="L33" s="149">
        <f t="shared" si="4"/>
        <v>938.25</v>
      </c>
      <c r="M33" s="149">
        <f t="shared" si="2"/>
        <v>972.23</v>
      </c>
      <c r="N33" s="149">
        <f t="shared" si="2"/>
        <v>1008.08</v>
      </c>
      <c r="O33" s="149">
        <f t="shared" si="2"/>
        <v>1043.1600000000001</v>
      </c>
      <c r="Q33" s="59">
        <v>14</v>
      </c>
    </row>
    <row r="34" spans="3:17" ht="14.25" x14ac:dyDescent="0.2">
      <c r="C34" s="141" t="s">
        <v>241</v>
      </c>
      <c r="D34" s="141" t="s">
        <v>242</v>
      </c>
      <c r="E34" s="141" t="s">
        <v>242</v>
      </c>
      <c r="F34" s="141" t="s">
        <v>172</v>
      </c>
      <c r="G34" s="141" t="s">
        <v>172</v>
      </c>
      <c r="H34" s="141" t="s">
        <v>4</v>
      </c>
      <c r="I34" s="141" t="s">
        <v>5</v>
      </c>
      <c r="J34" s="150">
        <v>2011.6603869802095</v>
      </c>
      <c r="K34" s="148">
        <f t="shared" si="3"/>
        <v>2011.66</v>
      </c>
      <c r="L34" s="149">
        <f t="shared" si="4"/>
        <v>2077.5500000000002</v>
      </c>
      <c r="M34" s="149">
        <f t="shared" si="2"/>
        <v>2152.7800000000002</v>
      </c>
      <c r="N34" s="149">
        <f t="shared" si="2"/>
        <v>2232.16</v>
      </c>
      <c r="O34" s="149">
        <f t="shared" si="2"/>
        <v>2309.83</v>
      </c>
      <c r="Q34" s="118">
        <v>15</v>
      </c>
    </row>
    <row r="35" spans="3:17" ht="14.25" x14ac:dyDescent="0.2">
      <c r="C35" s="141" t="s">
        <v>241</v>
      </c>
      <c r="D35" s="141" t="s">
        <v>242</v>
      </c>
      <c r="E35" s="141" t="s">
        <v>242</v>
      </c>
      <c r="F35" s="141" t="s">
        <v>171</v>
      </c>
      <c r="G35" s="141" t="s">
        <v>171</v>
      </c>
      <c r="H35" s="141" t="s">
        <v>4</v>
      </c>
      <c r="I35" s="141" t="s">
        <v>5</v>
      </c>
      <c r="J35" s="150">
        <v>908.48815323744543</v>
      </c>
      <c r="K35" s="148">
        <f t="shared" si="3"/>
        <v>908.49</v>
      </c>
      <c r="L35" s="149">
        <f t="shared" si="4"/>
        <v>938.25</v>
      </c>
      <c r="M35" s="149">
        <f t="shared" si="2"/>
        <v>972.23</v>
      </c>
      <c r="N35" s="149">
        <f t="shared" si="2"/>
        <v>1008.08</v>
      </c>
      <c r="O35" s="149">
        <f t="shared" si="2"/>
        <v>1043.1600000000001</v>
      </c>
      <c r="Q35" s="59">
        <v>16</v>
      </c>
    </row>
    <row r="36" spans="3:17" ht="14.25" x14ac:dyDescent="0.2">
      <c r="C36" s="141" t="s">
        <v>241</v>
      </c>
      <c r="D36" s="141" t="s">
        <v>242</v>
      </c>
      <c r="E36" s="141" t="s">
        <v>242</v>
      </c>
      <c r="F36" s="141" t="s">
        <v>170</v>
      </c>
      <c r="G36" s="141" t="s">
        <v>170</v>
      </c>
      <c r="H36" s="141" t="s">
        <v>4</v>
      </c>
      <c r="I36" s="141" t="s">
        <v>5</v>
      </c>
      <c r="J36" s="150">
        <v>2011.6603869802095</v>
      </c>
      <c r="K36" s="148">
        <f t="shared" si="3"/>
        <v>2011.66</v>
      </c>
      <c r="L36" s="149">
        <f t="shared" si="4"/>
        <v>2077.5500000000002</v>
      </c>
      <c r="M36" s="149">
        <f t="shared" si="2"/>
        <v>2152.7800000000002</v>
      </c>
      <c r="N36" s="149">
        <f t="shared" si="2"/>
        <v>2232.16</v>
      </c>
      <c r="O36" s="149">
        <f t="shared" si="2"/>
        <v>2309.83</v>
      </c>
      <c r="Q36" s="118">
        <v>17</v>
      </c>
    </row>
    <row r="37" spans="3:17" ht="14.25" x14ac:dyDescent="0.2">
      <c r="C37" s="141" t="s">
        <v>241</v>
      </c>
      <c r="D37" s="141" t="s">
        <v>242</v>
      </c>
      <c r="E37" s="141" t="s">
        <v>242</v>
      </c>
      <c r="F37" s="141" t="s">
        <v>163</v>
      </c>
      <c r="G37" s="141" t="s">
        <v>163</v>
      </c>
      <c r="H37" s="141" t="s">
        <v>4</v>
      </c>
      <c r="I37" s="141" t="s">
        <v>5</v>
      </c>
      <c r="J37" s="150">
        <v>2805.467806800646</v>
      </c>
      <c r="K37" s="148">
        <f t="shared" si="3"/>
        <v>2805.47</v>
      </c>
      <c r="L37" s="149">
        <f t="shared" si="4"/>
        <v>2897.36</v>
      </c>
      <c r="M37" s="149">
        <f t="shared" si="2"/>
        <v>3002.28</v>
      </c>
      <c r="N37" s="149">
        <f t="shared" si="2"/>
        <v>3112.98</v>
      </c>
      <c r="O37" s="149">
        <f t="shared" si="2"/>
        <v>3221.29</v>
      </c>
      <c r="Q37" s="59">
        <v>18</v>
      </c>
    </row>
    <row r="38" spans="3:17" ht="14.25" x14ac:dyDescent="0.2">
      <c r="C38" s="141" t="s">
        <v>241</v>
      </c>
      <c r="D38" s="141" t="s">
        <v>242</v>
      </c>
      <c r="E38" s="141" t="s">
        <v>242</v>
      </c>
      <c r="F38" s="141" t="s">
        <v>162</v>
      </c>
      <c r="G38" s="141" t="s">
        <v>162</v>
      </c>
      <c r="H38" s="141" t="s">
        <v>4</v>
      </c>
      <c r="I38" s="141" t="s">
        <v>5</v>
      </c>
      <c r="J38" s="150">
        <v>4368.5789401930915</v>
      </c>
      <c r="K38" s="148">
        <f t="shared" si="3"/>
        <v>4368.58</v>
      </c>
      <c r="L38" s="149">
        <f t="shared" si="4"/>
        <v>4511.66</v>
      </c>
      <c r="M38" s="149">
        <f t="shared" si="2"/>
        <v>4675.04</v>
      </c>
      <c r="N38" s="149">
        <f t="shared" si="2"/>
        <v>4847.42</v>
      </c>
      <c r="O38" s="149">
        <f t="shared" si="2"/>
        <v>5016.08</v>
      </c>
      <c r="Q38" s="118">
        <v>19</v>
      </c>
    </row>
    <row r="39" spans="3:17" ht="14.25" x14ac:dyDescent="0.2">
      <c r="C39" s="141" t="s">
        <v>241</v>
      </c>
      <c r="D39" s="141" t="s">
        <v>242</v>
      </c>
      <c r="E39" s="141" t="s">
        <v>242</v>
      </c>
      <c r="F39" s="141" t="s">
        <v>169</v>
      </c>
      <c r="G39" s="141" t="s">
        <v>169</v>
      </c>
      <c r="H39" s="141" t="s">
        <v>4</v>
      </c>
      <c r="I39" s="141" t="s">
        <v>5</v>
      </c>
      <c r="J39" s="150">
        <v>963.63973977841783</v>
      </c>
      <c r="K39" s="148">
        <f t="shared" si="3"/>
        <v>963.64</v>
      </c>
      <c r="L39" s="149">
        <f t="shared" si="4"/>
        <v>995.2</v>
      </c>
      <c r="M39" s="149">
        <f t="shared" si="2"/>
        <v>1031.24</v>
      </c>
      <c r="N39" s="149">
        <f t="shared" si="2"/>
        <v>1069.26</v>
      </c>
      <c r="O39" s="149">
        <f t="shared" si="2"/>
        <v>1106.46</v>
      </c>
      <c r="Q39" s="59">
        <v>20</v>
      </c>
    </row>
    <row r="40" spans="3:17" ht="14.25" x14ac:dyDescent="0.2">
      <c r="C40" s="141" t="s">
        <v>241</v>
      </c>
      <c r="D40" s="141" t="s">
        <v>242</v>
      </c>
      <c r="E40" s="141" t="s">
        <v>242</v>
      </c>
      <c r="F40" s="141" t="s">
        <v>168</v>
      </c>
      <c r="G40" s="141" t="s">
        <v>168</v>
      </c>
      <c r="H40" s="141" t="s">
        <v>4</v>
      </c>
      <c r="I40" s="141" t="s">
        <v>5</v>
      </c>
      <c r="J40" s="150">
        <v>2066.8119735211817</v>
      </c>
      <c r="K40" s="148">
        <f t="shared" si="3"/>
        <v>2066.81</v>
      </c>
      <c r="L40" s="149">
        <f t="shared" si="4"/>
        <v>2134.5</v>
      </c>
      <c r="M40" s="149">
        <f t="shared" si="2"/>
        <v>2211.8000000000002</v>
      </c>
      <c r="N40" s="149">
        <f t="shared" si="2"/>
        <v>2293.35</v>
      </c>
      <c r="O40" s="149">
        <f t="shared" si="2"/>
        <v>2373.15</v>
      </c>
      <c r="Q40" s="118">
        <v>21</v>
      </c>
    </row>
    <row r="41" spans="3:17" ht="14.25" x14ac:dyDescent="0.2">
      <c r="C41" s="141" t="s">
        <v>241</v>
      </c>
      <c r="D41" s="141" t="s">
        <v>242</v>
      </c>
      <c r="E41" s="141" t="s">
        <v>118</v>
      </c>
      <c r="F41" s="141" t="s">
        <v>119</v>
      </c>
      <c r="G41" s="141" t="s">
        <v>119</v>
      </c>
      <c r="H41" s="141" t="s">
        <v>4</v>
      </c>
      <c r="I41" s="141" t="s">
        <v>5</v>
      </c>
      <c r="J41" s="150">
        <v>151.41469220624091</v>
      </c>
      <c r="K41" s="148">
        <f t="shared" si="3"/>
        <v>151.41</v>
      </c>
      <c r="L41" s="149">
        <f t="shared" si="4"/>
        <v>156.37</v>
      </c>
      <c r="M41" s="149">
        <f t="shared" ref="M41:O60" si="5">ROUND(L41*(1+M$8)*(1-M$9),2)</f>
        <v>162.03</v>
      </c>
      <c r="N41" s="149">
        <f t="shared" si="5"/>
        <v>168</v>
      </c>
      <c r="O41" s="149">
        <f t="shared" si="5"/>
        <v>173.85</v>
      </c>
      <c r="Q41" s="59">
        <v>22</v>
      </c>
    </row>
    <row r="42" spans="3:17" ht="14.25" x14ac:dyDescent="0.2">
      <c r="C42" s="141" t="s">
        <v>241</v>
      </c>
      <c r="D42" s="141" t="s">
        <v>242</v>
      </c>
      <c r="E42" s="141" t="s">
        <v>118</v>
      </c>
      <c r="F42" s="141" t="s">
        <v>120</v>
      </c>
      <c r="G42" s="141" t="s">
        <v>120</v>
      </c>
      <c r="H42" s="141" t="s">
        <v>4</v>
      </c>
      <c r="I42" s="141" t="s">
        <v>5</v>
      </c>
      <c r="J42" s="150">
        <v>308.52420744344101</v>
      </c>
      <c r="K42" s="148">
        <f t="shared" si="3"/>
        <v>308.52</v>
      </c>
      <c r="L42" s="149">
        <f t="shared" si="4"/>
        <v>318.62</v>
      </c>
      <c r="M42" s="149">
        <f t="shared" si="5"/>
        <v>330.16</v>
      </c>
      <c r="N42" s="149">
        <f t="shared" si="5"/>
        <v>342.33</v>
      </c>
      <c r="O42" s="149">
        <f t="shared" si="5"/>
        <v>354.24</v>
      </c>
      <c r="Q42" s="118">
        <v>23</v>
      </c>
    </row>
    <row r="43" spans="3:17" ht="14.25" x14ac:dyDescent="0.2">
      <c r="C43" s="141" t="s">
        <v>241</v>
      </c>
      <c r="D43" s="141" t="s">
        <v>242</v>
      </c>
      <c r="E43" s="141" t="s">
        <v>118</v>
      </c>
      <c r="F43" s="141" t="s">
        <v>121</v>
      </c>
      <c r="G43" s="141" t="s">
        <v>121</v>
      </c>
      <c r="H43" s="141" t="s">
        <v>4</v>
      </c>
      <c r="I43" s="141" t="s">
        <v>5</v>
      </c>
      <c r="J43" s="150">
        <v>302.82938441248183</v>
      </c>
      <c r="K43" s="148">
        <f t="shared" si="3"/>
        <v>302.83</v>
      </c>
      <c r="L43" s="149">
        <f t="shared" si="4"/>
        <v>312.75</v>
      </c>
      <c r="M43" s="149">
        <f t="shared" si="5"/>
        <v>324.08</v>
      </c>
      <c r="N43" s="149">
        <f t="shared" si="5"/>
        <v>336.03</v>
      </c>
      <c r="O43" s="149">
        <f t="shared" si="5"/>
        <v>347.72</v>
      </c>
      <c r="Q43" s="59">
        <v>24</v>
      </c>
    </row>
    <row r="44" spans="3:17" ht="14.25" x14ac:dyDescent="0.2">
      <c r="C44" s="141" t="s">
        <v>241</v>
      </c>
      <c r="D44" s="141" t="s">
        <v>242</v>
      </c>
      <c r="E44" s="141" t="s">
        <v>118</v>
      </c>
      <c r="F44" s="141" t="s">
        <v>122</v>
      </c>
      <c r="G44" s="141" t="s">
        <v>122</v>
      </c>
      <c r="H44" s="141" t="s">
        <v>4</v>
      </c>
      <c r="I44" s="141" t="s">
        <v>5</v>
      </c>
      <c r="J44" s="150">
        <v>617.04841488688203</v>
      </c>
      <c r="K44" s="148">
        <f t="shared" si="3"/>
        <v>617.04999999999995</v>
      </c>
      <c r="L44" s="149">
        <f t="shared" si="4"/>
        <v>637.26</v>
      </c>
      <c r="M44" s="149">
        <f t="shared" si="5"/>
        <v>660.34</v>
      </c>
      <c r="N44" s="149">
        <f t="shared" si="5"/>
        <v>684.69</v>
      </c>
      <c r="O44" s="149">
        <f t="shared" si="5"/>
        <v>708.51</v>
      </c>
      <c r="Q44" s="118">
        <v>25</v>
      </c>
    </row>
    <row r="45" spans="3:17" ht="14.25" x14ac:dyDescent="0.2">
      <c r="C45" s="141" t="s">
        <v>241</v>
      </c>
      <c r="D45" s="141" t="s">
        <v>242</v>
      </c>
      <c r="E45" s="141" t="s">
        <v>118</v>
      </c>
      <c r="F45" s="141" t="s">
        <v>123</v>
      </c>
      <c r="G45" s="141" t="s">
        <v>123</v>
      </c>
      <c r="H45" s="141" t="s">
        <v>4</v>
      </c>
      <c r="I45" s="141" t="s">
        <v>5</v>
      </c>
      <c r="J45" s="150">
        <v>264.97571136092159</v>
      </c>
      <c r="K45" s="148">
        <f t="shared" si="3"/>
        <v>264.98</v>
      </c>
      <c r="L45" s="149">
        <f t="shared" si="4"/>
        <v>273.66000000000003</v>
      </c>
      <c r="M45" s="149">
        <f t="shared" si="5"/>
        <v>283.57</v>
      </c>
      <c r="N45" s="149">
        <f t="shared" si="5"/>
        <v>294.02999999999997</v>
      </c>
      <c r="O45" s="149">
        <f t="shared" si="5"/>
        <v>304.26</v>
      </c>
      <c r="Q45" s="59">
        <v>26</v>
      </c>
    </row>
    <row r="46" spans="3:17" ht="14.25" x14ac:dyDescent="0.2">
      <c r="C46" s="141" t="s">
        <v>241</v>
      </c>
      <c r="D46" s="141" t="s">
        <v>242</v>
      </c>
      <c r="E46" s="141" t="s">
        <v>118</v>
      </c>
      <c r="F46" s="141" t="s">
        <v>124</v>
      </c>
      <c r="G46" s="141" t="s">
        <v>124</v>
      </c>
      <c r="H46" s="141" t="s">
        <v>4</v>
      </c>
      <c r="I46" s="141" t="s">
        <v>5</v>
      </c>
      <c r="J46" s="150">
        <v>539.9173630260218</v>
      </c>
      <c r="K46" s="148">
        <f t="shared" si="3"/>
        <v>539.91999999999996</v>
      </c>
      <c r="L46" s="149">
        <f t="shared" si="4"/>
        <v>557.6</v>
      </c>
      <c r="M46" s="149">
        <f t="shared" si="5"/>
        <v>577.79</v>
      </c>
      <c r="N46" s="149">
        <f t="shared" si="5"/>
        <v>599.09</v>
      </c>
      <c r="O46" s="149">
        <f t="shared" si="5"/>
        <v>619.92999999999995</v>
      </c>
      <c r="Q46" s="118">
        <v>27</v>
      </c>
    </row>
    <row r="47" spans="3:17" ht="14.25" x14ac:dyDescent="0.2">
      <c r="C47" s="141" t="s">
        <v>241</v>
      </c>
      <c r="D47" s="141" t="s">
        <v>242</v>
      </c>
      <c r="E47" s="141" t="s">
        <v>118</v>
      </c>
      <c r="F47" s="141" t="s">
        <v>125</v>
      </c>
      <c r="G47" s="141" t="s">
        <v>125</v>
      </c>
      <c r="H47" s="141" t="s">
        <v>4</v>
      </c>
      <c r="I47" s="141" t="s">
        <v>5</v>
      </c>
      <c r="J47" s="150">
        <v>529.95142272184319</v>
      </c>
      <c r="K47" s="148">
        <f t="shared" si="3"/>
        <v>529.95000000000005</v>
      </c>
      <c r="L47" s="149">
        <f t="shared" si="4"/>
        <v>547.30999999999995</v>
      </c>
      <c r="M47" s="149">
        <f t="shared" si="5"/>
        <v>567.13</v>
      </c>
      <c r="N47" s="149">
        <f t="shared" si="5"/>
        <v>588.04</v>
      </c>
      <c r="O47" s="149">
        <f t="shared" si="5"/>
        <v>608.5</v>
      </c>
      <c r="Q47" s="59">
        <v>28</v>
      </c>
    </row>
    <row r="48" spans="3:17" ht="14.25" x14ac:dyDescent="0.2">
      <c r="C48" s="141" t="s">
        <v>241</v>
      </c>
      <c r="D48" s="141" t="s">
        <v>242</v>
      </c>
      <c r="E48" s="141" t="s">
        <v>118</v>
      </c>
      <c r="F48" s="141" t="s">
        <v>126</v>
      </c>
      <c r="G48" s="141" t="s">
        <v>126</v>
      </c>
      <c r="H48" s="141" t="s">
        <v>4</v>
      </c>
      <c r="I48" s="141" t="s">
        <v>5</v>
      </c>
      <c r="J48" s="150">
        <v>1079.8347260520436</v>
      </c>
      <c r="K48" s="148">
        <f t="shared" si="3"/>
        <v>1079.83</v>
      </c>
      <c r="L48" s="149">
        <f t="shared" si="4"/>
        <v>1115.2</v>
      </c>
      <c r="M48" s="149">
        <f t="shared" si="5"/>
        <v>1155.58</v>
      </c>
      <c r="N48" s="149">
        <f t="shared" si="5"/>
        <v>1198.19</v>
      </c>
      <c r="O48" s="149">
        <f t="shared" si="5"/>
        <v>1239.8800000000001</v>
      </c>
      <c r="Q48" s="118">
        <v>29</v>
      </c>
    </row>
    <row r="49" spans="3:17" ht="14.25" x14ac:dyDescent="0.2">
      <c r="C49" s="141" t="s">
        <v>241</v>
      </c>
      <c r="D49" s="141" t="s">
        <v>248</v>
      </c>
      <c r="E49" s="141" t="s">
        <v>137</v>
      </c>
      <c r="F49" s="141" t="s">
        <v>140</v>
      </c>
      <c r="G49" s="141" t="s">
        <v>140</v>
      </c>
      <c r="H49" s="141" t="s">
        <v>139</v>
      </c>
      <c r="I49" s="141" t="s">
        <v>5</v>
      </c>
      <c r="J49" s="150">
        <v>448.50412180033493</v>
      </c>
      <c r="K49" s="148">
        <f t="shared" si="3"/>
        <v>448.5</v>
      </c>
      <c r="L49" s="149">
        <f t="shared" si="4"/>
        <v>463.19</v>
      </c>
      <c r="M49" s="149">
        <f t="shared" si="5"/>
        <v>479.96</v>
      </c>
      <c r="N49" s="149">
        <f t="shared" si="5"/>
        <v>497.66</v>
      </c>
      <c r="O49" s="149">
        <f t="shared" si="5"/>
        <v>514.98</v>
      </c>
      <c r="Q49" s="59">
        <v>30</v>
      </c>
    </row>
    <row r="50" spans="3:17" ht="14.25" x14ac:dyDescent="0.2">
      <c r="C50" s="141" t="s">
        <v>241</v>
      </c>
      <c r="D50" s="141" t="s">
        <v>248</v>
      </c>
      <c r="E50" s="141" t="s">
        <v>137</v>
      </c>
      <c r="F50" s="141" t="s">
        <v>138</v>
      </c>
      <c r="G50" s="141" t="s">
        <v>138</v>
      </c>
      <c r="H50" s="141" t="s">
        <v>139</v>
      </c>
      <c r="I50" s="141" t="s">
        <v>5</v>
      </c>
      <c r="J50" s="150">
        <v>403.07971413846269</v>
      </c>
      <c r="K50" s="148">
        <f t="shared" si="3"/>
        <v>403.08</v>
      </c>
      <c r="L50" s="149">
        <f t="shared" si="4"/>
        <v>416.28</v>
      </c>
      <c r="M50" s="149">
        <f t="shared" si="5"/>
        <v>431.35</v>
      </c>
      <c r="N50" s="149">
        <f t="shared" si="5"/>
        <v>447.26</v>
      </c>
      <c r="O50" s="149">
        <f t="shared" si="5"/>
        <v>462.82</v>
      </c>
      <c r="Q50" s="118">
        <v>31</v>
      </c>
    </row>
    <row r="51" spans="3:17" ht="14.25" x14ac:dyDescent="0.2">
      <c r="C51" s="141" t="s">
        <v>241</v>
      </c>
      <c r="D51" s="141" t="s">
        <v>249</v>
      </c>
      <c r="E51" s="141" t="s">
        <v>3</v>
      </c>
      <c r="F51" s="141" t="s">
        <v>30</v>
      </c>
      <c r="G51" s="141" t="s">
        <v>30</v>
      </c>
      <c r="H51" s="141" t="s">
        <v>6</v>
      </c>
      <c r="I51" s="141" t="s">
        <v>7</v>
      </c>
      <c r="J51" s="150">
        <v>103.89765073779566</v>
      </c>
      <c r="K51" s="148">
        <f t="shared" si="3"/>
        <v>103.9</v>
      </c>
      <c r="L51" s="149">
        <f t="shared" si="4"/>
        <v>107.3</v>
      </c>
      <c r="M51" s="149">
        <f t="shared" si="5"/>
        <v>111.19</v>
      </c>
      <c r="N51" s="149">
        <f t="shared" si="5"/>
        <v>115.29</v>
      </c>
      <c r="O51" s="149">
        <f t="shared" si="5"/>
        <v>119.3</v>
      </c>
      <c r="Q51" s="59">
        <v>32</v>
      </c>
    </row>
    <row r="52" spans="3:17" ht="14.25" x14ac:dyDescent="0.2">
      <c r="C52" s="141" t="s">
        <v>241</v>
      </c>
      <c r="D52" s="141" t="s">
        <v>249</v>
      </c>
      <c r="E52" s="141" t="s">
        <v>3</v>
      </c>
      <c r="F52" s="141" t="s">
        <v>250</v>
      </c>
      <c r="G52" s="141" t="s">
        <v>250</v>
      </c>
      <c r="H52" s="141" t="s">
        <v>4</v>
      </c>
      <c r="I52" s="141" t="s">
        <v>5</v>
      </c>
      <c r="J52" s="150">
        <v>831.18120590236526</v>
      </c>
      <c r="K52" s="148">
        <f t="shared" si="3"/>
        <v>831.18</v>
      </c>
      <c r="L52" s="149">
        <f t="shared" si="4"/>
        <v>858.4</v>
      </c>
      <c r="M52" s="149">
        <f t="shared" si="5"/>
        <v>889.49</v>
      </c>
      <c r="N52" s="149">
        <f t="shared" si="5"/>
        <v>922.29</v>
      </c>
      <c r="O52" s="149">
        <f t="shared" si="5"/>
        <v>954.38</v>
      </c>
      <c r="Q52" s="118">
        <v>33</v>
      </c>
    </row>
    <row r="53" spans="3:17" ht="14.25" x14ac:dyDescent="0.2">
      <c r="C53" s="141" t="s">
        <v>241</v>
      </c>
      <c r="D53" s="141" t="s">
        <v>249</v>
      </c>
      <c r="E53" s="141" t="s">
        <v>3</v>
      </c>
      <c r="F53" s="141" t="s">
        <v>251</v>
      </c>
      <c r="G53" s="141" t="s">
        <v>251</v>
      </c>
      <c r="H53" s="141" t="s">
        <v>4</v>
      </c>
      <c r="I53" s="141" t="s">
        <v>5</v>
      </c>
      <c r="J53" s="150">
        <v>415.59060295118263</v>
      </c>
      <c r="K53" s="148">
        <f t="shared" si="3"/>
        <v>415.59</v>
      </c>
      <c r="L53" s="149">
        <f t="shared" si="4"/>
        <v>429.2</v>
      </c>
      <c r="M53" s="149">
        <f t="shared" si="5"/>
        <v>444.74</v>
      </c>
      <c r="N53" s="149">
        <f t="shared" si="5"/>
        <v>461.14</v>
      </c>
      <c r="O53" s="149">
        <f t="shared" si="5"/>
        <v>477.19</v>
      </c>
      <c r="Q53" s="59">
        <v>34</v>
      </c>
    </row>
    <row r="54" spans="3:17" ht="14.25" x14ac:dyDescent="0.2">
      <c r="C54" s="141" t="s">
        <v>241</v>
      </c>
      <c r="D54" s="141" t="s">
        <v>249</v>
      </c>
      <c r="E54" s="141" t="s">
        <v>3</v>
      </c>
      <c r="F54" s="141" t="s">
        <v>252</v>
      </c>
      <c r="G54" s="141" t="s">
        <v>252</v>
      </c>
      <c r="H54" s="141" t="s">
        <v>4</v>
      </c>
      <c r="I54" s="141" t="s">
        <v>5</v>
      </c>
      <c r="J54" s="150">
        <v>623.385904426774</v>
      </c>
      <c r="K54" s="148">
        <f t="shared" si="3"/>
        <v>623.39</v>
      </c>
      <c r="L54" s="149">
        <f t="shared" si="4"/>
        <v>643.80999999999995</v>
      </c>
      <c r="M54" s="149">
        <f t="shared" si="5"/>
        <v>667.12</v>
      </c>
      <c r="N54" s="149">
        <f t="shared" si="5"/>
        <v>691.72</v>
      </c>
      <c r="O54" s="149">
        <f t="shared" si="5"/>
        <v>715.79</v>
      </c>
      <c r="Q54" s="118">
        <v>35</v>
      </c>
    </row>
    <row r="55" spans="3:17" ht="14.25" x14ac:dyDescent="0.2">
      <c r="C55" s="141" t="s">
        <v>241</v>
      </c>
      <c r="D55" s="141" t="s">
        <v>249</v>
      </c>
      <c r="E55" s="141" t="s">
        <v>3</v>
      </c>
      <c r="F55" s="141" t="s">
        <v>9</v>
      </c>
      <c r="G55" s="141" t="s">
        <v>9</v>
      </c>
      <c r="H55" s="141" t="s">
        <v>6</v>
      </c>
      <c r="I55" s="141" t="s">
        <v>7</v>
      </c>
      <c r="J55" s="150">
        <v>103.89765073779566</v>
      </c>
      <c r="K55" s="148">
        <f t="shared" si="3"/>
        <v>103.9</v>
      </c>
      <c r="L55" s="149">
        <f t="shared" si="4"/>
        <v>107.3</v>
      </c>
      <c r="M55" s="149">
        <f t="shared" si="5"/>
        <v>111.19</v>
      </c>
      <c r="N55" s="149">
        <f t="shared" si="5"/>
        <v>115.29</v>
      </c>
      <c r="O55" s="149">
        <f t="shared" si="5"/>
        <v>119.3</v>
      </c>
      <c r="Q55" s="59">
        <v>36</v>
      </c>
    </row>
    <row r="56" spans="3:17" ht="14.25" x14ac:dyDescent="0.2">
      <c r="C56" s="141" t="s">
        <v>241</v>
      </c>
      <c r="D56" s="141" t="s">
        <v>249</v>
      </c>
      <c r="E56" s="141" t="s">
        <v>3</v>
      </c>
      <c r="F56" s="141" t="s">
        <v>8</v>
      </c>
      <c r="G56" s="141" t="s">
        <v>8</v>
      </c>
      <c r="H56" s="141" t="s">
        <v>6</v>
      </c>
      <c r="I56" s="141" t="s">
        <v>7</v>
      </c>
      <c r="J56" s="150">
        <v>103.89765073779566</v>
      </c>
      <c r="K56" s="148">
        <f t="shared" si="3"/>
        <v>103.9</v>
      </c>
      <c r="L56" s="149">
        <f t="shared" si="4"/>
        <v>107.3</v>
      </c>
      <c r="M56" s="149">
        <f t="shared" si="5"/>
        <v>111.19</v>
      </c>
      <c r="N56" s="149">
        <f t="shared" si="5"/>
        <v>115.29</v>
      </c>
      <c r="O56" s="149">
        <f t="shared" si="5"/>
        <v>119.3</v>
      </c>
      <c r="Q56" s="118">
        <v>37</v>
      </c>
    </row>
    <row r="57" spans="3:17" ht="14.25" x14ac:dyDescent="0.2">
      <c r="C57" s="141" t="s">
        <v>241</v>
      </c>
      <c r="D57" s="141" t="s">
        <v>249</v>
      </c>
      <c r="E57" s="141" t="s">
        <v>3</v>
      </c>
      <c r="F57" s="141" t="s">
        <v>253</v>
      </c>
      <c r="G57" s="141" t="s">
        <v>253</v>
      </c>
      <c r="H57" s="141" t="s">
        <v>6</v>
      </c>
      <c r="I57" s="141" t="s">
        <v>7</v>
      </c>
      <c r="J57" s="150">
        <v>103.89765073779566</v>
      </c>
      <c r="K57" s="148">
        <f t="shared" si="3"/>
        <v>103.9</v>
      </c>
      <c r="L57" s="149">
        <f t="shared" si="4"/>
        <v>107.3</v>
      </c>
      <c r="M57" s="149">
        <f t="shared" si="5"/>
        <v>111.19</v>
      </c>
      <c r="N57" s="149">
        <f t="shared" si="5"/>
        <v>115.29</v>
      </c>
      <c r="O57" s="149">
        <f t="shared" si="5"/>
        <v>119.3</v>
      </c>
      <c r="Q57" s="59">
        <v>38</v>
      </c>
    </row>
    <row r="58" spans="3:17" ht="14.25" x14ac:dyDescent="0.2">
      <c r="C58" s="141" t="s">
        <v>241</v>
      </c>
      <c r="D58" s="141" t="s">
        <v>249</v>
      </c>
      <c r="E58" s="141" t="s">
        <v>3</v>
      </c>
      <c r="F58" s="141" t="s">
        <v>254</v>
      </c>
      <c r="G58" s="141" t="s">
        <v>254</v>
      </c>
      <c r="H58" s="141" t="s">
        <v>6</v>
      </c>
      <c r="I58" s="141" t="s">
        <v>7</v>
      </c>
      <c r="J58" s="150">
        <v>103.89765073779566</v>
      </c>
      <c r="K58" s="148">
        <f t="shared" si="3"/>
        <v>103.9</v>
      </c>
      <c r="L58" s="149">
        <f t="shared" si="4"/>
        <v>107.3</v>
      </c>
      <c r="M58" s="149">
        <f t="shared" si="5"/>
        <v>111.19</v>
      </c>
      <c r="N58" s="149">
        <f t="shared" si="5"/>
        <v>115.29</v>
      </c>
      <c r="O58" s="149">
        <f t="shared" si="5"/>
        <v>119.3</v>
      </c>
      <c r="Q58" s="118">
        <v>39</v>
      </c>
    </row>
    <row r="59" spans="3:17" ht="14.25" x14ac:dyDescent="0.2">
      <c r="C59" s="141" t="s">
        <v>241</v>
      </c>
      <c r="D59" s="141" t="s">
        <v>249</v>
      </c>
      <c r="E59" s="141" t="s">
        <v>3</v>
      </c>
      <c r="F59" s="141" t="s">
        <v>28</v>
      </c>
      <c r="G59" s="141" t="s">
        <v>28</v>
      </c>
      <c r="H59" s="141" t="s">
        <v>6</v>
      </c>
      <c r="I59" s="141" t="s">
        <v>7</v>
      </c>
      <c r="J59" s="150">
        <v>103.89765073779566</v>
      </c>
      <c r="K59" s="148">
        <f t="shared" si="3"/>
        <v>103.9</v>
      </c>
      <c r="L59" s="149">
        <f t="shared" si="4"/>
        <v>107.3</v>
      </c>
      <c r="M59" s="149">
        <f t="shared" si="5"/>
        <v>111.19</v>
      </c>
      <c r="N59" s="149">
        <f t="shared" si="5"/>
        <v>115.29</v>
      </c>
      <c r="O59" s="149">
        <f t="shared" si="5"/>
        <v>119.3</v>
      </c>
      <c r="Q59" s="59">
        <v>40</v>
      </c>
    </row>
    <row r="60" spans="3:17" ht="14.25" x14ac:dyDescent="0.2">
      <c r="C60" s="141" t="s">
        <v>241</v>
      </c>
      <c r="D60" s="141" t="s">
        <v>249</v>
      </c>
      <c r="E60" s="141" t="s">
        <v>3</v>
      </c>
      <c r="F60" s="141" t="s">
        <v>255</v>
      </c>
      <c r="G60" s="141" t="s">
        <v>255</v>
      </c>
      <c r="H60" s="141" t="s">
        <v>4</v>
      </c>
      <c r="I60" s="141" t="s">
        <v>5</v>
      </c>
      <c r="J60" s="150">
        <v>935.07885664016089</v>
      </c>
      <c r="K60" s="148">
        <f t="shared" si="3"/>
        <v>935.08</v>
      </c>
      <c r="L60" s="149">
        <f t="shared" si="4"/>
        <v>965.71</v>
      </c>
      <c r="M60" s="149">
        <f t="shared" si="5"/>
        <v>1000.68</v>
      </c>
      <c r="N60" s="149">
        <f t="shared" si="5"/>
        <v>1037.58</v>
      </c>
      <c r="O60" s="149">
        <f t="shared" si="5"/>
        <v>1073.68</v>
      </c>
      <c r="Q60" s="118">
        <v>41</v>
      </c>
    </row>
    <row r="61" spans="3:17" ht="14.25" x14ac:dyDescent="0.2">
      <c r="C61" s="141" t="s">
        <v>241</v>
      </c>
      <c r="D61" s="141" t="s">
        <v>249</v>
      </c>
      <c r="E61" s="141" t="s">
        <v>3</v>
      </c>
      <c r="F61" s="141" t="s">
        <v>256</v>
      </c>
      <c r="G61" s="141" t="s">
        <v>256</v>
      </c>
      <c r="H61" s="141" t="s">
        <v>4</v>
      </c>
      <c r="I61" s="141" t="s">
        <v>5</v>
      </c>
      <c r="J61" s="150">
        <v>415.59060295118263</v>
      </c>
      <c r="K61" s="148">
        <f t="shared" si="3"/>
        <v>415.59</v>
      </c>
      <c r="L61" s="149">
        <f t="shared" si="4"/>
        <v>429.2</v>
      </c>
      <c r="M61" s="149">
        <f t="shared" ref="M61:O80" si="6">ROUND(L61*(1+M$8)*(1-M$9),2)</f>
        <v>444.74</v>
      </c>
      <c r="N61" s="149">
        <f t="shared" si="6"/>
        <v>461.14</v>
      </c>
      <c r="O61" s="149">
        <f t="shared" si="6"/>
        <v>477.19</v>
      </c>
      <c r="Q61" s="59">
        <v>42</v>
      </c>
    </row>
    <row r="62" spans="3:17" ht="14.25" x14ac:dyDescent="0.2">
      <c r="C62" s="141" t="s">
        <v>241</v>
      </c>
      <c r="D62" s="141" t="s">
        <v>249</v>
      </c>
      <c r="E62" s="141" t="s">
        <v>3</v>
      </c>
      <c r="F62" s="141" t="s">
        <v>257</v>
      </c>
      <c r="G62" s="141" t="s">
        <v>257</v>
      </c>
      <c r="H62" s="141" t="s">
        <v>4</v>
      </c>
      <c r="I62" s="141" t="s">
        <v>5</v>
      </c>
      <c r="J62" s="150">
        <v>519.48825368897826</v>
      </c>
      <c r="K62" s="148">
        <f t="shared" si="3"/>
        <v>519.49</v>
      </c>
      <c r="L62" s="149">
        <f t="shared" si="4"/>
        <v>536.5</v>
      </c>
      <c r="M62" s="149">
        <f t="shared" si="6"/>
        <v>555.92999999999995</v>
      </c>
      <c r="N62" s="149">
        <f t="shared" si="6"/>
        <v>576.42999999999995</v>
      </c>
      <c r="O62" s="149">
        <f t="shared" si="6"/>
        <v>596.49</v>
      </c>
      <c r="Q62" s="118">
        <v>43</v>
      </c>
    </row>
    <row r="63" spans="3:17" ht="14.25" x14ac:dyDescent="0.2">
      <c r="C63" s="141" t="s">
        <v>241</v>
      </c>
      <c r="D63" s="141" t="s">
        <v>249</v>
      </c>
      <c r="E63" s="141" t="s">
        <v>3</v>
      </c>
      <c r="F63" s="141" t="s">
        <v>258</v>
      </c>
      <c r="G63" s="141" t="s">
        <v>258</v>
      </c>
      <c r="H63" s="141" t="s">
        <v>4</v>
      </c>
      <c r="I63" s="141" t="s">
        <v>5</v>
      </c>
      <c r="J63" s="150">
        <v>519.48825368897826</v>
      </c>
      <c r="K63" s="148">
        <f t="shared" si="3"/>
        <v>519.49</v>
      </c>
      <c r="L63" s="149">
        <f t="shared" si="4"/>
        <v>536.5</v>
      </c>
      <c r="M63" s="149">
        <f t="shared" si="6"/>
        <v>555.92999999999995</v>
      </c>
      <c r="N63" s="149">
        <f t="shared" si="6"/>
        <v>576.42999999999995</v>
      </c>
      <c r="O63" s="149">
        <f t="shared" si="6"/>
        <v>596.49</v>
      </c>
      <c r="Q63" s="59">
        <v>44</v>
      </c>
    </row>
    <row r="64" spans="3:17" ht="14.25" x14ac:dyDescent="0.2">
      <c r="C64" s="141" t="s">
        <v>241</v>
      </c>
      <c r="D64" s="141" t="s">
        <v>249</v>
      </c>
      <c r="E64" s="141" t="s">
        <v>3</v>
      </c>
      <c r="F64" s="141" t="s">
        <v>259</v>
      </c>
      <c r="G64" s="141" t="s">
        <v>259</v>
      </c>
      <c r="H64" s="141" t="s">
        <v>4</v>
      </c>
      <c r="I64" s="141" t="s">
        <v>5</v>
      </c>
      <c r="J64" s="150">
        <v>311.692952213387</v>
      </c>
      <c r="K64" s="148">
        <f t="shared" si="3"/>
        <v>311.69</v>
      </c>
      <c r="L64" s="149">
        <f t="shared" si="4"/>
        <v>321.89999999999998</v>
      </c>
      <c r="M64" s="149">
        <f t="shared" si="6"/>
        <v>333.56</v>
      </c>
      <c r="N64" s="149">
        <f t="shared" si="6"/>
        <v>345.86</v>
      </c>
      <c r="O64" s="149">
        <f t="shared" si="6"/>
        <v>357.89</v>
      </c>
      <c r="Q64" s="118">
        <v>45</v>
      </c>
    </row>
    <row r="65" spans="3:17" ht="14.25" x14ac:dyDescent="0.2">
      <c r="C65" s="141" t="s">
        <v>241</v>
      </c>
      <c r="D65" s="141" t="s">
        <v>249</v>
      </c>
      <c r="E65" s="141" t="s">
        <v>3</v>
      </c>
      <c r="F65" s="141" t="s">
        <v>260</v>
      </c>
      <c r="G65" s="141" t="s">
        <v>260</v>
      </c>
      <c r="H65" s="141" t="s">
        <v>4</v>
      </c>
      <c r="I65" s="141" t="s">
        <v>5</v>
      </c>
      <c r="J65" s="150">
        <v>623.385904426774</v>
      </c>
      <c r="K65" s="148">
        <f t="shared" si="3"/>
        <v>623.39</v>
      </c>
      <c r="L65" s="149">
        <f t="shared" si="4"/>
        <v>643.80999999999995</v>
      </c>
      <c r="M65" s="149">
        <f t="shared" si="6"/>
        <v>667.12</v>
      </c>
      <c r="N65" s="149">
        <f t="shared" si="6"/>
        <v>691.72</v>
      </c>
      <c r="O65" s="149">
        <f t="shared" si="6"/>
        <v>715.79</v>
      </c>
      <c r="Q65" s="59">
        <v>46</v>
      </c>
    </row>
    <row r="66" spans="3:17" ht="14.25" x14ac:dyDescent="0.2">
      <c r="C66" s="141" t="s">
        <v>241</v>
      </c>
      <c r="D66" s="141" t="s">
        <v>249</v>
      </c>
      <c r="E66" s="141" t="s">
        <v>3</v>
      </c>
      <c r="F66" s="141" t="s">
        <v>261</v>
      </c>
      <c r="G66" s="141" t="s">
        <v>261</v>
      </c>
      <c r="H66" s="141" t="s">
        <v>4</v>
      </c>
      <c r="I66" s="141" t="s">
        <v>5</v>
      </c>
      <c r="J66" s="150">
        <v>415.59060295118263</v>
      </c>
      <c r="K66" s="148">
        <f t="shared" si="3"/>
        <v>415.59</v>
      </c>
      <c r="L66" s="149">
        <f t="shared" si="4"/>
        <v>429.2</v>
      </c>
      <c r="M66" s="149">
        <f t="shared" si="6"/>
        <v>444.74</v>
      </c>
      <c r="N66" s="149">
        <f t="shared" si="6"/>
        <v>461.14</v>
      </c>
      <c r="O66" s="149">
        <f t="shared" si="6"/>
        <v>477.19</v>
      </c>
      <c r="Q66" s="118">
        <v>47</v>
      </c>
    </row>
    <row r="67" spans="3:17" ht="14.25" x14ac:dyDescent="0.2">
      <c r="C67" s="141" t="s">
        <v>241</v>
      </c>
      <c r="D67" s="141" t="s">
        <v>249</v>
      </c>
      <c r="E67" s="141" t="s">
        <v>3</v>
      </c>
      <c r="F67" s="141" t="s">
        <v>262</v>
      </c>
      <c r="G67" s="141" t="s">
        <v>262</v>
      </c>
      <c r="H67" s="141" t="s">
        <v>4</v>
      </c>
      <c r="I67" s="141" t="s">
        <v>5</v>
      </c>
      <c r="J67" s="150">
        <v>727.28355516456963</v>
      </c>
      <c r="K67" s="148">
        <f t="shared" si="3"/>
        <v>727.28</v>
      </c>
      <c r="L67" s="149">
        <f t="shared" si="4"/>
        <v>751.1</v>
      </c>
      <c r="M67" s="149">
        <f t="shared" si="6"/>
        <v>778.3</v>
      </c>
      <c r="N67" s="149">
        <f t="shared" si="6"/>
        <v>807</v>
      </c>
      <c r="O67" s="149">
        <f t="shared" si="6"/>
        <v>835.08</v>
      </c>
      <c r="Q67" s="59">
        <v>48</v>
      </c>
    </row>
    <row r="68" spans="3:17" ht="14.25" x14ac:dyDescent="0.2">
      <c r="C68" s="141" t="s">
        <v>241</v>
      </c>
      <c r="D68" s="141" t="s">
        <v>249</v>
      </c>
      <c r="E68" s="141" t="s">
        <v>3</v>
      </c>
      <c r="F68" s="141" t="s">
        <v>263</v>
      </c>
      <c r="G68" s="141" t="s">
        <v>263</v>
      </c>
      <c r="H68" s="141" t="s">
        <v>4</v>
      </c>
      <c r="I68" s="141" t="s">
        <v>5</v>
      </c>
      <c r="J68" s="150">
        <v>415.59060295118263</v>
      </c>
      <c r="K68" s="148">
        <f t="shared" si="3"/>
        <v>415.59</v>
      </c>
      <c r="L68" s="149">
        <f t="shared" si="4"/>
        <v>429.2</v>
      </c>
      <c r="M68" s="149">
        <f t="shared" si="6"/>
        <v>444.74</v>
      </c>
      <c r="N68" s="149">
        <f t="shared" si="6"/>
        <v>461.14</v>
      </c>
      <c r="O68" s="149">
        <f t="shared" si="6"/>
        <v>477.19</v>
      </c>
      <c r="Q68" s="118">
        <v>49</v>
      </c>
    </row>
    <row r="69" spans="3:17" ht="14.25" x14ac:dyDescent="0.2">
      <c r="C69" s="141" t="s">
        <v>241</v>
      </c>
      <c r="D69" s="141" t="s">
        <v>249</v>
      </c>
      <c r="E69" s="141" t="s">
        <v>3</v>
      </c>
      <c r="F69" s="141" t="s">
        <v>264</v>
      </c>
      <c r="G69" s="141" t="s">
        <v>264</v>
      </c>
      <c r="H69" s="141" t="s">
        <v>4</v>
      </c>
      <c r="I69" s="141" t="s">
        <v>5</v>
      </c>
      <c r="J69" s="150">
        <v>831.18120590236526</v>
      </c>
      <c r="K69" s="148">
        <f t="shared" si="3"/>
        <v>831.18</v>
      </c>
      <c r="L69" s="149">
        <f t="shared" si="4"/>
        <v>858.4</v>
      </c>
      <c r="M69" s="149">
        <f t="shared" si="6"/>
        <v>889.49</v>
      </c>
      <c r="N69" s="149">
        <f t="shared" si="6"/>
        <v>922.29</v>
      </c>
      <c r="O69" s="149">
        <f t="shared" si="6"/>
        <v>954.38</v>
      </c>
      <c r="Q69" s="59">
        <v>50</v>
      </c>
    </row>
    <row r="70" spans="3:17" ht="14.25" x14ac:dyDescent="0.2">
      <c r="C70" s="141" t="s">
        <v>241</v>
      </c>
      <c r="D70" s="141" t="s">
        <v>249</v>
      </c>
      <c r="E70" s="141" t="s">
        <v>3</v>
      </c>
      <c r="F70" s="141" t="s">
        <v>265</v>
      </c>
      <c r="G70" s="141" t="s">
        <v>265</v>
      </c>
      <c r="H70" s="141" t="s">
        <v>4</v>
      </c>
      <c r="I70" s="141" t="s">
        <v>5</v>
      </c>
      <c r="J70" s="150">
        <v>519.48825368897826</v>
      </c>
      <c r="K70" s="148">
        <f t="shared" si="3"/>
        <v>519.49</v>
      </c>
      <c r="L70" s="149">
        <f t="shared" si="4"/>
        <v>536.5</v>
      </c>
      <c r="M70" s="149">
        <f t="shared" si="6"/>
        <v>555.92999999999995</v>
      </c>
      <c r="N70" s="149">
        <f t="shared" si="6"/>
        <v>576.42999999999995</v>
      </c>
      <c r="O70" s="149">
        <f t="shared" si="6"/>
        <v>596.49</v>
      </c>
      <c r="Q70" s="118">
        <v>51</v>
      </c>
    </row>
    <row r="71" spans="3:17" ht="14.25" x14ac:dyDescent="0.2">
      <c r="C71" s="141" t="s">
        <v>241</v>
      </c>
      <c r="D71" s="141" t="s">
        <v>266</v>
      </c>
      <c r="E71" s="141" t="s">
        <v>130</v>
      </c>
      <c r="F71" s="141" t="s">
        <v>135</v>
      </c>
      <c r="G71" s="141" t="s">
        <v>135</v>
      </c>
      <c r="H71" s="141" t="s">
        <v>132</v>
      </c>
      <c r="I71" s="141" t="s">
        <v>5</v>
      </c>
      <c r="J71" s="150">
        <v>1911.9047991523739</v>
      </c>
      <c r="K71" s="148">
        <f t="shared" si="3"/>
        <v>1911.9</v>
      </c>
      <c r="L71" s="149">
        <f t="shared" si="4"/>
        <v>1974.52</v>
      </c>
      <c r="M71" s="149">
        <f t="shared" si="6"/>
        <v>2046.02</v>
      </c>
      <c r="N71" s="149">
        <f t="shared" si="6"/>
        <v>2121.46</v>
      </c>
      <c r="O71" s="149">
        <f t="shared" si="6"/>
        <v>2195.27</v>
      </c>
      <c r="Q71" s="59">
        <v>52</v>
      </c>
    </row>
    <row r="72" spans="3:17" ht="14.25" x14ac:dyDescent="0.2">
      <c r="C72" s="141" t="s">
        <v>241</v>
      </c>
      <c r="D72" s="141" t="s">
        <v>266</v>
      </c>
      <c r="E72" s="141" t="s">
        <v>130</v>
      </c>
      <c r="F72" s="141" t="s">
        <v>131</v>
      </c>
      <c r="G72" s="141" t="s">
        <v>131</v>
      </c>
      <c r="H72" s="141" t="s">
        <v>132</v>
      </c>
      <c r="I72" s="141" t="s">
        <v>5</v>
      </c>
      <c r="J72" s="150">
        <v>1911.9047991523739</v>
      </c>
      <c r="K72" s="148">
        <f t="shared" si="3"/>
        <v>1911.9</v>
      </c>
      <c r="L72" s="149">
        <f t="shared" si="4"/>
        <v>1974.52</v>
      </c>
      <c r="M72" s="149">
        <f t="shared" si="6"/>
        <v>2046.02</v>
      </c>
      <c r="N72" s="149">
        <f t="shared" si="6"/>
        <v>2121.46</v>
      </c>
      <c r="O72" s="149">
        <f t="shared" si="6"/>
        <v>2195.27</v>
      </c>
      <c r="Q72" s="118">
        <v>53</v>
      </c>
    </row>
    <row r="73" spans="3:17" ht="14.25" x14ac:dyDescent="0.2">
      <c r="C73" s="141" t="s">
        <v>241</v>
      </c>
      <c r="D73" s="141" t="s">
        <v>266</v>
      </c>
      <c r="E73" s="141" t="s">
        <v>130</v>
      </c>
      <c r="F73" s="141" t="s">
        <v>133</v>
      </c>
      <c r="G73" s="141" t="s">
        <v>133</v>
      </c>
      <c r="H73" s="141" t="s">
        <v>132</v>
      </c>
      <c r="I73" s="141" t="s">
        <v>5</v>
      </c>
      <c r="J73" s="150">
        <v>1911.9047991523739</v>
      </c>
      <c r="K73" s="148">
        <f t="shared" si="3"/>
        <v>1911.9</v>
      </c>
      <c r="L73" s="149">
        <f t="shared" si="4"/>
        <v>1974.52</v>
      </c>
      <c r="M73" s="149">
        <f t="shared" si="6"/>
        <v>2046.02</v>
      </c>
      <c r="N73" s="149">
        <f t="shared" si="6"/>
        <v>2121.46</v>
      </c>
      <c r="O73" s="149">
        <f t="shared" si="6"/>
        <v>2195.27</v>
      </c>
      <c r="Q73" s="59">
        <v>54</v>
      </c>
    </row>
    <row r="74" spans="3:17" ht="14.25" x14ac:dyDescent="0.2">
      <c r="C74" s="141" t="s">
        <v>241</v>
      </c>
      <c r="D74" s="141" t="s">
        <v>266</v>
      </c>
      <c r="E74" s="141" t="s">
        <v>130</v>
      </c>
      <c r="F74" s="141" t="s">
        <v>136</v>
      </c>
      <c r="G74" s="141" t="s">
        <v>136</v>
      </c>
      <c r="H74" s="141" t="s">
        <v>132</v>
      </c>
      <c r="I74" s="141" t="s">
        <v>5</v>
      </c>
      <c r="J74" s="150">
        <v>1911.9047991523739</v>
      </c>
      <c r="K74" s="148">
        <f t="shared" si="3"/>
        <v>1911.9</v>
      </c>
      <c r="L74" s="149">
        <f t="shared" si="4"/>
        <v>1974.52</v>
      </c>
      <c r="M74" s="149">
        <f t="shared" si="6"/>
        <v>2046.02</v>
      </c>
      <c r="N74" s="149">
        <f t="shared" si="6"/>
        <v>2121.46</v>
      </c>
      <c r="O74" s="149">
        <f t="shared" si="6"/>
        <v>2195.27</v>
      </c>
      <c r="Q74" s="118">
        <v>55</v>
      </c>
    </row>
    <row r="75" spans="3:17" ht="14.25" x14ac:dyDescent="0.2">
      <c r="C75" s="141" t="s">
        <v>241</v>
      </c>
      <c r="D75" s="141" t="s">
        <v>266</v>
      </c>
      <c r="E75" s="141" t="s">
        <v>130</v>
      </c>
      <c r="F75" s="141" t="s">
        <v>134</v>
      </c>
      <c r="G75" s="141" t="s">
        <v>134</v>
      </c>
      <c r="H75" s="141" t="s">
        <v>132</v>
      </c>
      <c r="I75" s="141" t="s">
        <v>5</v>
      </c>
      <c r="J75" s="150">
        <v>1911.9047991523739</v>
      </c>
      <c r="K75" s="148">
        <f t="shared" si="3"/>
        <v>1911.9</v>
      </c>
      <c r="L75" s="149">
        <f t="shared" si="4"/>
        <v>1974.52</v>
      </c>
      <c r="M75" s="149">
        <f t="shared" si="6"/>
        <v>2046.02</v>
      </c>
      <c r="N75" s="149">
        <f t="shared" si="6"/>
        <v>2121.46</v>
      </c>
      <c r="O75" s="149">
        <f t="shared" si="6"/>
        <v>2195.27</v>
      </c>
      <c r="Q75" s="59">
        <v>56</v>
      </c>
    </row>
    <row r="76" spans="3:17" ht="14.25" x14ac:dyDescent="0.2">
      <c r="C76" s="141" t="s">
        <v>241</v>
      </c>
      <c r="D76" s="141" t="s">
        <v>266</v>
      </c>
      <c r="E76" s="141" t="s">
        <v>130</v>
      </c>
      <c r="F76" s="141" t="s">
        <v>127</v>
      </c>
      <c r="G76" s="141" t="s">
        <v>127</v>
      </c>
      <c r="H76" s="141" t="s">
        <v>128</v>
      </c>
      <c r="I76" s="141" t="s">
        <v>5</v>
      </c>
      <c r="J76" s="150">
        <v>65.92775169490946</v>
      </c>
      <c r="K76" s="148">
        <f t="shared" si="3"/>
        <v>65.930000000000007</v>
      </c>
      <c r="L76" s="149">
        <f t="shared" si="4"/>
        <v>68.09</v>
      </c>
      <c r="M76" s="149">
        <f t="shared" si="6"/>
        <v>70.56</v>
      </c>
      <c r="N76" s="149">
        <f t="shared" si="6"/>
        <v>73.16</v>
      </c>
      <c r="O76" s="149">
        <f t="shared" si="6"/>
        <v>75.709999999999994</v>
      </c>
      <c r="Q76" s="118">
        <v>57</v>
      </c>
    </row>
    <row r="77" spans="3:17" ht="14.25" x14ac:dyDescent="0.2">
      <c r="C77" s="141" t="s">
        <v>241</v>
      </c>
      <c r="D77" s="141" t="s">
        <v>267</v>
      </c>
      <c r="E77" s="141" t="s">
        <v>268</v>
      </c>
      <c r="F77" s="141" t="s">
        <v>268</v>
      </c>
      <c r="G77" s="141" t="s">
        <v>268</v>
      </c>
      <c r="H77" s="141" t="s">
        <v>6</v>
      </c>
      <c r="I77" s="141" t="s">
        <v>7</v>
      </c>
      <c r="J77" s="150">
        <v>155.34412009760271</v>
      </c>
      <c r="K77" s="148">
        <f t="shared" si="3"/>
        <v>155.34</v>
      </c>
      <c r="L77" s="149">
        <f t="shared" si="4"/>
        <v>160.43</v>
      </c>
      <c r="M77" s="149">
        <f t="shared" si="6"/>
        <v>166.24</v>
      </c>
      <c r="N77" s="149">
        <f t="shared" si="6"/>
        <v>172.37</v>
      </c>
      <c r="O77" s="149">
        <f t="shared" si="6"/>
        <v>178.37</v>
      </c>
      <c r="Q77" s="59">
        <v>58</v>
      </c>
    </row>
    <row r="78" spans="3:17" ht="14.25" x14ac:dyDescent="0.2">
      <c r="C78" s="141" t="s">
        <v>241</v>
      </c>
      <c r="D78" s="141" t="s">
        <v>269</v>
      </c>
      <c r="E78" s="141" t="s">
        <v>25</v>
      </c>
      <c r="F78" s="141" t="s">
        <v>270</v>
      </c>
      <c r="G78" s="141" t="s">
        <v>270</v>
      </c>
      <c r="H78" s="141" t="s">
        <v>6</v>
      </c>
      <c r="I78" s="141" t="s">
        <v>7</v>
      </c>
      <c r="J78" s="150">
        <v>157.10951523720007</v>
      </c>
      <c r="K78" s="148">
        <f t="shared" si="3"/>
        <v>157.11000000000001</v>
      </c>
      <c r="L78" s="149">
        <f t="shared" si="4"/>
        <v>162.26</v>
      </c>
      <c r="M78" s="149">
        <f t="shared" si="6"/>
        <v>168.14</v>
      </c>
      <c r="N78" s="149">
        <f t="shared" si="6"/>
        <v>174.34</v>
      </c>
      <c r="O78" s="149">
        <f t="shared" si="6"/>
        <v>180.41</v>
      </c>
      <c r="Q78" s="118">
        <v>59</v>
      </c>
    </row>
    <row r="79" spans="3:17" ht="14.25" x14ac:dyDescent="0.2">
      <c r="C79" s="141" t="s">
        <v>241</v>
      </c>
      <c r="D79" s="141" t="s">
        <v>269</v>
      </c>
      <c r="E79" s="141" t="s">
        <v>25</v>
      </c>
      <c r="F79" s="141" t="s">
        <v>271</v>
      </c>
      <c r="G79" s="141" t="s">
        <v>271</v>
      </c>
      <c r="H79" s="141" t="s">
        <v>6</v>
      </c>
      <c r="I79" s="141" t="s">
        <v>7</v>
      </c>
      <c r="J79" s="150">
        <v>157.10951523720007</v>
      </c>
      <c r="K79" s="148">
        <f t="shared" si="3"/>
        <v>157.11000000000001</v>
      </c>
      <c r="L79" s="149">
        <f t="shared" si="4"/>
        <v>162.26</v>
      </c>
      <c r="M79" s="149">
        <f t="shared" si="6"/>
        <v>168.14</v>
      </c>
      <c r="N79" s="149">
        <f t="shared" si="6"/>
        <v>174.34</v>
      </c>
      <c r="O79" s="149">
        <f t="shared" si="6"/>
        <v>180.41</v>
      </c>
      <c r="Q79" s="59">
        <v>60</v>
      </c>
    </row>
    <row r="80" spans="3:17" ht="14.25" x14ac:dyDescent="0.2">
      <c r="C80" s="141" t="s">
        <v>241</v>
      </c>
      <c r="D80" s="141" t="s">
        <v>269</v>
      </c>
      <c r="E80" s="141" t="s">
        <v>25</v>
      </c>
      <c r="F80" s="141" t="s">
        <v>26</v>
      </c>
      <c r="G80" s="141" t="s">
        <v>26</v>
      </c>
      <c r="H80" s="141" t="s">
        <v>4</v>
      </c>
      <c r="I80" s="141" t="s">
        <v>5</v>
      </c>
      <c r="J80" s="150">
        <v>157.10951523720007</v>
      </c>
      <c r="K80" s="148">
        <f t="shared" si="3"/>
        <v>157.11000000000001</v>
      </c>
      <c r="L80" s="149">
        <f t="shared" si="4"/>
        <v>162.26</v>
      </c>
      <c r="M80" s="149">
        <f t="shared" si="6"/>
        <v>168.14</v>
      </c>
      <c r="N80" s="149">
        <f t="shared" si="6"/>
        <v>174.34</v>
      </c>
      <c r="O80" s="149">
        <f t="shared" si="6"/>
        <v>180.41</v>
      </c>
      <c r="Q80" s="118">
        <v>61</v>
      </c>
    </row>
    <row r="81" spans="3:17" ht="14.25" x14ac:dyDescent="0.2">
      <c r="C81" s="141" t="s">
        <v>241</v>
      </c>
      <c r="D81" s="141" t="s">
        <v>269</v>
      </c>
      <c r="E81" s="141" t="s">
        <v>25</v>
      </c>
      <c r="F81" s="141" t="s">
        <v>272</v>
      </c>
      <c r="G81" s="141" t="s">
        <v>272</v>
      </c>
      <c r="H81" s="141" t="s">
        <v>6</v>
      </c>
      <c r="I81" s="141" t="s">
        <v>7</v>
      </c>
      <c r="J81" s="150">
        <v>157.10951523720007</v>
      </c>
      <c r="K81" s="148">
        <f t="shared" si="3"/>
        <v>157.11000000000001</v>
      </c>
      <c r="L81" s="149">
        <f t="shared" si="4"/>
        <v>162.26</v>
      </c>
      <c r="M81" s="149">
        <f t="shared" ref="M81:O100" si="7">ROUND(L81*(1+M$8)*(1-M$9),2)</f>
        <v>168.14</v>
      </c>
      <c r="N81" s="149">
        <f t="shared" si="7"/>
        <v>174.34</v>
      </c>
      <c r="O81" s="149">
        <f t="shared" si="7"/>
        <v>180.41</v>
      </c>
      <c r="Q81" s="59">
        <v>62</v>
      </c>
    </row>
    <row r="82" spans="3:17" ht="14.25" x14ac:dyDescent="0.2">
      <c r="C82" s="141" t="s">
        <v>241</v>
      </c>
      <c r="D82" s="141" t="s">
        <v>269</v>
      </c>
      <c r="E82" s="141" t="s">
        <v>25</v>
      </c>
      <c r="F82" s="141" t="s">
        <v>273</v>
      </c>
      <c r="G82" s="141" t="s">
        <v>273</v>
      </c>
      <c r="H82" s="141" t="s">
        <v>6</v>
      </c>
      <c r="I82" s="141" t="s">
        <v>7</v>
      </c>
      <c r="J82" s="150">
        <v>157.10951523720007</v>
      </c>
      <c r="K82" s="148">
        <f t="shared" si="3"/>
        <v>157.11000000000001</v>
      </c>
      <c r="L82" s="149">
        <f t="shared" si="4"/>
        <v>162.26</v>
      </c>
      <c r="M82" s="149">
        <f t="shared" si="7"/>
        <v>168.14</v>
      </c>
      <c r="N82" s="149">
        <f t="shared" si="7"/>
        <v>174.34</v>
      </c>
      <c r="O82" s="149">
        <f t="shared" si="7"/>
        <v>180.41</v>
      </c>
      <c r="Q82" s="118">
        <v>63</v>
      </c>
    </row>
    <row r="83" spans="3:17" ht="14.25" x14ac:dyDescent="0.2">
      <c r="C83" s="141" t="s">
        <v>241</v>
      </c>
      <c r="D83" s="141" t="s">
        <v>269</v>
      </c>
      <c r="E83" s="141" t="s">
        <v>25</v>
      </c>
      <c r="F83" s="141" t="s">
        <v>274</v>
      </c>
      <c r="G83" s="141" t="s">
        <v>274</v>
      </c>
      <c r="H83" s="141" t="s">
        <v>6</v>
      </c>
      <c r="I83" s="141" t="s">
        <v>7</v>
      </c>
      <c r="J83" s="150">
        <v>157.10951523720007</v>
      </c>
      <c r="K83" s="148">
        <f t="shared" si="3"/>
        <v>157.11000000000001</v>
      </c>
      <c r="L83" s="149">
        <f t="shared" si="4"/>
        <v>162.26</v>
      </c>
      <c r="M83" s="149">
        <f t="shared" si="7"/>
        <v>168.14</v>
      </c>
      <c r="N83" s="149">
        <f t="shared" si="7"/>
        <v>174.34</v>
      </c>
      <c r="O83" s="149">
        <f t="shared" si="7"/>
        <v>180.41</v>
      </c>
      <c r="Q83" s="59">
        <v>64</v>
      </c>
    </row>
    <row r="84" spans="3:17" ht="14.25" x14ac:dyDescent="0.2">
      <c r="C84" s="141" t="s">
        <v>241</v>
      </c>
      <c r="D84" s="141" t="s">
        <v>269</v>
      </c>
      <c r="E84" s="141" t="s">
        <v>25</v>
      </c>
      <c r="F84" s="141" t="s">
        <v>275</v>
      </c>
      <c r="G84" s="141" t="s">
        <v>275</v>
      </c>
      <c r="H84" s="141" t="s">
        <v>6</v>
      </c>
      <c r="I84" s="141" t="s">
        <v>7</v>
      </c>
      <c r="J84" s="150">
        <v>157.10951523720007</v>
      </c>
      <c r="K84" s="148">
        <f t="shared" si="3"/>
        <v>157.11000000000001</v>
      </c>
      <c r="L84" s="149">
        <f t="shared" si="4"/>
        <v>162.26</v>
      </c>
      <c r="M84" s="149">
        <f t="shared" si="7"/>
        <v>168.14</v>
      </c>
      <c r="N84" s="149">
        <f t="shared" si="7"/>
        <v>174.34</v>
      </c>
      <c r="O84" s="149">
        <f t="shared" si="7"/>
        <v>180.41</v>
      </c>
      <c r="Q84" s="118">
        <v>65</v>
      </c>
    </row>
    <row r="85" spans="3:17" ht="14.25" x14ac:dyDescent="0.2">
      <c r="C85" s="141" t="s">
        <v>241</v>
      </c>
      <c r="D85" s="141" t="s">
        <v>269</v>
      </c>
      <c r="E85" s="141" t="s">
        <v>25</v>
      </c>
      <c r="F85" s="141" t="s">
        <v>276</v>
      </c>
      <c r="G85" s="141" t="s">
        <v>276</v>
      </c>
      <c r="H85" s="141" t="s">
        <v>6</v>
      </c>
      <c r="I85" s="141" t="s">
        <v>7</v>
      </c>
      <c r="J85" s="150">
        <v>157.10951523720007</v>
      </c>
      <c r="K85" s="148">
        <f t="shared" si="3"/>
        <v>157.11000000000001</v>
      </c>
      <c r="L85" s="149">
        <f t="shared" si="4"/>
        <v>162.26</v>
      </c>
      <c r="M85" s="149">
        <f t="shared" si="7"/>
        <v>168.14</v>
      </c>
      <c r="N85" s="149">
        <f t="shared" si="7"/>
        <v>174.34</v>
      </c>
      <c r="O85" s="149">
        <f t="shared" si="7"/>
        <v>180.41</v>
      </c>
      <c r="Q85" s="59">
        <v>66</v>
      </c>
    </row>
    <row r="86" spans="3:17" ht="14.25" x14ac:dyDescent="0.2">
      <c r="C86" s="141" t="s">
        <v>241</v>
      </c>
      <c r="D86" s="141" t="s">
        <v>269</v>
      </c>
      <c r="E86" s="141" t="s">
        <v>25</v>
      </c>
      <c r="F86" s="141" t="s">
        <v>13</v>
      </c>
      <c r="G86" s="141" t="s">
        <v>13</v>
      </c>
      <c r="H86" s="141" t="s">
        <v>6</v>
      </c>
      <c r="I86" s="141" t="s">
        <v>7</v>
      </c>
      <c r="J86" s="150">
        <v>157.10951523720007</v>
      </c>
      <c r="K86" s="148">
        <f t="shared" ref="K86:K149" si="8">ROUND(J86,2)</f>
        <v>157.11000000000001</v>
      </c>
      <c r="L86" s="149">
        <f t="shared" ref="L86:L149" si="9">ROUND(K86*(1+L$8)*(1-L$9),2)</f>
        <v>162.26</v>
      </c>
      <c r="M86" s="149">
        <f t="shared" si="7"/>
        <v>168.14</v>
      </c>
      <c r="N86" s="149">
        <f t="shared" si="7"/>
        <v>174.34</v>
      </c>
      <c r="O86" s="149">
        <f t="shared" si="7"/>
        <v>180.41</v>
      </c>
      <c r="Q86" s="118">
        <v>67</v>
      </c>
    </row>
    <row r="87" spans="3:17" ht="14.25" x14ac:dyDescent="0.2">
      <c r="C87" s="141" t="s">
        <v>241</v>
      </c>
      <c r="D87" s="141" t="s">
        <v>269</v>
      </c>
      <c r="E87" s="141" t="s">
        <v>25</v>
      </c>
      <c r="F87" s="141" t="s">
        <v>14</v>
      </c>
      <c r="G87" s="141" t="s">
        <v>14</v>
      </c>
      <c r="H87" s="141" t="s">
        <v>6</v>
      </c>
      <c r="I87" s="141" t="s">
        <v>7</v>
      </c>
      <c r="J87" s="150">
        <v>157.10951523720007</v>
      </c>
      <c r="K87" s="148">
        <f t="shared" si="8"/>
        <v>157.11000000000001</v>
      </c>
      <c r="L87" s="149">
        <f t="shared" si="9"/>
        <v>162.26</v>
      </c>
      <c r="M87" s="149">
        <f t="shared" si="7"/>
        <v>168.14</v>
      </c>
      <c r="N87" s="149">
        <f t="shared" si="7"/>
        <v>174.34</v>
      </c>
      <c r="O87" s="149">
        <f t="shared" si="7"/>
        <v>180.41</v>
      </c>
      <c r="Q87" s="59">
        <v>68</v>
      </c>
    </row>
    <row r="88" spans="3:17" ht="14.25" x14ac:dyDescent="0.2">
      <c r="C88" s="141" t="s">
        <v>241</v>
      </c>
      <c r="D88" s="141" t="s">
        <v>269</v>
      </c>
      <c r="E88" s="141" t="s">
        <v>25</v>
      </c>
      <c r="F88" s="141" t="s">
        <v>12</v>
      </c>
      <c r="G88" s="141" t="s">
        <v>12</v>
      </c>
      <c r="H88" s="141" t="s">
        <v>6</v>
      </c>
      <c r="I88" s="141" t="s">
        <v>7</v>
      </c>
      <c r="J88" s="150">
        <v>157.10951523720007</v>
      </c>
      <c r="K88" s="148">
        <f t="shared" si="8"/>
        <v>157.11000000000001</v>
      </c>
      <c r="L88" s="149">
        <f t="shared" si="9"/>
        <v>162.26</v>
      </c>
      <c r="M88" s="149">
        <f t="shared" si="7"/>
        <v>168.14</v>
      </c>
      <c r="N88" s="149">
        <f t="shared" si="7"/>
        <v>174.34</v>
      </c>
      <c r="O88" s="149">
        <f t="shared" si="7"/>
        <v>180.41</v>
      </c>
      <c r="Q88" s="118">
        <v>69</v>
      </c>
    </row>
    <row r="89" spans="3:17" ht="14.25" x14ac:dyDescent="0.2">
      <c r="C89" s="141" t="s">
        <v>241</v>
      </c>
      <c r="D89" s="141" t="s">
        <v>269</v>
      </c>
      <c r="E89" s="141" t="s">
        <v>25</v>
      </c>
      <c r="F89" s="141" t="s">
        <v>15</v>
      </c>
      <c r="G89" s="141" t="s">
        <v>15</v>
      </c>
      <c r="H89" s="141" t="s">
        <v>6</v>
      </c>
      <c r="I89" s="141" t="s">
        <v>7</v>
      </c>
      <c r="J89" s="150">
        <v>157.10951523720007</v>
      </c>
      <c r="K89" s="148">
        <f t="shared" si="8"/>
        <v>157.11000000000001</v>
      </c>
      <c r="L89" s="149">
        <f t="shared" si="9"/>
        <v>162.26</v>
      </c>
      <c r="M89" s="149">
        <f t="shared" si="7"/>
        <v>168.14</v>
      </c>
      <c r="N89" s="149">
        <f t="shared" si="7"/>
        <v>174.34</v>
      </c>
      <c r="O89" s="149">
        <f t="shared" si="7"/>
        <v>180.41</v>
      </c>
      <c r="Q89" s="59">
        <v>70</v>
      </c>
    </row>
    <row r="90" spans="3:17" ht="14.25" x14ac:dyDescent="0.2">
      <c r="C90" s="141" t="s">
        <v>241</v>
      </c>
      <c r="D90" s="141" t="s">
        <v>269</v>
      </c>
      <c r="E90" s="141" t="s">
        <v>25</v>
      </c>
      <c r="F90" s="141" t="s">
        <v>250</v>
      </c>
      <c r="G90" s="141" t="s">
        <v>250</v>
      </c>
      <c r="H90" s="141" t="s">
        <v>4</v>
      </c>
      <c r="I90" s="141" t="s">
        <v>5</v>
      </c>
      <c r="J90" s="150">
        <v>785.54757618600036</v>
      </c>
      <c r="K90" s="148">
        <f t="shared" si="8"/>
        <v>785.55</v>
      </c>
      <c r="L90" s="149">
        <f t="shared" si="9"/>
        <v>811.28</v>
      </c>
      <c r="M90" s="149">
        <f t="shared" si="7"/>
        <v>840.66</v>
      </c>
      <c r="N90" s="149">
        <f t="shared" si="7"/>
        <v>871.66</v>
      </c>
      <c r="O90" s="149">
        <f t="shared" si="7"/>
        <v>901.99</v>
      </c>
      <c r="Q90" s="118">
        <v>71</v>
      </c>
    </row>
    <row r="91" spans="3:17" ht="14.25" x14ac:dyDescent="0.2">
      <c r="C91" s="141" t="s">
        <v>241</v>
      </c>
      <c r="D91" s="141" t="s">
        <v>269</v>
      </c>
      <c r="E91" s="141" t="s">
        <v>25</v>
      </c>
      <c r="F91" s="141" t="s">
        <v>251</v>
      </c>
      <c r="G91" s="141" t="s">
        <v>251</v>
      </c>
      <c r="H91" s="141" t="s">
        <v>4</v>
      </c>
      <c r="I91" s="141" t="s">
        <v>5</v>
      </c>
      <c r="J91" s="150">
        <v>314.21903047440014</v>
      </c>
      <c r="K91" s="148">
        <f t="shared" si="8"/>
        <v>314.22000000000003</v>
      </c>
      <c r="L91" s="149">
        <f t="shared" si="9"/>
        <v>324.51</v>
      </c>
      <c r="M91" s="149">
        <f t="shared" si="7"/>
        <v>336.26</v>
      </c>
      <c r="N91" s="149">
        <f t="shared" si="7"/>
        <v>348.66</v>
      </c>
      <c r="O91" s="149">
        <f t="shared" si="7"/>
        <v>360.79</v>
      </c>
      <c r="Q91" s="59">
        <v>72</v>
      </c>
    </row>
    <row r="92" spans="3:17" ht="14.25" x14ac:dyDescent="0.2">
      <c r="C92" s="141" t="s">
        <v>241</v>
      </c>
      <c r="D92" s="141" t="s">
        <v>269</v>
      </c>
      <c r="E92" s="141" t="s">
        <v>25</v>
      </c>
      <c r="F92" s="141" t="s">
        <v>252</v>
      </c>
      <c r="G92" s="141" t="s">
        <v>252</v>
      </c>
      <c r="H92" s="141" t="s">
        <v>4</v>
      </c>
      <c r="I92" s="141" t="s">
        <v>5</v>
      </c>
      <c r="J92" s="150">
        <v>471.32854571160021</v>
      </c>
      <c r="K92" s="148">
        <f t="shared" si="8"/>
        <v>471.33</v>
      </c>
      <c r="L92" s="149">
        <f t="shared" si="9"/>
        <v>486.77</v>
      </c>
      <c r="M92" s="149">
        <f t="shared" si="7"/>
        <v>504.4</v>
      </c>
      <c r="N92" s="149">
        <f t="shared" si="7"/>
        <v>523</v>
      </c>
      <c r="O92" s="149">
        <f t="shared" si="7"/>
        <v>541.20000000000005</v>
      </c>
      <c r="Q92" s="118">
        <v>73</v>
      </c>
    </row>
    <row r="93" spans="3:17" ht="14.25" x14ac:dyDescent="0.2">
      <c r="C93" s="141" t="s">
        <v>241</v>
      </c>
      <c r="D93" s="141" t="s">
        <v>269</v>
      </c>
      <c r="E93" s="141" t="s">
        <v>25</v>
      </c>
      <c r="F93" s="141" t="s">
        <v>9</v>
      </c>
      <c r="G93" s="141" t="s">
        <v>9</v>
      </c>
      <c r="H93" s="141" t="s">
        <v>6</v>
      </c>
      <c r="I93" s="141" t="s">
        <v>7</v>
      </c>
      <c r="J93" s="150">
        <v>157.10951523720007</v>
      </c>
      <c r="K93" s="148">
        <f t="shared" si="8"/>
        <v>157.11000000000001</v>
      </c>
      <c r="L93" s="149">
        <f t="shared" si="9"/>
        <v>162.26</v>
      </c>
      <c r="M93" s="149">
        <f t="shared" si="7"/>
        <v>168.14</v>
      </c>
      <c r="N93" s="149">
        <f t="shared" si="7"/>
        <v>174.34</v>
      </c>
      <c r="O93" s="149">
        <f t="shared" si="7"/>
        <v>180.41</v>
      </c>
      <c r="Q93" s="59">
        <v>74</v>
      </c>
    </row>
    <row r="94" spans="3:17" ht="14.25" x14ac:dyDescent="0.2">
      <c r="C94" s="141" t="s">
        <v>241</v>
      </c>
      <c r="D94" s="141" t="s">
        <v>269</v>
      </c>
      <c r="E94" s="141" t="s">
        <v>25</v>
      </c>
      <c r="F94" s="141" t="s">
        <v>277</v>
      </c>
      <c r="G94" s="141" t="s">
        <v>277</v>
      </c>
      <c r="H94" s="141" t="s">
        <v>6</v>
      </c>
      <c r="I94" s="141" t="s">
        <v>7</v>
      </c>
      <c r="J94" s="150">
        <v>157.10951523720007</v>
      </c>
      <c r="K94" s="148">
        <f t="shared" si="8"/>
        <v>157.11000000000001</v>
      </c>
      <c r="L94" s="149">
        <f t="shared" si="9"/>
        <v>162.26</v>
      </c>
      <c r="M94" s="149">
        <f t="shared" si="7"/>
        <v>168.14</v>
      </c>
      <c r="N94" s="149">
        <f t="shared" si="7"/>
        <v>174.34</v>
      </c>
      <c r="O94" s="149">
        <f t="shared" si="7"/>
        <v>180.41</v>
      </c>
      <c r="Q94" s="118">
        <v>75</v>
      </c>
    </row>
    <row r="95" spans="3:17" ht="14.25" x14ac:dyDescent="0.2">
      <c r="C95" s="141" t="s">
        <v>241</v>
      </c>
      <c r="D95" s="141" t="s">
        <v>269</v>
      </c>
      <c r="E95" s="141" t="s">
        <v>25</v>
      </c>
      <c r="F95" s="141" t="s">
        <v>278</v>
      </c>
      <c r="G95" s="141" t="s">
        <v>278</v>
      </c>
      <c r="H95" s="141" t="s">
        <v>6</v>
      </c>
      <c r="I95" s="141" t="s">
        <v>7</v>
      </c>
      <c r="J95" s="150">
        <v>157.10951523720007</v>
      </c>
      <c r="K95" s="148">
        <f t="shared" si="8"/>
        <v>157.11000000000001</v>
      </c>
      <c r="L95" s="149">
        <f t="shared" si="9"/>
        <v>162.26</v>
      </c>
      <c r="M95" s="149">
        <f t="shared" si="7"/>
        <v>168.14</v>
      </c>
      <c r="N95" s="149">
        <f t="shared" si="7"/>
        <v>174.34</v>
      </c>
      <c r="O95" s="149">
        <f t="shared" si="7"/>
        <v>180.41</v>
      </c>
      <c r="Q95" s="59">
        <v>76</v>
      </c>
    </row>
    <row r="96" spans="3:17" ht="14.25" x14ac:dyDescent="0.2">
      <c r="C96" s="141" t="s">
        <v>241</v>
      </c>
      <c r="D96" s="141" t="s">
        <v>269</v>
      </c>
      <c r="E96" s="141" t="s">
        <v>25</v>
      </c>
      <c r="F96" s="141" t="s">
        <v>279</v>
      </c>
      <c r="G96" s="141" t="s">
        <v>279</v>
      </c>
      <c r="H96" s="141" t="s">
        <v>4</v>
      </c>
      <c r="I96" s="141" t="s">
        <v>5</v>
      </c>
      <c r="J96" s="150">
        <v>785.54757618600036</v>
      </c>
      <c r="K96" s="148">
        <f t="shared" si="8"/>
        <v>785.55</v>
      </c>
      <c r="L96" s="149">
        <f t="shared" si="9"/>
        <v>811.28</v>
      </c>
      <c r="M96" s="149">
        <f t="shared" si="7"/>
        <v>840.66</v>
      </c>
      <c r="N96" s="149">
        <f t="shared" si="7"/>
        <v>871.66</v>
      </c>
      <c r="O96" s="149">
        <f t="shared" si="7"/>
        <v>901.99</v>
      </c>
      <c r="Q96" s="118">
        <v>77</v>
      </c>
    </row>
    <row r="97" spans="3:17" ht="14.25" x14ac:dyDescent="0.2">
      <c r="C97" s="141" t="s">
        <v>241</v>
      </c>
      <c r="D97" s="141" t="s">
        <v>269</v>
      </c>
      <c r="E97" s="141" t="s">
        <v>25</v>
      </c>
      <c r="F97" s="141" t="s">
        <v>280</v>
      </c>
      <c r="G97" s="141" t="s">
        <v>280</v>
      </c>
      <c r="H97" s="141" t="s">
        <v>4</v>
      </c>
      <c r="I97" s="141" t="s">
        <v>5</v>
      </c>
      <c r="J97" s="150">
        <v>314.21903047440014</v>
      </c>
      <c r="K97" s="148">
        <f t="shared" si="8"/>
        <v>314.22000000000003</v>
      </c>
      <c r="L97" s="149">
        <f t="shared" si="9"/>
        <v>324.51</v>
      </c>
      <c r="M97" s="149">
        <f t="shared" si="7"/>
        <v>336.26</v>
      </c>
      <c r="N97" s="149">
        <f t="shared" si="7"/>
        <v>348.66</v>
      </c>
      <c r="O97" s="149">
        <f t="shared" si="7"/>
        <v>360.79</v>
      </c>
      <c r="Q97" s="59">
        <v>78</v>
      </c>
    </row>
    <row r="98" spans="3:17" ht="14.25" x14ac:dyDescent="0.2">
      <c r="C98" s="141" t="s">
        <v>241</v>
      </c>
      <c r="D98" s="141" t="s">
        <v>269</v>
      </c>
      <c r="E98" s="141" t="s">
        <v>25</v>
      </c>
      <c r="F98" s="141" t="s">
        <v>281</v>
      </c>
      <c r="G98" s="141" t="s">
        <v>281</v>
      </c>
      <c r="H98" s="141" t="s">
        <v>4</v>
      </c>
      <c r="I98" s="141" t="s">
        <v>5</v>
      </c>
      <c r="J98" s="150">
        <v>471.32854571160021</v>
      </c>
      <c r="K98" s="148">
        <f t="shared" si="8"/>
        <v>471.33</v>
      </c>
      <c r="L98" s="149">
        <f t="shared" si="9"/>
        <v>486.77</v>
      </c>
      <c r="M98" s="149">
        <f t="shared" si="7"/>
        <v>504.4</v>
      </c>
      <c r="N98" s="149">
        <f t="shared" si="7"/>
        <v>523</v>
      </c>
      <c r="O98" s="149">
        <f t="shared" si="7"/>
        <v>541.20000000000005</v>
      </c>
      <c r="Q98" s="118">
        <v>79</v>
      </c>
    </row>
    <row r="99" spans="3:17" ht="14.25" x14ac:dyDescent="0.2">
      <c r="C99" s="141" t="s">
        <v>241</v>
      </c>
      <c r="D99" s="141" t="s">
        <v>269</v>
      </c>
      <c r="E99" s="141" t="s">
        <v>25</v>
      </c>
      <c r="F99" s="141" t="s">
        <v>282</v>
      </c>
      <c r="G99" s="141" t="s">
        <v>282</v>
      </c>
      <c r="H99" s="141" t="s">
        <v>4</v>
      </c>
      <c r="I99" s="141" t="s">
        <v>5</v>
      </c>
      <c r="J99" s="150">
        <v>471.32854571160021</v>
      </c>
      <c r="K99" s="148">
        <f t="shared" si="8"/>
        <v>471.33</v>
      </c>
      <c r="L99" s="149">
        <f t="shared" si="9"/>
        <v>486.77</v>
      </c>
      <c r="M99" s="149">
        <f t="shared" si="7"/>
        <v>504.4</v>
      </c>
      <c r="N99" s="149">
        <f t="shared" si="7"/>
        <v>523</v>
      </c>
      <c r="O99" s="149">
        <f t="shared" si="7"/>
        <v>541.20000000000005</v>
      </c>
      <c r="Q99" s="59">
        <v>80</v>
      </c>
    </row>
    <row r="100" spans="3:17" ht="14.25" x14ac:dyDescent="0.2">
      <c r="C100" s="141" t="s">
        <v>241</v>
      </c>
      <c r="D100" s="141" t="s">
        <v>269</v>
      </c>
      <c r="E100" s="141" t="s">
        <v>25</v>
      </c>
      <c r="F100" s="141" t="s">
        <v>283</v>
      </c>
      <c r="G100" s="141" t="s">
        <v>283</v>
      </c>
      <c r="H100" s="141" t="s">
        <v>4</v>
      </c>
      <c r="I100" s="141" t="s">
        <v>5</v>
      </c>
      <c r="J100" s="150">
        <v>628.43806094880028</v>
      </c>
      <c r="K100" s="148">
        <f t="shared" si="8"/>
        <v>628.44000000000005</v>
      </c>
      <c r="L100" s="149">
        <f t="shared" si="9"/>
        <v>649.02</v>
      </c>
      <c r="M100" s="149">
        <f t="shared" si="7"/>
        <v>672.52</v>
      </c>
      <c r="N100" s="149">
        <f t="shared" si="7"/>
        <v>697.32</v>
      </c>
      <c r="O100" s="149">
        <f t="shared" si="7"/>
        <v>721.58</v>
      </c>
      <c r="Q100" s="118">
        <v>81</v>
      </c>
    </row>
    <row r="101" spans="3:17" ht="14.25" x14ac:dyDescent="0.2">
      <c r="C101" s="141" t="s">
        <v>241</v>
      </c>
      <c r="D101" s="141" t="s">
        <v>269</v>
      </c>
      <c r="E101" s="141" t="s">
        <v>25</v>
      </c>
      <c r="F101" s="141" t="s">
        <v>284</v>
      </c>
      <c r="G101" s="141" t="s">
        <v>284</v>
      </c>
      <c r="H101" s="141" t="s">
        <v>4</v>
      </c>
      <c r="I101" s="141" t="s">
        <v>5</v>
      </c>
      <c r="J101" s="150">
        <v>942.65709142320043</v>
      </c>
      <c r="K101" s="148">
        <f t="shared" si="8"/>
        <v>942.66</v>
      </c>
      <c r="L101" s="149">
        <f t="shared" si="9"/>
        <v>973.54</v>
      </c>
      <c r="M101" s="149">
        <f t="shared" ref="M101:O120" si="10">ROUND(L101*(1+M$8)*(1-M$9),2)</f>
        <v>1008.79</v>
      </c>
      <c r="N101" s="149">
        <f t="shared" si="10"/>
        <v>1045.99</v>
      </c>
      <c r="O101" s="149">
        <f t="shared" si="10"/>
        <v>1082.3800000000001</v>
      </c>
      <c r="Q101" s="59">
        <v>82</v>
      </c>
    </row>
    <row r="102" spans="3:17" ht="14.25" x14ac:dyDescent="0.2">
      <c r="C102" s="141" t="s">
        <v>241</v>
      </c>
      <c r="D102" s="141" t="s">
        <v>269</v>
      </c>
      <c r="E102" s="141" t="s">
        <v>25</v>
      </c>
      <c r="F102" s="141" t="s">
        <v>255</v>
      </c>
      <c r="G102" s="141" t="s">
        <v>255</v>
      </c>
      <c r="H102" s="141" t="s">
        <v>4</v>
      </c>
      <c r="I102" s="141" t="s">
        <v>5</v>
      </c>
      <c r="J102" s="150">
        <v>785.54757618600036</v>
      </c>
      <c r="K102" s="148">
        <f t="shared" si="8"/>
        <v>785.55</v>
      </c>
      <c r="L102" s="149">
        <f t="shared" si="9"/>
        <v>811.28</v>
      </c>
      <c r="M102" s="149">
        <f t="shared" si="10"/>
        <v>840.66</v>
      </c>
      <c r="N102" s="149">
        <f t="shared" si="10"/>
        <v>871.66</v>
      </c>
      <c r="O102" s="149">
        <f t="shared" si="10"/>
        <v>901.99</v>
      </c>
      <c r="Q102" s="118">
        <v>83</v>
      </c>
    </row>
    <row r="103" spans="3:17" ht="14.25" x14ac:dyDescent="0.2">
      <c r="C103" s="141" t="s">
        <v>241</v>
      </c>
      <c r="D103" s="141" t="s">
        <v>269</v>
      </c>
      <c r="E103" s="141" t="s">
        <v>25</v>
      </c>
      <c r="F103" s="141" t="s">
        <v>256</v>
      </c>
      <c r="G103" s="141" t="s">
        <v>256</v>
      </c>
      <c r="H103" s="141" t="s">
        <v>4</v>
      </c>
      <c r="I103" s="141" t="s">
        <v>5</v>
      </c>
      <c r="J103" s="150">
        <v>314.21903047440014</v>
      </c>
      <c r="K103" s="148">
        <f t="shared" si="8"/>
        <v>314.22000000000003</v>
      </c>
      <c r="L103" s="149">
        <f t="shared" si="9"/>
        <v>324.51</v>
      </c>
      <c r="M103" s="149">
        <f t="shared" si="10"/>
        <v>336.26</v>
      </c>
      <c r="N103" s="149">
        <f t="shared" si="10"/>
        <v>348.66</v>
      </c>
      <c r="O103" s="149">
        <f t="shared" si="10"/>
        <v>360.79</v>
      </c>
      <c r="Q103" s="59">
        <v>84</v>
      </c>
    </row>
    <row r="104" spans="3:17" ht="14.25" x14ac:dyDescent="0.2">
      <c r="C104" s="141" t="s">
        <v>241</v>
      </c>
      <c r="D104" s="141" t="s">
        <v>269</v>
      </c>
      <c r="E104" s="141" t="s">
        <v>25</v>
      </c>
      <c r="F104" s="141" t="s">
        <v>257</v>
      </c>
      <c r="G104" s="141" t="s">
        <v>257</v>
      </c>
      <c r="H104" s="141" t="s">
        <v>4</v>
      </c>
      <c r="I104" s="141" t="s">
        <v>5</v>
      </c>
      <c r="J104" s="150">
        <v>471.32854571160021</v>
      </c>
      <c r="K104" s="148">
        <f t="shared" si="8"/>
        <v>471.33</v>
      </c>
      <c r="L104" s="149">
        <f t="shared" si="9"/>
        <v>486.77</v>
      </c>
      <c r="M104" s="149">
        <f t="shared" si="10"/>
        <v>504.4</v>
      </c>
      <c r="N104" s="149">
        <f t="shared" si="10"/>
        <v>523</v>
      </c>
      <c r="O104" s="149">
        <f t="shared" si="10"/>
        <v>541.20000000000005</v>
      </c>
      <c r="Q104" s="118">
        <v>85</v>
      </c>
    </row>
    <row r="105" spans="3:17" ht="14.25" x14ac:dyDescent="0.2">
      <c r="C105" s="141" t="s">
        <v>241</v>
      </c>
      <c r="D105" s="141" t="s">
        <v>269</v>
      </c>
      <c r="E105" s="141" t="s">
        <v>25</v>
      </c>
      <c r="F105" s="141" t="s">
        <v>258</v>
      </c>
      <c r="G105" s="141" t="s">
        <v>258</v>
      </c>
      <c r="H105" s="141" t="s">
        <v>4</v>
      </c>
      <c r="I105" s="141" t="s">
        <v>5</v>
      </c>
      <c r="J105" s="150">
        <v>628.43806094880028</v>
      </c>
      <c r="K105" s="148">
        <f t="shared" si="8"/>
        <v>628.44000000000005</v>
      </c>
      <c r="L105" s="149">
        <f t="shared" si="9"/>
        <v>649.02</v>
      </c>
      <c r="M105" s="149">
        <f t="shared" si="10"/>
        <v>672.52</v>
      </c>
      <c r="N105" s="149">
        <f t="shared" si="10"/>
        <v>697.32</v>
      </c>
      <c r="O105" s="149">
        <f t="shared" si="10"/>
        <v>721.58</v>
      </c>
      <c r="Q105" s="59">
        <v>86</v>
      </c>
    </row>
    <row r="106" spans="3:17" ht="14.25" x14ac:dyDescent="0.2">
      <c r="C106" s="141" t="s">
        <v>241</v>
      </c>
      <c r="D106" s="141" t="s">
        <v>269</v>
      </c>
      <c r="E106" s="141" t="s">
        <v>25</v>
      </c>
      <c r="F106" s="141" t="s">
        <v>259</v>
      </c>
      <c r="G106" s="141" t="s">
        <v>259</v>
      </c>
      <c r="H106" s="141" t="s">
        <v>4</v>
      </c>
      <c r="I106" s="141" t="s">
        <v>5</v>
      </c>
      <c r="J106" s="150">
        <v>157.10951523720007</v>
      </c>
      <c r="K106" s="148">
        <f t="shared" si="8"/>
        <v>157.11000000000001</v>
      </c>
      <c r="L106" s="149">
        <f t="shared" si="9"/>
        <v>162.26</v>
      </c>
      <c r="M106" s="149">
        <f t="shared" si="10"/>
        <v>168.14</v>
      </c>
      <c r="N106" s="149">
        <f t="shared" si="10"/>
        <v>174.34</v>
      </c>
      <c r="O106" s="149">
        <f t="shared" si="10"/>
        <v>180.41</v>
      </c>
      <c r="Q106" s="118">
        <v>87</v>
      </c>
    </row>
    <row r="107" spans="3:17" ht="14.25" x14ac:dyDescent="0.2">
      <c r="C107" s="141" t="s">
        <v>241</v>
      </c>
      <c r="D107" s="141" t="s">
        <v>269</v>
      </c>
      <c r="E107" s="141" t="s">
        <v>25</v>
      </c>
      <c r="F107" s="141" t="s">
        <v>260</v>
      </c>
      <c r="G107" s="141" t="s">
        <v>260</v>
      </c>
      <c r="H107" s="141" t="s">
        <v>4</v>
      </c>
      <c r="I107" s="141" t="s">
        <v>5</v>
      </c>
      <c r="J107" s="150">
        <v>628.43806094880028</v>
      </c>
      <c r="K107" s="148">
        <f t="shared" si="8"/>
        <v>628.44000000000005</v>
      </c>
      <c r="L107" s="149">
        <f t="shared" si="9"/>
        <v>649.02</v>
      </c>
      <c r="M107" s="149">
        <f t="shared" si="10"/>
        <v>672.52</v>
      </c>
      <c r="N107" s="149">
        <f t="shared" si="10"/>
        <v>697.32</v>
      </c>
      <c r="O107" s="149">
        <f t="shared" si="10"/>
        <v>721.58</v>
      </c>
      <c r="Q107" s="59">
        <v>88</v>
      </c>
    </row>
    <row r="108" spans="3:17" ht="14.25" x14ac:dyDescent="0.2">
      <c r="C108" s="141" t="s">
        <v>241</v>
      </c>
      <c r="D108" s="141" t="s">
        <v>269</v>
      </c>
      <c r="E108" s="141" t="s">
        <v>25</v>
      </c>
      <c r="F108" s="141" t="s">
        <v>261</v>
      </c>
      <c r="G108" s="141" t="s">
        <v>261</v>
      </c>
      <c r="H108" s="141" t="s">
        <v>4</v>
      </c>
      <c r="I108" s="141" t="s">
        <v>5</v>
      </c>
      <c r="J108" s="150">
        <v>471.32854571160021</v>
      </c>
      <c r="K108" s="148">
        <f t="shared" si="8"/>
        <v>471.33</v>
      </c>
      <c r="L108" s="149">
        <f t="shared" si="9"/>
        <v>486.77</v>
      </c>
      <c r="M108" s="149">
        <f t="shared" si="10"/>
        <v>504.4</v>
      </c>
      <c r="N108" s="149">
        <f t="shared" si="10"/>
        <v>523</v>
      </c>
      <c r="O108" s="149">
        <f t="shared" si="10"/>
        <v>541.20000000000005</v>
      </c>
      <c r="Q108" s="118">
        <v>89</v>
      </c>
    </row>
    <row r="109" spans="3:17" ht="14.25" x14ac:dyDescent="0.2">
      <c r="C109" s="141" t="s">
        <v>241</v>
      </c>
      <c r="D109" s="141" t="s">
        <v>269</v>
      </c>
      <c r="E109" s="141" t="s">
        <v>25</v>
      </c>
      <c r="F109" s="141" t="s">
        <v>262</v>
      </c>
      <c r="G109" s="141" t="s">
        <v>262</v>
      </c>
      <c r="H109" s="141" t="s">
        <v>4</v>
      </c>
      <c r="I109" s="141" t="s">
        <v>5</v>
      </c>
      <c r="J109" s="150">
        <v>785.54757618600036</v>
      </c>
      <c r="K109" s="148">
        <f t="shared" si="8"/>
        <v>785.55</v>
      </c>
      <c r="L109" s="149">
        <f t="shared" si="9"/>
        <v>811.28</v>
      </c>
      <c r="M109" s="149">
        <f t="shared" si="10"/>
        <v>840.66</v>
      </c>
      <c r="N109" s="149">
        <f t="shared" si="10"/>
        <v>871.66</v>
      </c>
      <c r="O109" s="149">
        <f t="shared" si="10"/>
        <v>901.99</v>
      </c>
      <c r="Q109" s="59">
        <v>90</v>
      </c>
    </row>
    <row r="110" spans="3:17" ht="14.25" x14ac:dyDescent="0.2">
      <c r="C110" s="141" t="s">
        <v>241</v>
      </c>
      <c r="D110" s="141" t="s">
        <v>269</v>
      </c>
      <c r="E110" s="141" t="s">
        <v>25</v>
      </c>
      <c r="F110" s="141" t="s">
        <v>263</v>
      </c>
      <c r="G110" s="141" t="s">
        <v>263</v>
      </c>
      <c r="H110" s="141" t="s">
        <v>4</v>
      </c>
      <c r="I110" s="141" t="s">
        <v>5</v>
      </c>
      <c r="J110" s="150">
        <v>314.21903047440014</v>
      </c>
      <c r="K110" s="148">
        <f t="shared" si="8"/>
        <v>314.22000000000003</v>
      </c>
      <c r="L110" s="149">
        <f t="shared" si="9"/>
        <v>324.51</v>
      </c>
      <c r="M110" s="149">
        <f t="shared" si="10"/>
        <v>336.26</v>
      </c>
      <c r="N110" s="149">
        <f t="shared" si="10"/>
        <v>348.66</v>
      </c>
      <c r="O110" s="149">
        <f t="shared" si="10"/>
        <v>360.79</v>
      </c>
      <c r="Q110" s="118">
        <v>91</v>
      </c>
    </row>
    <row r="111" spans="3:17" ht="14.25" x14ac:dyDescent="0.2">
      <c r="C111" s="141" t="s">
        <v>241</v>
      </c>
      <c r="D111" s="141" t="s">
        <v>269</v>
      </c>
      <c r="E111" s="141" t="s">
        <v>25</v>
      </c>
      <c r="F111" s="141" t="s">
        <v>264</v>
      </c>
      <c r="G111" s="141" t="s">
        <v>264</v>
      </c>
      <c r="H111" s="141" t="s">
        <v>4</v>
      </c>
      <c r="I111" s="141" t="s">
        <v>5</v>
      </c>
      <c r="J111" s="150">
        <v>942.65709142320043</v>
      </c>
      <c r="K111" s="148">
        <f t="shared" si="8"/>
        <v>942.66</v>
      </c>
      <c r="L111" s="149">
        <f t="shared" si="9"/>
        <v>973.54</v>
      </c>
      <c r="M111" s="149">
        <f t="shared" si="10"/>
        <v>1008.79</v>
      </c>
      <c r="N111" s="149">
        <f t="shared" si="10"/>
        <v>1045.99</v>
      </c>
      <c r="O111" s="149">
        <f t="shared" si="10"/>
        <v>1082.3800000000001</v>
      </c>
      <c r="Q111" s="59">
        <v>92</v>
      </c>
    </row>
    <row r="112" spans="3:17" ht="14.25" x14ac:dyDescent="0.2">
      <c r="C112" s="141" t="s">
        <v>241</v>
      </c>
      <c r="D112" s="141" t="s">
        <v>269</v>
      </c>
      <c r="E112" s="141" t="s">
        <v>25</v>
      </c>
      <c r="F112" s="141" t="s">
        <v>265</v>
      </c>
      <c r="G112" s="141" t="s">
        <v>265</v>
      </c>
      <c r="H112" s="141" t="s">
        <v>4</v>
      </c>
      <c r="I112" s="141" t="s">
        <v>5</v>
      </c>
      <c r="J112" s="150">
        <v>471.32854571160021</v>
      </c>
      <c r="K112" s="148">
        <f t="shared" si="8"/>
        <v>471.33</v>
      </c>
      <c r="L112" s="149">
        <f t="shared" si="9"/>
        <v>486.77</v>
      </c>
      <c r="M112" s="149">
        <f t="shared" si="10"/>
        <v>504.4</v>
      </c>
      <c r="N112" s="149">
        <f t="shared" si="10"/>
        <v>523</v>
      </c>
      <c r="O112" s="149">
        <f t="shared" si="10"/>
        <v>541.20000000000005</v>
      </c>
      <c r="Q112" s="118">
        <v>93</v>
      </c>
    </row>
    <row r="113" spans="3:17" ht="14.25" x14ac:dyDescent="0.2">
      <c r="C113" s="141" t="s">
        <v>241</v>
      </c>
      <c r="D113" s="141" t="s">
        <v>269</v>
      </c>
      <c r="E113" s="141" t="s">
        <v>10</v>
      </c>
      <c r="F113" s="141" t="s">
        <v>270</v>
      </c>
      <c r="G113" s="141" t="s">
        <v>270</v>
      </c>
      <c r="H113" s="141" t="s">
        <v>6</v>
      </c>
      <c r="I113" s="141" t="s">
        <v>7</v>
      </c>
      <c r="J113" s="150">
        <v>157.10951523720007</v>
      </c>
      <c r="K113" s="148">
        <f t="shared" si="8"/>
        <v>157.11000000000001</v>
      </c>
      <c r="L113" s="149">
        <f t="shared" si="9"/>
        <v>162.26</v>
      </c>
      <c r="M113" s="149">
        <f t="shared" si="10"/>
        <v>168.14</v>
      </c>
      <c r="N113" s="149">
        <f t="shared" si="10"/>
        <v>174.34</v>
      </c>
      <c r="O113" s="149">
        <f t="shared" si="10"/>
        <v>180.41</v>
      </c>
      <c r="Q113" s="59">
        <v>94</v>
      </c>
    </row>
    <row r="114" spans="3:17" ht="14.25" x14ac:dyDescent="0.2">
      <c r="C114" s="141" t="s">
        <v>241</v>
      </c>
      <c r="D114" s="141" t="s">
        <v>269</v>
      </c>
      <c r="E114" s="141" t="s">
        <v>10</v>
      </c>
      <c r="F114" s="141" t="s">
        <v>271</v>
      </c>
      <c r="G114" s="141" t="s">
        <v>271</v>
      </c>
      <c r="H114" s="141" t="s">
        <v>6</v>
      </c>
      <c r="I114" s="141" t="s">
        <v>7</v>
      </c>
      <c r="J114" s="150">
        <v>157.10951523720007</v>
      </c>
      <c r="K114" s="148">
        <f t="shared" si="8"/>
        <v>157.11000000000001</v>
      </c>
      <c r="L114" s="149">
        <f t="shared" si="9"/>
        <v>162.26</v>
      </c>
      <c r="M114" s="149">
        <f t="shared" si="10"/>
        <v>168.14</v>
      </c>
      <c r="N114" s="149">
        <f t="shared" si="10"/>
        <v>174.34</v>
      </c>
      <c r="O114" s="149">
        <f t="shared" si="10"/>
        <v>180.41</v>
      </c>
      <c r="Q114" s="118">
        <v>95</v>
      </c>
    </row>
    <row r="115" spans="3:17" ht="14.25" x14ac:dyDescent="0.2">
      <c r="C115" s="141" t="s">
        <v>241</v>
      </c>
      <c r="D115" s="141" t="s">
        <v>269</v>
      </c>
      <c r="E115" s="141" t="s">
        <v>10</v>
      </c>
      <c r="F115" s="141" t="s">
        <v>272</v>
      </c>
      <c r="G115" s="141" t="s">
        <v>272</v>
      </c>
      <c r="H115" s="141" t="s">
        <v>6</v>
      </c>
      <c r="I115" s="141" t="s">
        <v>7</v>
      </c>
      <c r="J115" s="150">
        <v>157.10951523720007</v>
      </c>
      <c r="K115" s="148">
        <f t="shared" si="8"/>
        <v>157.11000000000001</v>
      </c>
      <c r="L115" s="149">
        <f t="shared" si="9"/>
        <v>162.26</v>
      </c>
      <c r="M115" s="149">
        <f t="shared" si="10"/>
        <v>168.14</v>
      </c>
      <c r="N115" s="149">
        <f t="shared" si="10"/>
        <v>174.34</v>
      </c>
      <c r="O115" s="149">
        <f t="shared" si="10"/>
        <v>180.41</v>
      </c>
      <c r="Q115" s="59">
        <v>96</v>
      </c>
    </row>
    <row r="116" spans="3:17" ht="14.25" x14ac:dyDescent="0.2">
      <c r="C116" s="141" t="s">
        <v>241</v>
      </c>
      <c r="D116" s="141" t="s">
        <v>269</v>
      </c>
      <c r="E116" s="141" t="s">
        <v>10</v>
      </c>
      <c r="F116" s="141" t="s">
        <v>273</v>
      </c>
      <c r="G116" s="141" t="s">
        <v>273</v>
      </c>
      <c r="H116" s="141" t="s">
        <v>6</v>
      </c>
      <c r="I116" s="141" t="s">
        <v>7</v>
      </c>
      <c r="J116" s="150">
        <v>157.10951523720007</v>
      </c>
      <c r="K116" s="148">
        <f t="shared" si="8"/>
        <v>157.11000000000001</v>
      </c>
      <c r="L116" s="149">
        <f t="shared" si="9"/>
        <v>162.26</v>
      </c>
      <c r="M116" s="149">
        <f t="shared" si="10"/>
        <v>168.14</v>
      </c>
      <c r="N116" s="149">
        <f t="shared" si="10"/>
        <v>174.34</v>
      </c>
      <c r="O116" s="149">
        <f t="shared" si="10"/>
        <v>180.41</v>
      </c>
      <c r="Q116" s="118">
        <v>97</v>
      </c>
    </row>
    <row r="117" spans="3:17" ht="14.25" x14ac:dyDescent="0.2">
      <c r="C117" s="141" t="s">
        <v>241</v>
      </c>
      <c r="D117" s="141" t="s">
        <v>269</v>
      </c>
      <c r="E117" s="141" t="s">
        <v>10</v>
      </c>
      <c r="F117" s="141" t="s">
        <v>274</v>
      </c>
      <c r="G117" s="141" t="s">
        <v>274</v>
      </c>
      <c r="H117" s="141" t="s">
        <v>6</v>
      </c>
      <c r="I117" s="141" t="s">
        <v>7</v>
      </c>
      <c r="J117" s="150">
        <v>157.10951523720007</v>
      </c>
      <c r="K117" s="148">
        <f t="shared" si="8"/>
        <v>157.11000000000001</v>
      </c>
      <c r="L117" s="149">
        <f t="shared" si="9"/>
        <v>162.26</v>
      </c>
      <c r="M117" s="149">
        <f t="shared" si="10"/>
        <v>168.14</v>
      </c>
      <c r="N117" s="149">
        <f t="shared" si="10"/>
        <v>174.34</v>
      </c>
      <c r="O117" s="149">
        <f t="shared" si="10"/>
        <v>180.41</v>
      </c>
      <c r="Q117" s="59">
        <v>98</v>
      </c>
    </row>
    <row r="118" spans="3:17" ht="14.25" x14ac:dyDescent="0.2">
      <c r="C118" s="141" t="s">
        <v>241</v>
      </c>
      <c r="D118" s="141" t="s">
        <v>269</v>
      </c>
      <c r="E118" s="141" t="s">
        <v>10</v>
      </c>
      <c r="F118" s="141" t="s">
        <v>275</v>
      </c>
      <c r="G118" s="141" t="s">
        <v>275</v>
      </c>
      <c r="H118" s="141" t="s">
        <v>6</v>
      </c>
      <c r="I118" s="141" t="s">
        <v>7</v>
      </c>
      <c r="J118" s="150">
        <v>157.10951523720007</v>
      </c>
      <c r="K118" s="148">
        <f t="shared" si="8"/>
        <v>157.11000000000001</v>
      </c>
      <c r="L118" s="149">
        <f t="shared" si="9"/>
        <v>162.26</v>
      </c>
      <c r="M118" s="149">
        <f t="shared" si="10"/>
        <v>168.14</v>
      </c>
      <c r="N118" s="149">
        <f t="shared" si="10"/>
        <v>174.34</v>
      </c>
      <c r="O118" s="149">
        <f t="shared" si="10"/>
        <v>180.41</v>
      </c>
      <c r="Q118" s="118">
        <v>99</v>
      </c>
    </row>
    <row r="119" spans="3:17" ht="14.25" x14ac:dyDescent="0.2">
      <c r="C119" s="141" t="s">
        <v>241</v>
      </c>
      <c r="D119" s="141" t="s">
        <v>269</v>
      </c>
      <c r="E119" s="141" t="s">
        <v>10</v>
      </c>
      <c r="F119" s="141" t="s">
        <v>276</v>
      </c>
      <c r="G119" s="141" t="s">
        <v>276</v>
      </c>
      <c r="H119" s="141" t="s">
        <v>6</v>
      </c>
      <c r="I119" s="141" t="s">
        <v>7</v>
      </c>
      <c r="J119" s="150">
        <v>157.10951523720007</v>
      </c>
      <c r="K119" s="148">
        <f t="shared" si="8"/>
        <v>157.11000000000001</v>
      </c>
      <c r="L119" s="149">
        <f t="shared" si="9"/>
        <v>162.26</v>
      </c>
      <c r="M119" s="149">
        <f t="shared" si="10"/>
        <v>168.14</v>
      </c>
      <c r="N119" s="149">
        <f t="shared" si="10"/>
        <v>174.34</v>
      </c>
      <c r="O119" s="149">
        <f t="shared" si="10"/>
        <v>180.41</v>
      </c>
      <c r="Q119" s="59">
        <v>100</v>
      </c>
    </row>
    <row r="120" spans="3:17" ht="14.25" x14ac:dyDescent="0.2">
      <c r="C120" s="141" t="s">
        <v>241</v>
      </c>
      <c r="D120" s="141" t="s">
        <v>269</v>
      </c>
      <c r="E120" s="141" t="s">
        <v>10</v>
      </c>
      <c r="F120" s="141" t="s">
        <v>13</v>
      </c>
      <c r="G120" s="141" t="s">
        <v>13</v>
      </c>
      <c r="H120" s="141" t="s">
        <v>6</v>
      </c>
      <c r="I120" s="141" t="s">
        <v>7</v>
      </c>
      <c r="J120" s="150">
        <v>157.10951523720007</v>
      </c>
      <c r="K120" s="148">
        <f t="shared" si="8"/>
        <v>157.11000000000001</v>
      </c>
      <c r="L120" s="149">
        <f t="shared" si="9"/>
        <v>162.26</v>
      </c>
      <c r="M120" s="149">
        <f t="shared" si="10"/>
        <v>168.14</v>
      </c>
      <c r="N120" s="149">
        <f t="shared" si="10"/>
        <v>174.34</v>
      </c>
      <c r="O120" s="149">
        <f t="shared" si="10"/>
        <v>180.41</v>
      </c>
      <c r="Q120" s="118">
        <v>101</v>
      </c>
    </row>
    <row r="121" spans="3:17" ht="14.25" x14ac:dyDescent="0.2">
      <c r="C121" s="141" t="s">
        <v>241</v>
      </c>
      <c r="D121" s="141" t="s">
        <v>269</v>
      </c>
      <c r="E121" s="141" t="s">
        <v>10</v>
      </c>
      <c r="F121" s="141" t="s">
        <v>14</v>
      </c>
      <c r="G121" s="141" t="s">
        <v>14</v>
      </c>
      <c r="H121" s="141" t="s">
        <v>6</v>
      </c>
      <c r="I121" s="141" t="s">
        <v>7</v>
      </c>
      <c r="J121" s="150">
        <v>157.10951523720007</v>
      </c>
      <c r="K121" s="148">
        <f t="shared" si="8"/>
        <v>157.11000000000001</v>
      </c>
      <c r="L121" s="149">
        <f t="shared" si="9"/>
        <v>162.26</v>
      </c>
      <c r="M121" s="149">
        <f t="shared" ref="M121:O140" si="11">ROUND(L121*(1+M$8)*(1-M$9),2)</f>
        <v>168.14</v>
      </c>
      <c r="N121" s="149">
        <f t="shared" si="11"/>
        <v>174.34</v>
      </c>
      <c r="O121" s="149">
        <f t="shared" si="11"/>
        <v>180.41</v>
      </c>
      <c r="Q121" s="59">
        <v>102</v>
      </c>
    </row>
    <row r="122" spans="3:17" ht="14.25" x14ac:dyDescent="0.2">
      <c r="C122" s="141" t="s">
        <v>241</v>
      </c>
      <c r="D122" s="141" t="s">
        <v>269</v>
      </c>
      <c r="E122" s="141" t="s">
        <v>10</v>
      </c>
      <c r="F122" s="141" t="s">
        <v>12</v>
      </c>
      <c r="G122" s="141" t="s">
        <v>12</v>
      </c>
      <c r="H122" s="141" t="s">
        <v>6</v>
      </c>
      <c r="I122" s="141" t="s">
        <v>7</v>
      </c>
      <c r="J122" s="150">
        <v>157.10951523720007</v>
      </c>
      <c r="K122" s="148">
        <f t="shared" si="8"/>
        <v>157.11000000000001</v>
      </c>
      <c r="L122" s="149">
        <f t="shared" si="9"/>
        <v>162.26</v>
      </c>
      <c r="M122" s="149">
        <f t="shared" si="11"/>
        <v>168.14</v>
      </c>
      <c r="N122" s="149">
        <f t="shared" si="11"/>
        <v>174.34</v>
      </c>
      <c r="O122" s="149">
        <f t="shared" si="11"/>
        <v>180.41</v>
      </c>
      <c r="Q122" s="118">
        <v>103</v>
      </c>
    </row>
    <row r="123" spans="3:17" ht="14.25" x14ac:dyDescent="0.2">
      <c r="C123" s="141" t="s">
        <v>241</v>
      </c>
      <c r="D123" s="141" t="s">
        <v>269</v>
      </c>
      <c r="E123" s="141" t="s">
        <v>10</v>
      </c>
      <c r="F123" s="141" t="s">
        <v>15</v>
      </c>
      <c r="G123" s="141" t="s">
        <v>15</v>
      </c>
      <c r="H123" s="141" t="s">
        <v>6</v>
      </c>
      <c r="I123" s="141" t="s">
        <v>7</v>
      </c>
      <c r="J123" s="150">
        <v>157.10951523720007</v>
      </c>
      <c r="K123" s="148">
        <f t="shared" si="8"/>
        <v>157.11000000000001</v>
      </c>
      <c r="L123" s="149">
        <f t="shared" si="9"/>
        <v>162.26</v>
      </c>
      <c r="M123" s="149">
        <f t="shared" si="11"/>
        <v>168.14</v>
      </c>
      <c r="N123" s="149">
        <f t="shared" si="11"/>
        <v>174.34</v>
      </c>
      <c r="O123" s="149">
        <f t="shared" si="11"/>
        <v>180.41</v>
      </c>
      <c r="Q123" s="59">
        <v>104</v>
      </c>
    </row>
    <row r="124" spans="3:17" ht="14.25" x14ac:dyDescent="0.2">
      <c r="C124" s="141" t="s">
        <v>241</v>
      </c>
      <c r="D124" s="141" t="s">
        <v>269</v>
      </c>
      <c r="E124" s="141" t="s">
        <v>10</v>
      </c>
      <c r="F124" s="141" t="s">
        <v>16</v>
      </c>
      <c r="G124" s="141" t="s">
        <v>16</v>
      </c>
      <c r="H124" s="141" t="s">
        <v>6</v>
      </c>
      <c r="I124" s="141" t="s">
        <v>7</v>
      </c>
      <c r="J124" s="150">
        <v>157.10951523720007</v>
      </c>
      <c r="K124" s="148">
        <f t="shared" si="8"/>
        <v>157.11000000000001</v>
      </c>
      <c r="L124" s="149">
        <f t="shared" si="9"/>
        <v>162.26</v>
      </c>
      <c r="M124" s="149">
        <f t="shared" si="11"/>
        <v>168.14</v>
      </c>
      <c r="N124" s="149">
        <f t="shared" si="11"/>
        <v>174.34</v>
      </c>
      <c r="O124" s="149">
        <f t="shared" si="11"/>
        <v>180.41</v>
      </c>
      <c r="Q124" s="118">
        <v>105</v>
      </c>
    </row>
    <row r="125" spans="3:17" ht="14.25" x14ac:dyDescent="0.2">
      <c r="C125" s="141" t="s">
        <v>241</v>
      </c>
      <c r="D125" s="141" t="s">
        <v>269</v>
      </c>
      <c r="E125" s="141" t="s">
        <v>10</v>
      </c>
      <c r="F125" s="141" t="s">
        <v>17</v>
      </c>
      <c r="G125" s="141" t="s">
        <v>17</v>
      </c>
      <c r="H125" s="141" t="s">
        <v>6</v>
      </c>
      <c r="I125" s="141" t="s">
        <v>7</v>
      </c>
      <c r="J125" s="150">
        <v>157.10951523720007</v>
      </c>
      <c r="K125" s="148">
        <f t="shared" si="8"/>
        <v>157.11000000000001</v>
      </c>
      <c r="L125" s="149">
        <f t="shared" si="9"/>
        <v>162.26</v>
      </c>
      <c r="M125" s="149">
        <f t="shared" si="11"/>
        <v>168.14</v>
      </c>
      <c r="N125" s="149">
        <f t="shared" si="11"/>
        <v>174.34</v>
      </c>
      <c r="O125" s="149">
        <f t="shared" si="11"/>
        <v>180.41</v>
      </c>
      <c r="Q125" s="59">
        <v>106</v>
      </c>
    </row>
    <row r="126" spans="3:17" ht="14.25" x14ac:dyDescent="0.2">
      <c r="C126" s="141" t="s">
        <v>241</v>
      </c>
      <c r="D126" s="141" t="s">
        <v>269</v>
      </c>
      <c r="E126" s="141" t="s">
        <v>10</v>
      </c>
      <c r="F126" s="141" t="s">
        <v>285</v>
      </c>
      <c r="G126" s="141" t="s">
        <v>285</v>
      </c>
      <c r="H126" s="141" t="s">
        <v>6</v>
      </c>
      <c r="I126" s="141" t="s">
        <v>7</v>
      </c>
      <c r="J126" s="150">
        <v>157.10951523720007</v>
      </c>
      <c r="K126" s="148">
        <f t="shared" si="8"/>
        <v>157.11000000000001</v>
      </c>
      <c r="L126" s="149">
        <f t="shared" si="9"/>
        <v>162.26</v>
      </c>
      <c r="M126" s="149">
        <f t="shared" si="11"/>
        <v>168.14</v>
      </c>
      <c r="N126" s="149">
        <f t="shared" si="11"/>
        <v>174.34</v>
      </c>
      <c r="O126" s="149">
        <f t="shared" si="11"/>
        <v>180.41</v>
      </c>
      <c r="Q126" s="118">
        <v>107</v>
      </c>
    </row>
    <row r="127" spans="3:17" ht="14.25" x14ac:dyDescent="0.2">
      <c r="C127" s="141" t="s">
        <v>241</v>
      </c>
      <c r="D127" s="141" t="s">
        <v>269</v>
      </c>
      <c r="E127" s="141" t="s">
        <v>10</v>
      </c>
      <c r="F127" s="141" t="s">
        <v>18</v>
      </c>
      <c r="G127" s="141" t="s">
        <v>18</v>
      </c>
      <c r="H127" s="141" t="s">
        <v>6</v>
      </c>
      <c r="I127" s="141" t="s">
        <v>7</v>
      </c>
      <c r="J127" s="150">
        <v>157.10951523720007</v>
      </c>
      <c r="K127" s="148">
        <f t="shared" si="8"/>
        <v>157.11000000000001</v>
      </c>
      <c r="L127" s="149">
        <f t="shared" si="9"/>
        <v>162.26</v>
      </c>
      <c r="M127" s="149">
        <f t="shared" si="11"/>
        <v>168.14</v>
      </c>
      <c r="N127" s="149">
        <f t="shared" si="11"/>
        <v>174.34</v>
      </c>
      <c r="O127" s="149">
        <f t="shared" si="11"/>
        <v>180.41</v>
      </c>
      <c r="Q127" s="59">
        <v>108</v>
      </c>
    </row>
    <row r="128" spans="3:17" ht="14.25" x14ac:dyDescent="0.2">
      <c r="C128" s="141" t="s">
        <v>241</v>
      </c>
      <c r="D128" s="141" t="s">
        <v>269</v>
      </c>
      <c r="E128" s="141" t="s">
        <v>10</v>
      </c>
      <c r="F128" s="141" t="s">
        <v>19</v>
      </c>
      <c r="G128" s="141" t="s">
        <v>19</v>
      </c>
      <c r="H128" s="141" t="s">
        <v>6</v>
      </c>
      <c r="I128" s="141" t="s">
        <v>7</v>
      </c>
      <c r="J128" s="150">
        <v>157.10951523720007</v>
      </c>
      <c r="K128" s="148">
        <f t="shared" si="8"/>
        <v>157.11000000000001</v>
      </c>
      <c r="L128" s="149">
        <f t="shared" si="9"/>
        <v>162.26</v>
      </c>
      <c r="M128" s="149">
        <f t="shared" si="11"/>
        <v>168.14</v>
      </c>
      <c r="N128" s="149">
        <f t="shared" si="11"/>
        <v>174.34</v>
      </c>
      <c r="O128" s="149">
        <f t="shared" si="11"/>
        <v>180.41</v>
      </c>
      <c r="Q128" s="118">
        <v>109</v>
      </c>
    </row>
    <row r="129" spans="3:17" ht="14.25" x14ac:dyDescent="0.2">
      <c r="C129" s="141" t="s">
        <v>241</v>
      </c>
      <c r="D129" s="141" t="s">
        <v>269</v>
      </c>
      <c r="E129" s="141" t="s">
        <v>10</v>
      </c>
      <c r="F129" s="141" t="s">
        <v>21</v>
      </c>
      <c r="G129" s="141" t="s">
        <v>21</v>
      </c>
      <c r="H129" s="141" t="s">
        <v>6</v>
      </c>
      <c r="I129" s="141" t="s">
        <v>7</v>
      </c>
      <c r="J129" s="150">
        <v>157.10951523720007</v>
      </c>
      <c r="K129" s="148">
        <f t="shared" si="8"/>
        <v>157.11000000000001</v>
      </c>
      <c r="L129" s="149">
        <f t="shared" si="9"/>
        <v>162.26</v>
      </c>
      <c r="M129" s="149">
        <f t="shared" si="11"/>
        <v>168.14</v>
      </c>
      <c r="N129" s="149">
        <f t="shared" si="11"/>
        <v>174.34</v>
      </c>
      <c r="O129" s="149">
        <f t="shared" si="11"/>
        <v>180.41</v>
      </c>
      <c r="Q129" s="59">
        <v>110</v>
      </c>
    </row>
    <row r="130" spans="3:17" ht="14.25" x14ac:dyDescent="0.2">
      <c r="C130" s="141" t="s">
        <v>241</v>
      </c>
      <c r="D130" s="141" t="s">
        <v>269</v>
      </c>
      <c r="E130" s="141" t="s">
        <v>10</v>
      </c>
      <c r="F130" s="141" t="s">
        <v>22</v>
      </c>
      <c r="G130" s="141" t="s">
        <v>22</v>
      </c>
      <c r="H130" s="141" t="s">
        <v>6</v>
      </c>
      <c r="I130" s="141" t="s">
        <v>7</v>
      </c>
      <c r="J130" s="150">
        <v>157.10951523720007</v>
      </c>
      <c r="K130" s="148">
        <f t="shared" si="8"/>
        <v>157.11000000000001</v>
      </c>
      <c r="L130" s="149">
        <f t="shared" si="9"/>
        <v>162.26</v>
      </c>
      <c r="M130" s="149">
        <f t="shared" si="11"/>
        <v>168.14</v>
      </c>
      <c r="N130" s="149">
        <f t="shared" si="11"/>
        <v>174.34</v>
      </c>
      <c r="O130" s="149">
        <f t="shared" si="11"/>
        <v>180.41</v>
      </c>
      <c r="Q130" s="118">
        <v>111</v>
      </c>
    </row>
    <row r="131" spans="3:17" ht="14.25" x14ac:dyDescent="0.2">
      <c r="C131" s="141" t="s">
        <v>241</v>
      </c>
      <c r="D131" s="141" t="s">
        <v>269</v>
      </c>
      <c r="E131" s="141" t="s">
        <v>10</v>
      </c>
      <c r="F131" s="141" t="s">
        <v>20</v>
      </c>
      <c r="G131" s="141" t="s">
        <v>20</v>
      </c>
      <c r="H131" s="141" t="s">
        <v>6</v>
      </c>
      <c r="I131" s="141" t="s">
        <v>7</v>
      </c>
      <c r="J131" s="150">
        <v>157.10951523720007</v>
      </c>
      <c r="K131" s="148">
        <f t="shared" si="8"/>
        <v>157.11000000000001</v>
      </c>
      <c r="L131" s="149">
        <f t="shared" si="9"/>
        <v>162.26</v>
      </c>
      <c r="M131" s="149">
        <f t="shared" si="11"/>
        <v>168.14</v>
      </c>
      <c r="N131" s="149">
        <f t="shared" si="11"/>
        <v>174.34</v>
      </c>
      <c r="O131" s="149">
        <f t="shared" si="11"/>
        <v>180.41</v>
      </c>
      <c r="Q131" s="59">
        <v>112</v>
      </c>
    </row>
    <row r="132" spans="3:17" ht="14.25" x14ac:dyDescent="0.2">
      <c r="C132" s="141" t="s">
        <v>241</v>
      </c>
      <c r="D132" s="141" t="s">
        <v>269</v>
      </c>
      <c r="E132" s="141" t="s">
        <v>10</v>
      </c>
      <c r="F132" s="141" t="s">
        <v>23</v>
      </c>
      <c r="G132" s="141" t="s">
        <v>23</v>
      </c>
      <c r="H132" s="141" t="s">
        <v>6</v>
      </c>
      <c r="I132" s="141" t="s">
        <v>7</v>
      </c>
      <c r="J132" s="150">
        <v>157.10951523720007</v>
      </c>
      <c r="K132" s="148">
        <f t="shared" si="8"/>
        <v>157.11000000000001</v>
      </c>
      <c r="L132" s="149">
        <f t="shared" si="9"/>
        <v>162.26</v>
      </c>
      <c r="M132" s="149">
        <f t="shared" si="11"/>
        <v>168.14</v>
      </c>
      <c r="N132" s="149">
        <f t="shared" si="11"/>
        <v>174.34</v>
      </c>
      <c r="O132" s="149">
        <f t="shared" si="11"/>
        <v>180.41</v>
      </c>
      <c r="Q132" s="118">
        <v>113</v>
      </c>
    </row>
    <row r="133" spans="3:17" ht="14.25" x14ac:dyDescent="0.2">
      <c r="C133" s="141" t="s">
        <v>241</v>
      </c>
      <c r="D133" s="141" t="s">
        <v>269</v>
      </c>
      <c r="E133" s="141" t="s">
        <v>10</v>
      </c>
      <c r="F133" s="141" t="s">
        <v>24</v>
      </c>
      <c r="G133" s="141" t="s">
        <v>24</v>
      </c>
      <c r="H133" s="141" t="s">
        <v>6</v>
      </c>
      <c r="I133" s="141" t="s">
        <v>7</v>
      </c>
      <c r="J133" s="150">
        <v>157.10951523720007</v>
      </c>
      <c r="K133" s="148">
        <f t="shared" si="8"/>
        <v>157.11000000000001</v>
      </c>
      <c r="L133" s="149">
        <f t="shared" si="9"/>
        <v>162.26</v>
      </c>
      <c r="M133" s="149">
        <f t="shared" si="11"/>
        <v>168.14</v>
      </c>
      <c r="N133" s="149">
        <f t="shared" si="11"/>
        <v>174.34</v>
      </c>
      <c r="O133" s="149">
        <f t="shared" si="11"/>
        <v>180.41</v>
      </c>
      <c r="Q133" s="59">
        <v>114</v>
      </c>
    </row>
    <row r="134" spans="3:17" ht="14.25" x14ac:dyDescent="0.2">
      <c r="C134" s="141" t="s">
        <v>241</v>
      </c>
      <c r="D134" s="141" t="s">
        <v>269</v>
      </c>
      <c r="E134" s="141" t="s">
        <v>10</v>
      </c>
      <c r="F134" s="141" t="s">
        <v>277</v>
      </c>
      <c r="G134" s="141" t="s">
        <v>277</v>
      </c>
      <c r="H134" s="141" t="s">
        <v>6</v>
      </c>
      <c r="I134" s="141" t="s">
        <v>7</v>
      </c>
      <c r="J134" s="150">
        <v>157.10951523720007</v>
      </c>
      <c r="K134" s="148">
        <f t="shared" si="8"/>
        <v>157.11000000000001</v>
      </c>
      <c r="L134" s="149">
        <f t="shared" si="9"/>
        <v>162.26</v>
      </c>
      <c r="M134" s="149">
        <f t="shared" si="11"/>
        <v>168.14</v>
      </c>
      <c r="N134" s="149">
        <f t="shared" si="11"/>
        <v>174.34</v>
      </c>
      <c r="O134" s="149">
        <f t="shared" si="11"/>
        <v>180.41</v>
      </c>
      <c r="Q134" s="118">
        <v>115</v>
      </c>
    </row>
    <row r="135" spans="3:17" ht="14.25" x14ac:dyDescent="0.2">
      <c r="C135" s="141" t="s">
        <v>241</v>
      </c>
      <c r="D135" s="141" t="s">
        <v>269</v>
      </c>
      <c r="E135" s="141" t="s">
        <v>10</v>
      </c>
      <c r="F135" s="141" t="s">
        <v>278</v>
      </c>
      <c r="G135" s="141" t="s">
        <v>278</v>
      </c>
      <c r="H135" s="141" t="s">
        <v>6</v>
      </c>
      <c r="I135" s="141" t="s">
        <v>7</v>
      </c>
      <c r="J135" s="150">
        <v>157.10951523720007</v>
      </c>
      <c r="K135" s="148">
        <f t="shared" si="8"/>
        <v>157.11000000000001</v>
      </c>
      <c r="L135" s="149">
        <f t="shared" si="9"/>
        <v>162.26</v>
      </c>
      <c r="M135" s="149">
        <f t="shared" si="11"/>
        <v>168.14</v>
      </c>
      <c r="N135" s="149">
        <f t="shared" si="11"/>
        <v>174.34</v>
      </c>
      <c r="O135" s="149">
        <f t="shared" si="11"/>
        <v>180.41</v>
      </c>
      <c r="Q135" s="59">
        <v>116</v>
      </c>
    </row>
    <row r="136" spans="3:17" ht="14.25" x14ac:dyDescent="0.2">
      <c r="C136" s="141" t="s">
        <v>241</v>
      </c>
      <c r="D136" s="141" t="s">
        <v>269</v>
      </c>
      <c r="E136" s="141" t="s">
        <v>10</v>
      </c>
      <c r="F136" s="141" t="s">
        <v>28</v>
      </c>
      <c r="G136" s="141" t="s">
        <v>28</v>
      </c>
      <c r="H136" s="141" t="s">
        <v>6</v>
      </c>
      <c r="I136" s="141" t="s">
        <v>7</v>
      </c>
      <c r="J136" s="150">
        <v>157.10951523720007</v>
      </c>
      <c r="K136" s="148">
        <f t="shared" si="8"/>
        <v>157.11000000000001</v>
      </c>
      <c r="L136" s="149">
        <f t="shared" si="9"/>
        <v>162.26</v>
      </c>
      <c r="M136" s="149">
        <f t="shared" si="11"/>
        <v>168.14</v>
      </c>
      <c r="N136" s="149">
        <f t="shared" si="11"/>
        <v>174.34</v>
      </c>
      <c r="O136" s="149">
        <f t="shared" si="11"/>
        <v>180.41</v>
      </c>
      <c r="Q136" s="118">
        <v>117</v>
      </c>
    </row>
    <row r="137" spans="3:17" ht="14.25" x14ac:dyDescent="0.2">
      <c r="C137" s="141" t="s">
        <v>241</v>
      </c>
      <c r="D137" s="141" t="s">
        <v>269</v>
      </c>
      <c r="E137" s="141" t="s">
        <v>10</v>
      </c>
      <c r="F137" s="141" t="s">
        <v>11</v>
      </c>
      <c r="G137" s="141" t="s">
        <v>11</v>
      </c>
      <c r="H137" s="141" t="s">
        <v>6</v>
      </c>
      <c r="I137" s="141" t="s">
        <v>7</v>
      </c>
      <c r="J137" s="150">
        <v>157.10951523720007</v>
      </c>
      <c r="K137" s="148">
        <f t="shared" si="8"/>
        <v>157.11000000000001</v>
      </c>
      <c r="L137" s="149">
        <f t="shared" si="9"/>
        <v>162.26</v>
      </c>
      <c r="M137" s="149">
        <f t="shared" si="11"/>
        <v>168.14</v>
      </c>
      <c r="N137" s="149">
        <f t="shared" si="11"/>
        <v>174.34</v>
      </c>
      <c r="O137" s="149">
        <f t="shared" si="11"/>
        <v>180.41</v>
      </c>
      <c r="Q137" s="59">
        <v>118</v>
      </c>
    </row>
    <row r="138" spans="3:17" ht="14.25" x14ac:dyDescent="0.2">
      <c r="C138" s="141" t="s">
        <v>241</v>
      </c>
      <c r="D138" s="141" t="s">
        <v>269</v>
      </c>
      <c r="E138" s="141" t="s">
        <v>10</v>
      </c>
      <c r="F138" s="141" t="s">
        <v>262</v>
      </c>
      <c r="G138" s="141" t="s">
        <v>262</v>
      </c>
      <c r="H138" s="141" t="s">
        <v>4</v>
      </c>
      <c r="I138" s="141" t="s">
        <v>5</v>
      </c>
      <c r="J138" s="150">
        <v>1099.7666066604006</v>
      </c>
      <c r="K138" s="148">
        <f t="shared" si="8"/>
        <v>1099.77</v>
      </c>
      <c r="L138" s="149">
        <f t="shared" si="9"/>
        <v>1135.79</v>
      </c>
      <c r="M138" s="149">
        <f t="shared" si="11"/>
        <v>1176.92</v>
      </c>
      <c r="N138" s="149">
        <f t="shared" si="11"/>
        <v>1220.32</v>
      </c>
      <c r="O138" s="149">
        <f t="shared" si="11"/>
        <v>1262.78</v>
      </c>
      <c r="Q138" s="118">
        <v>119</v>
      </c>
    </row>
    <row r="139" spans="3:17" ht="14.25" x14ac:dyDescent="0.2">
      <c r="C139" s="141" t="s">
        <v>241</v>
      </c>
      <c r="D139" s="141" t="s">
        <v>269</v>
      </c>
      <c r="E139" s="141" t="s">
        <v>10</v>
      </c>
      <c r="F139" s="141" t="s">
        <v>263</v>
      </c>
      <c r="G139" s="141" t="s">
        <v>263</v>
      </c>
      <c r="H139" s="141" t="s">
        <v>4</v>
      </c>
      <c r="I139" s="141" t="s">
        <v>5</v>
      </c>
      <c r="J139" s="150">
        <v>471.32854571160021</v>
      </c>
      <c r="K139" s="148">
        <f t="shared" si="8"/>
        <v>471.33</v>
      </c>
      <c r="L139" s="149">
        <f t="shared" si="9"/>
        <v>486.77</v>
      </c>
      <c r="M139" s="149">
        <f t="shared" si="11"/>
        <v>504.4</v>
      </c>
      <c r="N139" s="149">
        <f t="shared" si="11"/>
        <v>523</v>
      </c>
      <c r="O139" s="149">
        <f t="shared" si="11"/>
        <v>541.20000000000005</v>
      </c>
      <c r="Q139" s="59">
        <v>120</v>
      </c>
    </row>
    <row r="140" spans="3:17" ht="14.25" x14ac:dyDescent="0.2">
      <c r="C140" s="141" t="s">
        <v>241</v>
      </c>
      <c r="D140" s="141" t="s">
        <v>269</v>
      </c>
      <c r="E140" s="141" t="s">
        <v>10</v>
      </c>
      <c r="F140" s="141" t="s">
        <v>264</v>
      </c>
      <c r="G140" s="141" t="s">
        <v>264</v>
      </c>
      <c r="H140" s="141" t="s">
        <v>4</v>
      </c>
      <c r="I140" s="141" t="s">
        <v>5</v>
      </c>
      <c r="J140" s="150">
        <v>1413.9856371348005</v>
      </c>
      <c r="K140" s="148">
        <f t="shared" si="8"/>
        <v>1413.99</v>
      </c>
      <c r="L140" s="149">
        <f t="shared" si="9"/>
        <v>1460.3</v>
      </c>
      <c r="M140" s="149">
        <f t="shared" si="11"/>
        <v>1513.18</v>
      </c>
      <c r="N140" s="149">
        <f t="shared" si="11"/>
        <v>1568.97</v>
      </c>
      <c r="O140" s="149">
        <f t="shared" si="11"/>
        <v>1623.56</v>
      </c>
      <c r="Q140" s="118">
        <v>121</v>
      </c>
    </row>
    <row r="141" spans="3:17" ht="14.25" x14ac:dyDescent="0.2">
      <c r="C141" s="141" t="s">
        <v>241</v>
      </c>
      <c r="D141" s="141" t="s">
        <v>269</v>
      </c>
      <c r="E141" s="141" t="s">
        <v>10</v>
      </c>
      <c r="F141" s="141" t="s">
        <v>265</v>
      </c>
      <c r="G141" s="141" t="s">
        <v>265</v>
      </c>
      <c r="H141" s="141" t="s">
        <v>4</v>
      </c>
      <c r="I141" s="141" t="s">
        <v>5</v>
      </c>
      <c r="J141" s="150">
        <v>628.43806094880028</v>
      </c>
      <c r="K141" s="148">
        <f t="shared" si="8"/>
        <v>628.44000000000005</v>
      </c>
      <c r="L141" s="149">
        <f t="shared" si="9"/>
        <v>649.02</v>
      </c>
      <c r="M141" s="149">
        <f t="shared" ref="M141:O160" si="12">ROUND(L141*(1+M$8)*(1-M$9),2)</f>
        <v>672.52</v>
      </c>
      <c r="N141" s="149">
        <f t="shared" si="12"/>
        <v>697.32</v>
      </c>
      <c r="O141" s="149">
        <f t="shared" si="12"/>
        <v>721.58</v>
      </c>
      <c r="Q141" s="59">
        <v>122</v>
      </c>
    </row>
    <row r="142" spans="3:17" ht="14.25" x14ac:dyDescent="0.2">
      <c r="C142" s="141" t="s">
        <v>241</v>
      </c>
      <c r="D142" s="141" t="s">
        <v>269</v>
      </c>
      <c r="E142" s="141" t="s">
        <v>27</v>
      </c>
      <c r="F142" s="141" t="s">
        <v>270</v>
      </c>
      <c r="G142" s="141" t="s">
        <v>270</v>
      </c>
      <c r="H142" s="141" t="s">
        <v>6</v>
      </c>
      <c r="I142" s="141" t="s">
        <v>7</v>
      </c>
      <c r="J142" s="150">
        <v>157.10951523720007</v>
      </c>
      <c r="K142" s="148">
        <f t="shared" si="8"/>
        <v>157.11000000000001</v>
      </c>
      <c r="L142" s="149">
        <f t="shared" si="9"/>
        <v>162.26</v>
      </c>
      <c r="M142" s="149">
        <f t="shared" si="12"/>
        <v>168.14</v>
      </c>
      <c r="N142" s="149">
        <f t="shared" si="12"/>
        <v>174.34</v>
      </c>
      <c r="O142" s="149">
        <f t="shared" si="12"/>
        <v>180.41</v>
      </c>
      <c r="Q142" s="118">
        <v>123</v>
      </c>
    </row>
    <row r="143" spans="3:17" ht="14.25" x14ac:dyDescent="0.2">
      <c r="C143" s="141" t="s">
        <v>241</v>
      </c>
      <c r="D143" s="141" t="s">
        <v>269</v>
      </c>
      <c r="E143" s="141" t="s">
        <v>27</v>
      </c>
      <c r="F143" s="141" t="s">
        <v>271</v>
      </c>
      <c r="G143" s="141" t="s">
        <v>271</v>
      </c>
      <c r="H143" s="141" t="s">
        <v>6</v>
      </c>
      <c r="I143" s="141" t="s">
        <v>7</v>
      </c>
      <c r="J143" s="150">
        <v>157.10951523720007</v>
      </c>
      <c r="K143" s="148">
        <f t="shared" si="8"/>
        <v>157.11000000000001</v>
      </c>
      <c r="L143" s="149">
        <f t="shared" si="9"/>
        <v>162.26</v>
      </c>
      <c r="M143" s="149">
        <f t="shared" si="12"/>
        <v>168.14</v>
      </c>
      <c r="N143" s="149">
        <f t="shared" si="12"/>
        <v>174.34</v>
      </c>
      <c r="O143" s="149">
        <f t="shared" si="12"/>
        <v>180.41</v>
      </c>
      <c r="Q143" s="59">
        <v>124</v>
      </c>
    </row>
    <row r="144" spans="3:17" ht="14.25" x14ac:dyDescent="0.2">
      <c r="C144" s="141" t="s">
        <v>241</v>
      </c>
      <c r="D144" s="141" t="s">
        <v>269</v>
      </c>
      <c r="E144" s="141" t="s">
        <v>27</v>
      </c>
      <c r="F144" s="141" t="s">
        <v>30</v>
      </c>
      <c r="G144" s="141" t="s">
        <v>30</v>
      </c>
      <c r="H144" s="141" t="s">
        <v>6</v>
      </c>
      <c r="I144" s="141" t="s">
        <v>7</v>
      </c>
      <c r="J144" s="150">
        <v>157.10951523720007</v>
      </c>
      <c r="K144" s="148">
        <f t="shared" si="8"/>
        <v>157.11000000000001</v>
      </c>
      <c r="L144" s="149">
        <f t="shared" si="9"/>
        <v>162.26</v>
      </c>
      <c r="M144" s="149">
        <f t="shared" si="12"/>
        <v>168.14</v>
      </c>
      <c r="N144" s="149">
        <f t="shared" si="12"/>
        <v>174.34</v>
      </c>
      <c r="O144" s="149">
        <f t="shared" si="12"/>
        <v>180.41</v>
      </c>
      <c r="Q144" s="118">
        <v>125</v>
      </c>
    </row>
    <row r="145" spans="3:17" ht="14.25" x14ac:dyDescent="0.2">
      <c r="C145" s="141" t="s">
        <v>241</v>
      </c>
      <c r="D145" s="141" t="s">
        <v>269</v>
      </c>
      <c r="E145" s="141" t="s">
        <v>27</v>
      </c>
      <c r="F145" s="141" t="s">
        <v>31</v>
      </c>
      <c r="G145" s="141" t="s">
        <v>31</v>
      </c>
      <c r="H145" s="141" t="s">
        <v>6</v>
      </c>
      <c r="I145" s="141" t="s">
        <v>7</v>
      </c>
      <c r="J145" s="150">
        <v>157.10951523720007</v>
      </c>
      <c r="K145" s="148">
        <f t="shared" si="8"/>
        <v>157.11000000000001</v>
      </c>
      <c r="L145" s="149">
        <f t="shared" si="9"/>
        <v>162.26</v>
      </c>
      <c r="M145" s="149">
        <f t="shared" si="12"/>
        <v>168.14</v>
      </c>
      <c r="N145" s="149">
        <f t="shared" si="12"/>
        <v>174.34</v>
      </c>
      <c r="O145" s="149">
        <f t="shared" si="12"/>
        <v>180.41</v>
      </c>
      <c r="Q145" s="59">
        <v>126</v>
      </c>
    </row>
    <row r="146" spans="3:17" ht="14.25" x14ac:dyDescent="0.2">
      <c r="C146" s="141" t="s">
        <v>241</v>
      </c>
      <c r="D146" s="141" t="s">
        <v>269</v>
      </c>
      <c r="E146" s="141" t="s">
        <v>27</v>
      </c>
      <c r="F146" s="141" t="s">
        <v>8</v>
      </c>
      <c r="G146" s="141" t="s">
        <v>8</v>
      </c>
      <c r="H146" s="141" t="s">
        <v>6</v>
      </c>
      <c r="I146" s="141" t="s">
        <v>7</v>
      </c>
      <c r="J146" s="150">
        <v>157.10951523720007</v>
      </c>
      <c r="K146" s="148">
        <f t="shared" si="8"/>
        <v>157.11000000000001</v>
      </c>
      <c r="L146" s="149">
        <f t="shared" si="9"/>
        <v>162.26</v>
      </c>
      <c r="M146" s="149">
        <f t="shared" si="12"/>
        <v>168.14</v>
      </c>
      <c r="N146" s="149">
        <f t="shared" si="12"/>
        <v>174.34</v>
      </c>
      <c r="O146" s="149">
        <f t="shared" si="12"/>
        <v>180.41</v>
      </c>
      <c r="Q146" s="118">
        <v>127</v>
      </c>
    </row>
    <row r="147" spans="3:17" ht="14.25" x14ac:dyDescent="0.2">
      <c r="C147" s="141" t="s">
        <v>241</v>
      </c>
      <c r="D147" s="141" t="s">
        <v>269</v>
      </c>
      <c r="E147" s="141" t="s">
        <v>27</v>
      </c>
      <c r="F147" s="141" t="s">
        <v>277</v>
      </c>
      <c r="G147" s="141" t="s">
        <v>277</v>
      </c>
      <c r="H147" s="141" t="s">
        <v>6</v>
      </c>
      <c r="I147" s="141" t="s">
        <v>7</v>
      </c>
      <c r="J147" s="150">
        <v>157.10951523720007</v>
      </c>
      <c r="K147" s="148">
        <f t="shared" si="8"/>
        <v>157.11000000000001</v>
      </c>
      <c r="L147" s="149">
        <f t="shared" si="9"/>
        <v>162.26</v>
      </c>
      <c r="M147" s="149">
        <f t="shared" si="12"/>
        <v>168.14</v>
      </c>
      <c r="N147" s="149">
        <f t="shared" si="12"/>
        <v>174.34</v>
      </c>
      <c r="O147" s="149">
        <f t="shared" si="12"/>
        <v>180.41</v>
      </c>
      <c r="Q147" s="59">
        <v>128</v>
      </c>
    </row>
    <row r="148" spans="3:17" ht="14.25" x14ac:dyDescent="0.2">
      <c r="C148" s="141" t="s">
        <v>241</v>
      </c>
      <c r="D148" s="141" t="s">
        <v>269</v>
      </c>
      <c r="E148" s="141" t="s">
        <v>27</v>
      </c>
      <c r="F148" s="141" t="s">
        <v>278</v>
      </c>
      <c r="G148" s="141" t="s">
        <v>278</v>
      </c>
      <c r="H148" s="141" t="s">
        <v>6</v>
      </c>
      <c r="I148" s="141" t="s">
        <v>7</v>
      </c>
      <c r="J148" s="150">
        <v>157.10951523720007</v>
      </c>
      <c r="K148" s="148">
        <f t="shared" si="8"/>
        <v>157.11000000000001</v>
      </c>
      <c r="L148" s="149">
        <f t="shared" si="9"/>
        <v>162.26</v>
      </c>
      <c r="M148" s="149">
        <f t="shared" si="12"/>
        <v>168.14</v>
      </c>
      <c r="N148" s="149">
        <f t="shared" si="12"/>
        <v>174.34</v>
      </c>
      <c r="O148" s="149">
        <f t="shared" si="12"/>
        <v>180.41</v>
      </c>
      <c r="Q148" s="118">
        <v>129</v>
      </c>
    </row>
    <row r="149" spans="3:17" ht="14.25" x14ac:dyDescent="0.2">
      <c r="C149" s="141" t="s">
        <v>241</v>
      </c>
      <c r="D149" s="141" t="s">
        <v>269</v>
      </c>
      <c r="E149" s="141" t="s">
        <v>27</v>
      </c>
      <c r="F149" s="141" t="s">
        <v>28</v>
      </c>
      <c r="G149" s="141" t="s">
        <v>28</v>
      </c>
      <c r="H149" s="141" t="s">
        <v>6</v>
      </c>
      <c r="I149" s="141" t="s">
        <v>7</v>
      </c>
      <c r="J149" s="150">
        <v>157.10951523720007</v>
      </c>
      <c r="K149" s="148">
        <f t="shared" si="8"/>
        <v>157.11000000000001</v>
      </c>
      <c r="L149" s="149">
        <f t="shared" si="9"/>
        <v>162.26</v>
      </c>
      <c r="M149" s="149">
        <f t="shared" si="12"/>
        <v>168.14</v>
      </c>
      <c r="N149" s="149">
        <f t="shared" si="12"/>
        <v>174.34</v>
      </c>
      <c r="O149" s="149">
        <f t="shared" si="12"/>
        <v>180.41</v>
      </c>
      <c r="Q149" s="59">
        <v>130</v>
      </c>
    </row>
    <row r="150" spans="3:17" ht="14.25" x14ac:dyDescent="0.2">
      <c r="C150" s="141" t="s">
        <v>241</v>
      </c>
      <c r="D150" s="141" t="s">
        <v>269</v>
      </c>
      <c r="E150" s="141" t="s">
        <v>27</v>
      </c>
      <c r="F150" s="141" t="s">
        <v>11</v>
      </c>
      <c r="G150" s="141" t="s">
        <v>11</v>
      </c>
      <c r="H150" s="141" t="s">
        <v>6</v>
      </c>
      <c r="I150" s="141" t="s">
        <v>7</v>
      </c>
      <c r="J150" s="150">
        <v>157.10951523720007</v>
      </c>
      <c r="K150" s="148">
        <f t="shared" ref="K150:K213" si="13">ROUND(J150,2)</f>
        <v>157.11000000000001</v>
      </c>
      <c r="L150" s="149">
        <f t="shared" ref="L150:L213" si="14">ROUND(K150*(1+L$8)*(1-L$9),2)</f>
        <v>162.26</v>
      </c>
      <c r="M150" s="149">
        <f t="shared" si="12"/>
        <v>168.14</v>
      </c>
      <c r="N150" s="149">
        <f t="shared" si="12"/>
        <v>174.34</v>
      </c>
      <c r="O150" s="149">
        <f t="shared" si="12"/>
        <v>180.41</v>
      </c>
      <c r="Q150" s="118">
        <v>131</v>
      </c>
    </row>
    <row r="151" spans="3:17" ht="14.25" x14ac:dyDescent="0.2">
      <c r="C151" s="141" t="s">
        <v>241</v>
      </c>
      <c r="D151" s="141" t="s">
        <v>269</v>
      </c>
      <c r="E151" s="141" t="s">
        <v>27</v>
      </c>
      <c r="F151" s="141" t="s">
        <v>29</v>
      </c>
      <c r="G151" s="141" t="s">
        <v>29</v>
      </c>
      <c r="H151" s="141" t="s">
        <v>6</v>
      </c>
      <c r="I151" s="141" t="s">
        <v>7</v>
      </c>
      <c r="J151" s="150">
        <v>157.10951523720007</v>
      </c>
      <c r="K151" s="148">
        <f t="shared" si="13"/>
        <v>157.11000000000001</v>
      </c>
      <c r="L151" s="149">
        <f t="shared" si="14"/>
        <v>162.26</v>
      </c>
      <c r="M151" s="149">
        <f t="shared" si="12"/>
        <v>168.14</v>
      </c>
      <c r="N151" s="149">
        <f t="shared" si="12"/>
        <v>174.34</v>
      </c>
      <c r="O151" s="149">
        <f t="shared" si="12"/>
        <v>180.41</v>
      </c>
      <c r="Q151" s="59">
        <v>132</v>
      </c>
    </row>
    <row r="152" spans="3:17" ht="14.25" x14ac:dyDescent="0.2">
      <c r="C152" s="141" t="s">
        <v>241</v>
      </c>
      <c r="D152" s="141" t="s">
        <v>286</v>
      </c>
      <c r="E152" s="141" t="s">
        <v>287</v>
      </c>
      <c r="F152" s="141" t="s">
        <v>288</v>
      </c>
      <c r="G152" s="141" t="s">
        <v>288</v>
      </c>
      <c r="H152" s="141" t="s">
        <v>6</v>
      </c>
      <c r="I152" s="141" t="s">
        <v>7</v>
      </c>
      <c r="J152" s="150">
        <v>157.10951523720007</v>
      </c>
      <c r="K152" s="148">
        <f t="shared" si="13"/>
        <v>157.11000000000001</v>
      </c>
      <c r="L152" s="149">
        <f t="shared" si="14"/>
        <v>162.26</v>
      </c>
      <c r="M152" s="149">
        <f t="shared" si="12"/>
        <v>168.14</v>
      </c>
      <c r="N152" s="149">
        <f t="shared" si="12"/>
        <v>174.34</v>
      </c>
      <c r="O152" s="149">
        <f t="shared" si="12"/>
        <v>180.41</v>
      </c>
      <c r="Q152" s="118">
        <v>133</v>
      </c>
    </row>
    <row r="153" spans="3:17" ht="14.25" x14ac:dyDescent="0.2">
      <c r="C153" s="141" t="s">
        <v>241</v>
      </c>
      <c r="D153" s="141" t="s">
        <v>286</v>
      </c>
      <c r="E153" s="141" t="s">
        <v>287</v>
      </c>
      <c r="F153" s="141" t="s">
        <v>289</v>
      </c>
      <c r="G153" s="141" t="s">
        <v>289</v>
      </c>
      <c r="H153" s="141" t="s">
        <v>6</v>
      </c>
      <c r="I153" s="141" t="s">
        <v>7</v>
      </c>
      <c r="J153" s="150">
        <v>157.10951523720007</v>
      </c>
      <c r="K153" s="148">
        <f t="shared" si="13"/>
        <v>157.11000000000001</v>
      </c>
      <c r="L153" s="149">
        <f t="shared" si="14"/>
        <v>162.26</v>
      </c>
      <c r="M153" s="149">
        <f t="shared" si="12"/>
        <v>168.14</v>
      </c>
      <c r="N153" s="149">
        <f t="shared" si="12"/>
        <v>174.34</v>
      </c>
      <c r="O153" s="149">
        <f t="shared" si="12"/>
        <v>180.41</v>
      </c>
      <c r="Q153" s="59">
        <v>134</v>
      </c>
    </row>
    <row r="154" spans="3:17" ht="14.25" x14ac:dyDescent="0.2">
      <c r="C154" s="141" t="s">
        <v>241</v>
      </c>
      <c r="D154" s="141" t="s">
        <v>286</v>
      </c>
      <c r="E154" s="141" t="s">
        <v>287</v>
      </c>
      <c r="F154" s="141" t="s">
        <v>97</v>
      </c>
      <c r="G154" s="141" t="s">
        <v>97</v>
      </c>
      <c r="H154" s="141" t="s">
        <v>4</v>
      </c>
      <c r="I154" s="141" t="s">
        <v>5</v>
      </c>
      <c r="J154" s="150">
        <v>94.265709142320034</v>
      </c>
      <c r="K154" s="148">
        <f t="shared" si="13"/>
        <v>94.27</v>
      </c>
      <c r="L154" s="149">
        <f t="shared" si="14"/>
        <v>97.36</v>
      </c>
      <c r="M154" s="149">
        <f t="shared" si="12"/>
        <v>100.89</v>
      </c>
      <c r="N154" s="149">
        <f t="shared" si="12"/>
        <v>104.61</v>
      </c>
      <c r="O154" s="149">
        <f t="shared" si="12"/>
        <v>108.25</v>
      </c>
      <c r="Q154" s="118">
        <v>135</v>
      </c>
    </row>
    <row r="155" spans="3:17" ht="14.25" x14ac:dyDescent="0.2">
      <c r="C155" s="141" t="s">
        <v>241</v>
      </c>
      <c r="D155" s="141" t="s">
        <v>286</v>
      </c>
      <c r="E155" s="141" t="s">
        <v>287</v>
      </c>
      <c r="F155" s="141" t="s">
        <v>98</v>
      </c>
      <c r="G155" s="141" t="s">
        <v>98</v>
      </c>
      <c r="H155" s="141" t="s">
        <v>4</v>
      </c>
      <c r="I155" s="141" t="s">
        <v>5</v>
      </c>
      <c r="J155" s="150">
        <v>180.67594252278008</v>
      </c>
      <c r="K155" s="148">
        <f t="shared" si="13"/>
        <v>180.68</v>
      </c>
      <c r="L155" s="149">
        <f t="shared" si="14"/>
        <v>186.6</v>
      </c>
      <c r="M155" s="149">
        <f t="shared" si="12"/>
        <v>193.36</v>
      </c>
      <c r="N155" s="149">
        <f t="shared" si="12"/>
        <v>200.49</v>
      </c>
      <c r="O155" s="149">
        <f t="shared" si="12"/>
        <v>207.47</v>
      </c>
      <c r="Q155" s="59">
        <v>136</v>
      </c>
    </row>
    <row r="156" spans="3:17" ht="14.25" x14ac:dyDescent="0.2">
      <c r="C156" s="141" t="s">
        <v>241</v>
      </c>
      <c r="D156" s="141" t="s">
        <v>286</v>
      </c>
      <c r="E156" s="141" t="s">
        <v>287</v>
      </c>
      <c r="F156" s="141" t="s">
        <v>99</v>
      </c>
      <c r="G156" s="141" t="s">
        <v>99</v>
      </c>
      <c r="H156" s="141" t="s">
        <v>4</v>
      </c>
      <c r="I156" s="141" t="s">
        <v>5</v>
      </c>
      <c r="J156" s="150">
        <v>345.64093352184017</v>
      </c>
      <c r="K156" s="148">
        <f t="shared" si="13"/>
        <v>345.64</v>
      </c>
      <c r="L156" s="149">
        <f t="shared" si="14"/>
        <v>356.96</v>
      </c>
      <c r="M156" s="149">
        <f t="shared" si="12"/>
        <v>369.89</v>
      </c>
      <c r="N156" s="149">
        <f t="shared" si="12"/>
        <v>383.53</v>
      </c>
      <c r="O156" s="149">
        <f t="shared" si="12"/>
        <v>396.87</v>
      </c>
      <c r="Q156" s="118">
        <v>137</v>
      </c>
    </row>
    <row r="157" spans="3:17" ht="14.25" x14ac:dyDescent="0.2">
      <c r="C157" s="141" t="s">
        <v>241</v>
      </c>
      <c r="D157" s="141" t="s">
        <v>286</v>
      </c>
      <c r="E157" s="141" t="s">
        <v>287</v>
      </c>
      <c r="F157" s="141" t="s">
        <v>103</v>
      </c>
      <c r="G157" s="141" t="s">
        <v>103</v>
      </c>
      <c r="H157" s="141" t="s">
        <v>4</v>
      </c>
      <c r="I157" s="141" t="s">
        <v>5</v>
      </c>
      <c r="J157" s="150">
        <v>62.84380609488003</v>
      </c>
      <c r="K157" s="148">
        <f t="shared" si="13"/>
        <v>62.84</v>
      </c>
      <c r="L157" s="149">
        <f t="shared" si="14"/>
        <v>64.900000000000006</v>
      </c>
      <c r="M157" s="149">
        <f t="shared" si="12"/>
        <v>67.25</v>
      </c>
      <c r="N157" s="149">
        <f t="shared" si="12"/>
        <v>69.73</v>
      </c>
      <c r="O157" s="149">
        <f t="shared" si="12"/>
        <v>72.16</v>
      </c>
      <c r="Q157" s="59">
        <v>138</v>
      </c>
    </row>
    <row r="158" spans="3:17" ht="14.25" x14ac:dyDescent="0.2">
      <c r="C158" s="141" t="s">
        <v>241</v>
      </c>
      <c r="D158" s="141" t="s">
        <v>286</v>
      </c>
      <c r="E158" s="141" t="s">
        <v>287</v>
      </c>
      <c r="F158" s="141" t="s">
        <v>104</v>
      </c>
      <c r="G158" s="141" t="s">
        <v>104</v>
      </c>
      <c r="H158" s="141" t="s">
        <v>4</v>
      </c>
      <c r="I158" s="141" t="s">
        <v>5</v>
      </c>
      <c r="J158" s="150">
        <v>109.97666066604005</v>
      </c>
      <c r="K158" s="148">
        <f t="shared" si="13"/>
        <v>109.98</v>
      </c>
      <c r="L158" s="149">
        <f t="shared" si="14"/>
        <v>113.58</v>
      </c>
      <c r="M158" s="149">
        <f t="shared" si="12"/>
        <v>117.69</v>
      </c>
      <c r="N158" s="149">
        <f t="shared" si="12"/>
        <v>122.03</v>
      </c>
      <c r="O158" s="149">
        <f t="shared" si="12"/>
        <v>126.28</v>
      </c>
      <c r="Q158" s="118">
        <v>139</v>
      </c>
    </row>
    <row r="159" spans="3:17" ht="14.25" x14ac:dyDescent="0.2">
      <c r="C159" s="141" t="s">
        <v>241</v>
      </c>
      <c r="D159" s="141" t="s">
        <v>286</v>
      </c>
      <c r="E159" s="141" t="s">
        <v>287</v>
      </c>
      <c r="F159" s="141" t="s">
        <v>105</v>
      </c>
      <c r="G159" s="141" t="s">
        <v>105</v>
      </c>
      <c r="H159" s="141" t="s">
        <v>4</v>
      </c>
      <c r="I159" s="141" t="s">
        <v>5</v>
      </c>
      <c r="J159" s="150">
        <v>235.66427285580011</v>
      </c>
      <c r="K159" s="148">
        <f t="shared" si="13"/>
        <v>235.66</v>
      </c>
      <c r="L159" s="149">
        <f t="shared" si="14"/>
        <v>243.38</v>
      </c>
      <c r="M159" s="149">
        <f t="shared" si="12"/>
        <v>252.19</v>
      </c>
      <c r="N159" s="149">
        <f t="shared" si="12"/>
        <v>261.49</v>
      </c>
      <c r="O159" s="149">
        <f t="shared" si="12"/>
        <v>270.58999999999997</v>
      </c>
      <c r="Q159" s="59">
        <v>140</v>
      </c>
    </row>
    <row r="160" spans="3:17" ht="14.25" x14ac:dyDescent="0.2">
      <c r="C160" s="141" t="s">
        <v>241</v>
      </c>
      <c r="D160" s="141" t="s">
        <v>286</v>
      </c>
      <c r="E160" s="141" t="s">
        <v>287</v>
      </c>
      <c r="F160" s="141" t="s">
        <v>100</v>
      </c>
      <c r="G160" s="141" t="s">
        <v>100</v>
      </c>
      <c r="H160" s="141" t="s">
        <v>4</v>
      </c>
      <c r="I160" s="141" t="s">
        <v>5</v>
      </c>
      <c r="J160" s="150">
        <v>78.554757618600036</v>
      </c>
      <c r="K160" s="148">
        <f t="shared" si="13"/>
        <v>78.55</v>
      </c>
      <c r="L160" s="149">
        <f t="shared" si="14"/>
        <v>81.12</v>
      </c>
      <c r="M160" s="149">
        <f t="shared" si="12"/>
        <v>84.06</v>
      </c>
      <c r="N160" s="149">
        <f t="shared" si="12"/>
        <v>87.16</v>
      </c>
      <c r="O160" s="149">
        <f t="shared" si="12"/>
        <v>90.19</v>
      </c>
      <c r="Q160" s="118">
        <v>141</v>
      </c>
    </row>
    <row r="161" spans="3:17" ht="14.25" x14ac:dyDescent="0.2">
      <c r="C161" s="141" t="s">
        <v>241</v>
      </c>
      <c r="D161" s="141" t="s">
        <v>286</v>
      </c>
      <c r="E161" s="141" t="s">
        <v>287</v>
      </c>
      <c r="F161" s="141" t="s">
        <v>101</v>
      </c>
      <c r="G161" s="141" t="s">
        <v>101</v>
      </c>
      <c r="H161" s="141" t="s">
        <v>4</v>
      </c>
      <c r="I161" s="141" t="s">
        <v>5</v>
      </c>
      <c r="J161" s="150">
        <v>157.10951523720007</v>
      </c>
      <c r="K161" s="148">
        <f t="shared" si="13"/>
        <v>157.11000000000001</v>
      </c>
      <c r="L161" s="149">
        <f t="shared" si="14"/>
        <v>162.26</v>
      </c>
      <c r="M161" s="149">
        <f t="shared" ref="M161:O180" si="15">ROUND(L161*(1+M$8)*(1-M$9),2)</f>
        <v>168.14</v>
      </c>
      <c r="N161" s="149">
        <f t="shared" si="15"/>
        <v>174.34</v>
      </c>
      <c r="O161" s="149">
        <f t="shared" si="15"/>
        <v>180.41</v>
      </c>
      <c r="Q161" s="59">
        <v>142</v>
      </c>
    </row>
    <row r="162" spans="3:17" ht="14.25" x14ac:dyDescent="0.2">
      <c r="C162" s="141" t="s">
        <v>241</v>
      </c>
      <c r="D162" s="141" t="s">
        <v>286</v>
      </c>
      <c r="E162" s="141" t="s">
        <v>287</v>
      </c>
      <c r="F162" s="141" t="s">
        <v>102</v>
      </c>
      <c r="G162" s="141" t="s">
        <v>102</v>
      </c>
      <c r="H162" s="141" t="s">
        <v>4</v>
      </c>
      <c r="I162" s="141" t="s">
        <v>5</v>
      </c>
      <c r="J162" s="150">
        <v>312.64793532202816</v>
      </c>
      <c r="K162" s="148">
        <f t="shared" si="13"/>
        <v>312.64999999999998</v>
      </c>
      <c r="L162" s="149">
        <f t="shared" si="14"/>
        <v>322.89</v>
      </c>
      <c r="M162" s="149">
        <f t="shared" si="15"/>
        <v>334.58</v>
      </c>
      <c r="N162" s="149">
        <f t="shared" si="15"/>
        <v>346.92</v>
      </c>
      <c r="O162" s="149">
        <f t="shared" si="15"/>
        <v>358.99</v>
      </c>
      <c r="Q162" s="118">
        <v>143</v>
      </c>
    </row>
    <row r="163" spans="3:17" ht="14.25" x14ac:dyDescent="0.2">
      <c r="C163" s="141" t="s">
        <v>241</v>
      </c>
      <c r="D163" s="141" t="s">
        <v>286</v>
      </c>
      <c r="E163" s="141" t="s">
        <v>287</v>
      </c>
      <c r="F163" s="141" t="s">
        <v>106</v>
      </c>
      <c r="G163" s="141" t="s">
        <v>106</v>
      </c>
      <c r="H163" s="141" t="s">
        <v>4</v>
      </c>
      <c r="I163" s="141" t="s">
        <v>5</v>
      </c>
      <c r="J163" s="150">
        <v>549.88330333020031</v>
      </c>
      <c r="K163" s="148">
        <f t="shared" si="13"/>
        <v>549.88</v>
      </c>
      <c r="L163" s="149">
        <f t="shared" si="14"/>
        <v>567.89</v>
      </c>
      <c r="M163" s="149">
        <f t="shared" si="15"/>
        <v>588.45000000000005</v>
      </c>
      <c r="N163" s="149">
        <f t="shared" si="15"/>
        <v>610.15</v>
      </c>
      <c r="O163" s="149">
        <f t="shared" si="15"/>
        <v>631.38</v>
      </c>
      <c r="Q163" s="59">
        <v>144</v>
      </c>
    </row>
    <row r="164" spans="3:17" ht="14.25" x14ac:dyDescent="0.2">
      <c r="C164" s="141" t="s">
        <v>241</v>
      </c>
      <c r="D164" s="141" t="s">
        <v>286</v>
      </c>
      <c r="E164" s="141" t="s">
        <v>287</v>
      </c>
      <c r="F164" s="141" t="s">
        <v>107</v>
      </c>
      <c r="G164" s="141" t="s">
        <v>107</v>
      </c>
      <c r="H164" s="141" t="s">
        <v>4</v>
      </c>
      <c r="I164" s="141" t="s">
        <v>5</v>
      </c>
      <c r="J164" s="150">
        <v>1099.7666066604006</v>
      </c>
      <c r="K164" s="148">
        <f t="shared" si="13"/>
        <v>1099.77</v>
      </c>
      <c r="L164" s="149">
        <f t="shared" si="14"/>
        <v>1135.79</v>
      </c>
      <c r="M164" s="149">
        <f t="shared" si="15"/>
        <v>1176.92</v>
      </c>
      <c r="N164" s="149">
        <f t="shared" si="15"/>
        <v>1220.32</v>
      </c>
      <c r="O164" s="149">
        <f t="shared" si="15"/>
        <v>1262.78</v>
      </c>
      <c r="Q164" s="118">
        <v>145</v>
      </c>
    </row>
    <row r="165" spans="3:17" ht="14.25" x14ac:dyDescent="0.2">
      <c r="C165" s="141" t="s">
        <v>241</v>
      </c>
      <c r="D165" s="141" t="s">
        <v>286</v>
      </c>
      <c r="E165" s="141" t="s">
        <v>287</v>
      </c>
      <c r="F165" s="141" t="s">
        <v>108</v>
      </c>
      <c r="G165" s="141" t="s">
        <v>108</v>
      </c>
      <c r="H165" s="141" t="s">
        <v>4</v>
      </c>
      <c r="I165" s="141" t="s">
        <v>5</v>
      </c>
      <c r="J165" s="150">
        <v>1382.5637340873607</v>
      </c>
      <c r="K165" s="148">
        <f t="shared" si="13"/>
        <v>1382.56</v>
      </c>
      <c r="L165" s="149">
        <f t="shared" si="14"/>
        <v>1427.84</v>
      </c>
      <c r="M165" s="149">
        <f t="shared" si="15"/>
        <v>1479.55</v>
      </c>
      <c r="N165" s="149">
        <f t="shared" si="15"/>
        <v>1534.1</v>
      </c>
      <c r="O165" s="149">
        <f t="shared" si="15"/>
        <v>1587.48</v>
      </c>
      <c r="Q165" s="59">
        <v>146</v>
      </c>
    </row>
    <row r="166" spans="3:17" ht="14.25" x14ac:dyDescent="0.2">
      <c r="C166" s="141" t="s">
        <v>241</v>
      </c>
      <c r="D166" s="141" t="s">
        <v>286</v>
      </c>
      <c r="E166" s="141" t="s">
        <v>287</v>
      </c>
      <c r="F166" s="141" t="s">
        <v>290</v>
      </c>
      <c r="G166" s="141" t="s">
        <v>290</v>
      </c>
      <c r="H166" s="141" t="s">
        <v>6</v>
      </c>
      <c r="I166" s="141" t="s">
        <v>7</v>
      </c>
      <c r="J166" s="150">
        <v>157.10951523720007</v>
      </c>
      <c r="K166" s="148">
        <f t="shared" si="13"/>
        <v>157.11000000000001</v>
      </c>
      <c r="L166" s="149">
        <f t="shared" si="14"/>
        <v>162.26</v>
      </c>
      <c r="M166" s="149">
        <f t="shared" si="15"/>
        <v>168.14</v>
      </c>
      <c r="N166" s="149">
        <f t="shared" si="15"/>
        <v>174.34</v>
      </c>
      <c r="O166" s="149">
        <f t="shared" si="15"/>
        <v>180.41</v>
      </c>
      <c r="Q166" s="118">
        <v>147</v>
      </c>
    </row>
    <row r="167" spans="3:17" ht="14.25" x14ac:dyDescent="0.2">
      <c r="C167" s="141" t="s">
        <v>241</v>
      </c>
      <c r="D167" s="141" t="s">
        <v>286</v>
      </c>
      <c r="E167" s="141" t="s">
        <v>287</v>
      </c>
      <c r="F167" s="141" t="s">
        <v>291</v>
      </c>
      <c r="G167" s="141" t="s">
        <v>291</v>
      </c>
      <c r="H167" s="141" t="s">
        <v>6</v>
      </c>
      <c r="I167" s="141" t="s">
        <v>7</v>
      </c>
      <c r="J167" s="150">
        <v>157.10951523720007</v>
      </c>
      <c r="K167" s="148">
        <f t="shared" si="13"/>
        <v>157.11000000000001</v>
      </c>
      <c r="L167" s="149">
        <f t="shared" si="14"/>
        <v>162.26</v>
      </c>
      <c r="M167" s="149">
        <f t="shared" si="15"/>
        <v>168.14</v>
      </c>
      <c r="N167" s="149">
        <f t="shared" si="15"/>
        <v>174.34</v>
      </c>
      <c r="O167" s="149">
        <f t="shared" si="15"/>
        <v>180.41</v>
      </c>
      <c r="Q167" s="59">
        <v>148</v>
      </c>
    </row>
    <row r="168" spans="3:17" ht="14.25" x14ac:dyDescent="0.2">
      <c r="C168" s="141" t="s">
        <v>241</v>
      </c>
      <c r="D168" s="141" t="s">
        <v>286</v>
      </c>
      <c r="E168" s="141" t="s">
        <v>287</v>
      </c>
      <c r="F168" s="141" t="s">
        <v>85</v>
      </c>
      <c r="G168" s="141" t="s">
        <v>85</v>
      </c>
      <c r="H168" s="141" t="s">
        <v>4</v>
      </c>
      <c r="I168" s="141" t="s">
        <v>5</v>
      </c>
      <c r="J168" s="150">
        <v>94.265709142320034</v>
      </c>
      <c r="K168" s="148">
        <f t="shared" si="13"/>
        <v>94.27</v>
      </c>
      <c r="L168" s="149">
        <f t="shared" si="14"/>
        <v>97.36</v>
      </c>
      <c r="M168" s="149">
        <f t="shared" si="15"/>
        <v>100.89</v>
      </c>
      <c r="N168" s="149">
        <f t="shared" si="15"/>
        <v>104.61</v>
      </c>
      <c r="O168" s="149">
        <f t="shared" si="15"/>
        <v>108.25</v>
      </c>
      <c r="Q168" s="118">
        <v>149</v>
      </c>
    </row>
    <row r="169" spans="3:17" ht="14.25" x14ac:dyDescent="0.2">
      <c r="C169" s="141" t="s">
        <v>241</v>
      </c>
      <c r="D169" s="141" t="s">
        <v>286</v>
      </c>
      <c r="E169" s="141" t="s">
        <v>287</v>
      </c>
      <c r="F169" s="141" t="s">
        <v>86</v>
      </c>
      <c r="G169" s="141" t="s">
        <v>86</v>
      </c>
      <c r="H169" s="141" t="s">
        <v>4</v>
      </c>
      <c r="I169" s="141" t="s">
        <v>5</v>
      </c>
      <c r="J169" s="150">
        <v>188.53141828464007</v>
      </c>
      <c r="K169" s="148">
        <f t="shared" si="13"/>
        <v>188.53</v>
      </c>
      <c r="L169" s="149">
        <f t="shared" si="14"/>
        <v>194.7</v>
      </c>
      <c r="M169" s="149">
        <f t="shared" si="15"/>
        <v>201.75</v>
      </c>
      <c r="N169" s="149">
        <f t="shared" si="15"/>
        <v>209.19</v>
      </c>
      <c r="O169" s="149">
        <f t="shared" si="15"/>
        <v>216.47</v>
      </c>
      <c r="Q169" s="59">
        <v>150</v>
      </c>
    </row>
    <row r="170" spans="3:17" ht="14.25" x14ac:dyDescent="0.2">
      <c r="C170" s="141" t="s">
        <v>241</v>
      </c>
      <c r="D170" s="141" t="s">
        <v>286</v>
      </c>
      <c r="E170" s="141" t="s">
        <v>287</v>
      </c>
      <c r="F170" s="141" t="s">
        <v>87</v>
      </c>
      <c r="G170" s="141" t="s">
        <v>87</v>
      </c>
      <c r="H170" s="141" t="s">
        <v>4</v>
      </c>
      <c r="I170" s="141" t="s">
        <v>5</v>
      </c>
      <c r="J170" s="150">
        <v>345.64093352184017</v>
      </c>
      <c r="K170" s="148">
        <f t="shared" si="13"/>
        <v>345.64</v>
      </c>
      <c r="L170" s="149">
        <f t="shared" si="14"/>
        <v>356.96</v>
      </c>
      <c r="M170" s="149">
        <f t="shared" si="15"/>
        <v>369.89</v>
      </c>
      <c r="N170" s="149">
        <f t="shared" si="15"/>
        <v>383.53</v>
      </c>
      <c r="O170" s="149">
        <f t="shared" si="15"/>
        <v>396.87</v>
      </c>
      <c r="Q170" s="118">
        <v>151</v>
      </c>
    </row>
    <row r="171" spans="3:17" ht="14.25" x14ac:dyDescent="0.2">
      <c r="C171" s="141" t="s">
        <v>241</v>
      </c>
      <c r="D171" s="141" t="s">
        <v>286</v>
      </c>
      <c r="E171" s="141" t="s">
        <v>287</v>
      </c>
      <c r="F171" s="141" t="s">
        <v>91</v>
      </c>
      <c r="G171" s="141" t="s">
        <v>91</v>
      </c>
      <c r="H171" s="141" t="s">
        <v>4</v>
      </c>
      <c r="I171" s="141" t="s">
        <v>5</v>
      </c>
      <c r="J171" s="150">
        <v>62.84380609488003</v>
      </c>
      <c r="K171" s="148">
        <f t="shared" si="13"/>
        <v>62.84</v>
      </c>
      <c r="L171" s="149">
        <f t="shared" si="14"/>
        <v>64.900000000000006</v>
      </c>
      <c r="M171" s="149">
        <f t="shared" si="15"/>
        <v>67.25</v>
      </c>
      <c r="N171" s="149">
        <f t="shared" si="15"/>
        <v>69.73</v>
      </c>
      <c r="O171" s="149">
        <f t="shared" si="15"/>
        <v>72.16</v>
      </c>
      <c r="Q171" s="59">
        <v>152</v>
      </c>
    </row>
    <row r="172" spans="3:17" ht="14.25" x14ac:dyDescent="0.2">
      <c r="C172" s="141" t="s">
        <v>241</v>
      </c>
      <c r="D172" s="141" t="s">
        <v>286</v>
      </c>
      <c r="E172" s="141" t="s">
        <v>287</v>
      </c>
      <c r="F172" s="141" t="s">
        <v>92</v>
      </c>
      <c r="G172" s="141" t="s">
        <v>92</v>
      </c>
      <c r="H172" s="141" t="s">
        <v>4</v>
      </c>
      <c r="I172" s="141" t="s">
        <v>5</v>
      </c>
      <c r="J172" s="150">
        <v>109.97666066604005</v>
      </c>
      <c r="K172" s="148">
        <f t="shared" si="13"/>
        <v>109.98</v>
      </c>
      <c r="L172" s="149">
        <f t="shared" si="14"/>
        <v>113.58</v>
      </c>
      <c r="M172" s="149">
        <f t="shared" si="15"/>
        <v>117.69</v>
      </c>
      <c r="N172" s="149">
        <f t="shared" si="15"/>
        <v>122.03</v>
      </c>
      <c r="O172" s="149">
        <f t="shared" si="15"/>
        <v>126.28</v>
      </c>
      <c r="Q172" s="118">
        <v>153</v>
      </c>
    </row>
    <row r="173" spans="3:17" ht="14.25" x14ac:dyDescent="0.2">
      <c r="C173" s="141" t="s">
        <v>241</v>
      </c>
      <c r="D173" s="141" t="s">
        <v>286</v>
      </c>
      <c r="E173" s="141" t="s">
        <v>287</v>
      </c>
      <c r="F173" s="141" t="s">
        <v>93</v>
      </c>
      <c r="G173" s="141" t="s">
        <v>93</v>
      </c>
      <c r="H173" s="141" t="s">
        <v>4</v>
      </c>
      <c r="I173" s="141" t="s">
        <v>5</v>
      </c>
      <c r="J173" s="150">
        <v>235.66427285580011</v>
      </c>
      <c r="K173" s="148">
        <f t="shared" si="13"/>
        <v>235.66</v>
      </c>
      <c r="L173" s="149">
        <f t="shared" si="14"/>
        <v>243.38</v>
      </c>
      <c r="M173" s="149">
        <f t="shared" si="15"/>
        <v>252.19</v>
      </c>
      <c r="N173" s="149">
        <f t="shared" si="15"/>
        <v>261.49</v>
      </c>
      <c r="O173" s="149">
        <f t="shared" si="15"/>
        <v>270.58999999999997</v>
      </c>
      <c r="Q173" s="59">
        <v>154</v>
      </c>
    </row>
    <row r="174" spans="3:17" ht="14.25" x14ac:dyDescent="0.2">
      <c r="C174" s="141" t="s">
        <v>241</v>
      </c>
      <c r="D174" s="141" t="s">
        <v>286</v>
      </c>
      <c r="E174" s="141" t="s">
        <v>287</v>
      </c>
      <c r="F174" s="141" t="s">
        <v>88</v>
      </c>
      <c r="G174" s="141" t="s">
        <v>88</v>
      </c>
      <c r="H174" s="141" t="s">
        <v>4</v>
      </c>
      <c r="I174" s="141" t="s">
        <v>5</v>
      </c>
      <c r="J174" s="150">
        <v>78.554757618600036</v>
      </c>
      <c r="K174" s="148">
        <f t="shared" si="13"/>
        <v>78.55</v>
      </c>
      <c r="L174" s="149">
        <f t="shared" si="14"/>
        <v>81.12</v>
      </c>
      <c r="M174" s="149">
        <f t="shared" si="15"/>
        <v>84.06</v>
      </c>
      <c r="N174" s="149">
        <f t="shared" si="15"/>
        <v>87.16</v>
      </c>
      <c r="O174" s="149">
        <f t="shared" si="15"/>
        <v>90.19</v>
      </c>
      <c r="Q174" s="118">
        <v>155</v>
      </c>
    </row>
    <row r="175" spans="3:17" ht="14.25" x14ac:dyDescent="0.2">
      <c r="C175" s="141" t="s">
        <v>241</v>
      </c>
      <c r="D175" s="141" t="s">
        <v>286</v>
      </c>
      <c r="E175" s="141" t="s">
        <v>287</v>
      </c>
      <c r="F175" s="141" t="s">
        <v>89</v>
      </c>
      <c r="G175" s="141" t="s">
        <v>89</v>
      </c>
      <c r="H175" s="141" t="s">
        <v>4</v>
      </c>
      <c r="I175" s="141" t="s">
        <v>5</v>
      </c>
      <c r="J175" s="150">
        <v>157.10951523720007</v>
      </c>
      <c r="K175" s="148">
        <f t="shared" si="13"/>
        <v>157.11000000000001</v>
      </c>
      <c r="L175" s="149">
        <f t="shared" si="14"/>
        <v>162.26</v>
      </c>
      <c r="M175" s="149">
        <f t="shared" si="15"/>
        <v>168.14</v>
      </c>
      <c r="N175" s="149">
        <f t="shared" si="15"/>
        <v>174.34</v>
      </c>
      <c r="O175" s="149">
        <f t="shared" si="15"/>
        <v>180.41</v>
      </c>
      <c r="Q175" s="59">
        <v>156</v>
      </c>
    </row>
    <row r="176" spans="3:17" ht="14.25" x14ac:dyDescent="0.2">
      <c r="C176" s="141" t="s">
        <v>241</v>
      </c>
      <c r="D176" s="141" t="s">
        <v>286</v>
      </c>
      <c r="E176" s="141" t="s">
        <v>287</v>
      </c>
      <c r="F176" s="141" t="s">
        <v>90</v>
      </c>
      <c r="G176" s="141" t="s">
        <v>90</v>
      </c>
      <c r="H176" s="141" t="s">
        <v>4</v>
      </c>
      <c r="I176" s="141" t="s">
        <v>5</v>
      </c>
      <c r="J176" s="150">
        <v>312.64793532202816</v>
      </c>
      <c r="K176" s="148">
        <f t="shared" si="13"/>
        <v>312.64999999999998</v>
      </c>
      <c r="L176" s="149">
        <f t="shared" si="14"/>
        <v>322.89</v>
      </c>
      <c r="M176" s="149">
        <f t="shared" si="15"/>
        <v>334.58</v>
      </c>
      <c r="N176" s="149">
        <f t="shared" si="15"/>
        <v>346.92</v>
      </c>
      <c r="O176" s="149">
        <f t="shared" si="15"/>
        <v>358.99</v>
      </c>
      <c r="Q176" s="118">
        <v>157</v>
      </c>
    </row>
    <row r="177" spans="3:17" ht="14.25" x14ac:dyDescent="0.2">
      <c r="C177" s="141" t="s">
        <v>241</v>
      </c>
      <c r="D177" s="141" t="s">
        <v>286</v>
      </c>
      <c r="E177" s="141" t="s">
        <v>287</v>
      </c>
      <c r="F177" s="141" t="s">
        <v>94</v>
      </c>
      <c r="G177" s="141" t="s">
        <v>94</v>
      </c>
      <c r="H177" s="141" t="s">
        <v>4</v>
      </c>
      <c r="I177" s="141" t="s">
        <v>5</v>
      </c>
      <c r="J177" s="150">
        <v>534.17235180648026</v>
      </c>
      <c r="K177" s="148">
        <f t="shared" si="13"/>
        <v>534.16999999999996</v>
      </c>
      <c r="L177" s="149">
        <f t="shared" si="14"/>
        <v>551.66999999999996</v>
      </c>
      <c r="M177" s="149">
        <f t="shared" si="15"/>
        <v>571.65</v>
      </c>
      <c r="N177" s="149">
        <f t="shared" si="15"/>
        <v>592.73</v>
      </c>
      <c r="O177" s="149">
        <f t="shared" si="15"/>
        <v>613.35</v>
      </c>
      <c r="Q177" s="59">
        <v>158</v>
      </c>
    </row>
    <row r="178" spans="3:17" ht="14.25" x14ac:dyDescent="0.2">
      <c r="C178" s="141" t="s">
        <v>241</v>
      </c>
      <c r="D178" s="141" t="s">
        <v>286</v>
      </c>
      <c r="E178" s="141" t="s">
        <v>287</v>
      </c>
      <c r="F178" s="141" t="s">
        <v>95</v>
      </c>
      <c r="G178" s="141" t="s">
        <v>95</v>
      </c>
      <c r="H178" s="141" t="s">
        <v>4</v>
      </c>
      <c r="I178" s="141" t="s">
        <v>5</v>
      </c>
      <c r="J178" s="150">
        <v>1099.7666066604006</v>
      </c>
      <c r="K178" s="148">
        <f t="shared" si="13"/>
        <v>1099.77</v>
      </c>
      <c r="L178" s="149">
        <f t="shared" si="14"/>
        <v>1135.79</v>
      </c>
      <c r="M178" s="149">
        <f t="shared" si="15"/>
        <v>1176.92</v>
      </c>
      <c r="N178" s="149">
        <f t="shared" si="15"/>
        <v>1220.32</v>
      </c>
      <c r="O178" s="149">
        <f t="shared" si="15"/>
        <v>1262.78</v>
      </c>
      <c r="Q178" s="118">
        <v>159</v>
      </c>
    </row>
    <row r="179" spans="3:17" ht="14.25" x14ac:dyDescent="0.2">
      <c r="C179" s="141" t="s">
        <v>241</v>
      </c>
      <c r="D179" s="141" t="s">
        <v>286</v>
      </c>
      <c r="E179" s="141" t="s">
        <v>287</v>
      </c>
      <c r="F179" s="141" t="s">
        <v>96</v>
      </c>
      <c r="G179" s="141" t="s">
        <v>96</v>
      </c>
      <c r="H179" s="141" t="s">
        <v>4</v>
      </c>
      <c r="I179" s="141" t="s">
        <v>5</v>
      </c>
      <c r="J179" s="150">
        <v>1335.4308795162005</v>
      </c>
      <c r="K179" s="148">
        <f t="shared" si="13"/>
        <v>1335.43</v>
      </c>
      <c r="L179" s="149">
        <f t="shared" si="14"/>
        <v>1379.17</v>
      </c>
      <c r="M179" s="149">
        <f t="shared" si="15"/>
        <v>1429.11</v>
      </c>
      <c r="N179" s="149">
        <f t="shared" si="15"/>
        <v>1481.81</v>
      </c>
      <c r="O179" s="149">
        <f t="shared" si="15"/>
        <v>1533.37</v>
      </c>
      <c r="Q179" s="59">
        <v>160</v>
      </c>
    </row>
    <row r="180" spans="3:17" ht="14.25" x14ac:dyDescent="0.2">
      <c r="C180" s="141" t="s">
        <v>241</v>
      </c>
      <c r="D180" s="141" t="s">
        <v>286</v>
      </c>
      <c r="E180" s="141" t="s">
        <v>287</v>
      </c>
      <c r="F180" s="141" t="s">
        <v>292</v>
      </c>
      <c r="G180" s="141" t="s">
        <v>292</v>
      </c>
      <c r="H180" s="141" t="s">
        <v>6</v>
      </c>
      <c r="I180" s="141" t="s">
        <v>7</v>
      </c>
      <c r="J180" s="150">
        <v>157.10951523720007</v>
      </c>
      <c r="K180" s="148">
        <f t="shared" si="13"/>
        <v>157.11000000000001</v>
      </c>
      <c r="L180" s="149">
        <f t="shared" si="14"/>
        <v>162.26</v>
      </c>
      <c r="M180" s="149">
        <f t="shared" si="15"/>
        <v>168.14</v>
      </c>
      <c r="N180" s="149">
        <f t="shared" si="15"/>
        <v>174.34</v>
      </c>
      <c r="O180" s="149">
        <f t="shared" si="15"/>
        <v>180.41</v>
      </c>
      <c r="Q180" s="118">
        <v>161</v>
      </c>
    </row>
    <row r="181" spans="3:17" ht="14.25" x14ac:dyDescent="0.2">
      <c r="C181" s="141" t="s">
        <v>241</v>
      </c>
      <c r="D181" s="141" t="s">
        <v>286</v>
      </c>
      <c r="E181" s="141" t="s">
        <v>287</v>
      </c>
      <c r="F181" s="141" t="s">
        <v>293</v>
      </c>
      <c r="G181" s="141" t="s">
        <v>293</v>
      </c>
      <c r="H181" s="141" t="s">
        <v>6</v>
      </c>
      <c r="I181" s="141" t="s">
        <v>7</v>
      </c>
      <c r="J181" s="150">
        <v>157.10951523720007</v>
      </c>
      <c r="K181" s="148">
        <f t="shared" si="13"/>
        <v>157.11000000000001</v>
      </c>
      <c r="L181" s="149">
        <f t="shared" si="14"/>
        <v>162.26</v>
      </c>
      <c r="M181" s="149">
        <f t="shared" ref="M181:O200" si="16">ROUND(L181*(1+M$8)*(1-M$9),2)</f>
        <v>168.14</v>
      </c>
      <c r="N181" s="149">
        <f t="shared" si="16"/>
        <v>174.34</v>
      </c>
      <c r="O181" s="149">
        <f t="shared" si="16"/>
        <v>180.41</v>
      </c>
      <c r="Q181" s="59">
        <v>162</v>
      </c>
    </row>
    <row r="182" spans="3:17" ht="14.25" x14ac:dyDescent="0.2">
      <c r="C182" s="141" t="s">
        <v>241</v>
      </c>
      <c r="D182" s="141" t="s">
        <v>286</v>
      </c>
      <c r="E182" s="141" t="s">
        <v>287</v>
      </c>
      <c r="F182" s="141" t="s">
        <v>294</v>
      </c>
      <c r="G182" s="141" t="s">
        <v>294</v>
      </c>
      <c r="H182" s="141" t="s">
        <v>6</v>
      </c>
      <c r="I182" s="141" t="s">
        <v>7</v>
      </c>
      <c r="J182" s="150">
        <v>157.10951523720007</v>
      </c>
      <c r="K182" s="148">
        <f t="shared" si="13"/>
        <v>157.11000000000001</v>
      </c>
      <c r="L182" s="149">
        <f t="shared" si="14"/>
        <v>162.26</v>
      </c>
      <c r="M182" s="149">
        <f t="shared" si="16"/>
        <v>168.14</v>
      </c>
      <c r="N182" s="149">
        <f t="shared" si="16"/>
        <v>174.34</v>
      </c>
      <c r="O182" s="149">
        <f t="shared" si="16"/>
        <v>180.41</v>
      </c>
      <c r="Q182" s="118">
        <v>163</v>
      </c>
    </row>
    <row r="183" spans="3:17" ht="14.25" x14ac:dyDescent="0.2">
      <c r="C183" s="141" t="s">
        <v>241</v>
      </c>
      <c r="D183" s="141" t="s">
        <v>286</v>
      </c>
      <c r="E183" s="141" t="s">
        <v>287</v>
      </c>
      <c r="F183" s="141" t="s">
        <v>295</v>
      </c>
      <c r="G183" s="141" t="s">
        <v>295</v>
      </c>
      <c r="H183" s="141" t="s">
        <v>6</v>
      </c>
      <c r="I183" s="141" t="s">
        <v>7</v>
      </c>
      <c r="J183" s="150">
        <v>157.10951523720007</v>
      </c>
      <c r="K183" s="148">
        <f t="shared" si="13"/>
        <v>157.11000000000001</v>
      </c>
      <c r="L183" s="149">
        <f t="shared" si="14"/>
        <v>162.26</v>
      </c>
      <c r="M183" s="149">
        <f t="shared" si="16"/>
        <v>168.14</v>
      </c>
      <c r="N183" s="149">
        <f t="shared" si="16"/>
        <v>174.34</v>
      </c>
      <c r="O183" s="149">
        <f t="shared" si="16"/>
        <v>180.41</v>
      </c>
      <c r="Q183" s="59">
        <v>164</v>
      </c>
    </row>
    <row r="184" spans="3:17" ht="14.25" x14ac:dyDescent="0.2">
      <c r="C184" s="141" t="s">
        <v>241</v>
      </c>
      <c r="D184" s="141" t="s">
        <v>286</v>
      </c>
      <c r="E184" s="141" t="s">
        <v>287</v>
      </c>
      <c r="F184" s="141" t="s">
        <v>296</v>
      </c>
      <c r="G184" s="141" t="s">
        <v>296</v>
      </c>
      <c r="H184" s="141" t="s">
        <v>6</v>
      </c>
      <c r="I184" s="141" t="s">
        <v>7</v>
      </c>
      <c r="J184" s="150">
        <v>157.10951523720007</v>
      </c>
      <c r="K184" s="148">
        <f t="shared" si="13"/>
        <v>157.11000000000001</v>
      </c>
      <c r="L184" s="149">
        <f t="shared" si="14"/>
        <v>162.26</v>
      </c>
      <c r="M184" s="149">
        <f t="shared" si="16"/>
        <v>168.14</v>
      </c>
      <c r="N184" s="149">
        <f t="shared" si="16"/>
        <v>174.34</v>
      </c>
      <c r="O184" s="149">
        <f t="shared" si="16"/>
        <v>180.41</v>
      </c>
      <c r="Q184" s="118">
        <v>165</v>
      </c>
    </row>
    <row r="185" spans="3:17" ht="14.25" x14ac:dyDescent="0.2">
      <c r="C185" s="141" t="s">
        <v>241</v>
      </c>
      <c r="D185" s="141" t="s">
        <v>286</v>
      </c>
      <c r="E185" s="141" t="s">
        <v>287</v>
      </c>
      <c r="F185" s="141" t="s">
        <v>297</v>
      </c>
      <c r="G185" s="141" t="s">
        <v>297</v>
      </c>
      <c r="H185" s="141" t="s">
        <v>6</v>
      </c>
      <c r="I185" s="141" t="s">
        <v>7</v>
      </c>
      <c r="J185" s="150">
        <v>157.10951523720007</v>
      </c>
      <c r="K185" s="148">
        <f t="shared" si="13"/>
        <v>157.11000000000001</v>
      </c>
      <c r="L185" s="149">
        <f t="shared" si="14"/>
        <v>162.26</v>
      </c>
      <c r="M185" s="149">
        <f t="shared" si="16"/>
        <v>168.14</v>
      </c>
      <c r="N185" s="149">
        <f t="shared" si="16"/>
        <v>174.34</v>
      </c>
      <c r="O185" s="149">
        <f t="shared" si="16"/>
        <v>180.41</v>
      </c>
      <c r="Q185" s="59">
        <v>166</v>
      </c>
    </row>
    <row r="186" spans="3:17" ht="14.25" x14ac:dyDescent="0.2">
      <c r="C186" s="141" t="s">
        <v>241</v>
      </c>
      <c r="D186" s="141" t="s">
        <v>286</v>
      </c>
      <c r="E186" s="141" t="s">
        <v>287</v>
      </c>
      <c r="F186" s="141" t="s">
        <v>64</v>
      </c>
      <c r="G186" s="141" t="s">
        <v>64</v>
      </c>
      <c r="H186" s="141" t="s">
        <v>4</v>
      </c>
      <c r="I186" s="141" t="s">
        <v>5</v>
      </c>
      <c r="J186" s="150">
        <v>94.265709142320034</v>
      </c>
      <c r="K186" s="148">
        <f t="shared" si="13"/>
        <v>94.27</v>
      </c>
      <c r="L186" s="149">
        <f t="shared" si="14"/>
        <v>97.36</v>
      </c>
      <c r="M186" s="149">
        <f t="shared" si="16"/>
        <v>100.89</v>
      </c>
      <c r="N186" s="149">
        <f t="shared" si="16"/>
        <v>104.61</v>
      </c>
      <c r="O186" s="149">
        <f t="shared" si="16"/>
        <v>108.25</v>
      </c>
      <c r="Q186" s="118">
        <v>167</v>
      </c>
    </row>
    <row r="187" spans="3:17" ht="14.25" x14ac:dyDescent="0.2">
      <c r="C187" s="141" t="s">
        <v>241</v>
      </c>
      <c r="D187" s="141" t="s">
        <v>286</v>
      </c>
      <c r="E187" s="141" t="s">
        <v>287</v>
      </c>
      <c r="F187" s="141" t="s">
        <v>68</v>
      </c>
      <c r="G187" s="141" t="s">
        <v>68</v>
      </c>
      <c r="H187" s="141" t="s">
        <v>4</v>
      </c>
      <c r="I187" s="141" t="s">
        <v>5</v>
      </c>
      <c r="J187" s="150">
        <v>172.82046676092008</v>
      </c>
      <c r="K187" s="148">
        <f t="shared" si="13"/>
        <v>172.82</v>
      </c>
      <c r="L187" s="149">
        <f t="shared" si="14"/>
        <v>178.48</v>
      </c>
      <c r="M187" s="149">
        <f t="shared" si="16"/>
        <v>184.94</v>
      </c>
      <c r="N187" s="149">
        <f t="shared" si="16"/>
        <v>191.76</v>
      </c>
      <c r="O187" s="149">
        <f t="shared" si="16"/>
        <v>198.43</v>
      </c>
      <c r="Q187" s="59">
        <v>168</v>
      </c>
    </row>
    <row r="188" spans="3:17" ht="14.25" x14ac:dyDescent="0.2">
      <c r="C188" s="141" t="s">
        <v>241</v>
      </c>
      <c r="D188" s="141" t="s">
        <v>286</v>
      </c>
      <c r="E188" s="141" t="s">
        <v>287</v>
      </c>
      <c r="F188" s="141" t="s">
        <v>72</v>
      </c>
      <c r="G188" s="141" t="s">
        <v>72</v>
      </c>
      <c r="H188" s="141" t="s">
        <v>4</v>
      </c>
      <c r="I188" s="141" t="s">
        <v>5</v>
      </c>
      <c r="J188" s="150">
        <v>345.64093352184017</v>
      </c>
      <c r="K188" s="148">
        <f t="shared" si="13"/>
        <v>345.64</v>
      </c>
      <c r="L188" s="149">
        <f t="shared" si="14"/>
        <v>356.96</v>
      </c>
      <c r="M188" s="149">
        <f t="shared" si="16"/>
        <v>369.89</v>
      </c>
      <c r="N188" s="149">
        <f t="shared" si="16"/>
        <v>383.53</v>
      </c>
      <c r="O188" s="149">
        <f t="shared" si="16"/>
        <v>396.87</v>
      </c>
      <c r="Q188" s="118">
        <v>169</v>
      </c>
    </row>
    <row r="189" spans="3:17" ht="14.25" x14ac:dyDescent="0.2">
      <c r="C189" s="141" t="s">
        <v>241</v>
      </c>
      <c r="D189" s="141" t="s">
        <v>286</v>
      </c>
      <c r="E189" s="141" t="s">
        <v>287</v>
      </c>
      <c r="F189" s="141" t="s">
        <v>66</v>
      </c>
      <c r="G189" s="141" t="s">
        <v>66</v>
      </c>
      <c r="H189" s="141" t="s">
        <v>4</v>
      </c>
      <c r="I189" s="141" t="s">
        <v>5</v>
      </c>
      <c r="J189" s="150">
        <v>62.84380609488003</v>
      </c>
      <c r="K189" s="148">
        <f t="shared" si="13"/>
        <v>62.84</v>
      </c>
      <c r="L189" s="149">
        <f t="shared" si="14"/>
        <v>64.900000000000006</v>
      </c>
      <c r="M189" s="149">
        <f t="shared" si="16"/>
        <v>67.25</v>
      </c>
      <c r="N189" s="149">
        <f t="shared" si="16"/>
        <v>69.73</v>
      </c>
      <c r="O189" s="149">
        <f t="shared" si="16"/>
        <v>72.16</v>
      </c>
      <c r="Q189" s="59">
        <v>170</v>
      </c>
    </row>
    <row r="190" spans="3:17" ht="14.25" x14ac:dyDescent="0.2">
      <c r="C190" s="141" t="s">
        <v>241</v>
      </c>
      <c r="D190" s="141" t="s">
        <v>286</v>
      </c>
      <c r="E190" s="141" t="s">
        <v>287</v>
      </c>
      <c r="F190" s="141" t="s">
        <v>70</v>
      </c>
      <c r="G190" s="141" t="s">
        <v>70</v>
      </c>
      <c r="H190" s="141" t="s">
        <v>4</v>
      </c>
      <c r="I190" s="141" t="s">
        <v>5</v>
      </c>
      <c r="J190" s="150">
        <v>109.97666066604005</v>
      </c>
      <c r="K190" s="148">
        <f t="shared" si="13"/>
        <v>109.98</v>
      </c>
      <c r="L190" s="149">
        <f t="shared" si="14"/>
        <v>113.58</v>
      </c>
      <c r="M190" s="149">
        <f t="shared" si="16"/>
        <v>117.69</v>
      </c>
      <c r="N190" s="149">
        <f t="shared" si="16"/>
        <v>122.03</v>
      </c>
      <c r="O190" s="149">
        <f t="shared" si="16"/>
        <v>126.28</v>
      </c>
      <c r="Q190" s="118">
        <v>171</v>
      </c>
    </row>
    <row r="191" spans="3:17" ht="14.25" x14ac:dyDescent="0.2">
      <c r="C191" s="141" t="s">
        <v>241</v>
      </c>
      <c r="D191" s="141" t="s">
        <v>286</v>
      </c>
      <c r="E191" s="141" t="s">
        <v>287</v>
      </c>
      <c r="F191" s="141" t="s">
        <v>74</v>
      </c>
      <c r="G191" s="141" t="s">
        <v>74</v>
      </c>
      <c r="H191" s="141" t="s">
        <v>4</v>
      </c>
      <c r="I191" s="141" t="s">
        <v>5</v>
      </c>
      <c r="J191" s="150">
        <v>235.66427285580011</v>
      </c>
      <c r="K191" s="148">
        <f t="shared" si="13"/>
        <v>235.66</v>
      </c>
      <c r="L191" s="149">
        <f t="shared" si="14"/>
        <v>243.38</v>
      </c>
      <c r="M191" s="149">
        <f t="shared" si="16"/>
        <v>252.19</v>
      </c>
      <c r="N191" s="149">
        <f t="shared" si="16"/>
        <v>261.49</v>
      </c>
      <c r="O191" s="149">
        <f t="shared" si="16"/>
        <v>270.58999999999997</v>
      </c>
      <c r="Q191" s="59">
        <v>172</v>
      </c>
    </row>
    <row r="192" spans="3:17" ht="14.25" x14ac:dyDescent="0.2">
      <c r="C192" s="141" t="s">
        <v>241</v>
      </c>
      <c r="D192" s="141" t="s">
        <v>286</v>
      </c>
      <c r="E192" s="141" t="s">
        <v>287</v>
      </c>
      <c r="F192" s="141" t="s">
        <v>65</v>
      </c>
      <c r="G192" s="141" t="s">
        <v>65</v>
      </c>
      <c r="H192" s="141" t="s">
        <v>4</v>
      </c>
      <c r="I192" s="141" t="s">
        <v>5</v>
      </c>
      <c r="J192" s="150">
        <v>78.554757618600036</v>
      </c>
      <c r="K192" s="148">
        <f t="shared" si="13"/>
        <v>78.55</v>
      </c>
      <c r="L192" s="149">
        <f t="shared" si="14"/>
        <v>81.12</v>
      </c>
      <c r="M192" s="149">
        <f t="shared" si="16"/>
        <v>84.06</v>
      </c>
      <c r="N192" s="149">
        <f t="shared" si="16"/>
        <v>87.16</v>
      </c>
      <c r="O192" s="149">
        <f t="shared" si="16"/>
        <v>90.19</v>
      </c>
      <c r="Q192" s="118">
        <v>173</v>
      </c>
    </row>
    <row r="193" spans="3:17" ht="14.25" x14ac:dyDescent="0.2">
      <c r="C193" s="141" t="s">
        <v>241</v>
      </c>
      <c r="D193" s="141" t="s">
        <v>286</v>
      </c>
      <c r="E193" s="141" t="s">
        <v>287</v>
      </c>
      <c r="F193" s="141" t="s">
        <v>69</v>
      </c>
      <c r="G193" s="141" t="s">
        <v>69</v>
      </c>
      <c r="H193" s="141" t="s">
        <v>4</v>
      </c>
      <c r="I193" s="141" t="s">
        <v>5</v>
      </c>
      <c r="J193" s="150">
        <v>157.10951523720007</v>
      </c>
      <c r="K193" s="148">
        <f t="shared" si="13"/>
        <v>157.11000000000001</v>
      </c>
      <c r="L193" s="149">
        <f t="shared" si="14"/>
        <v>162.26</v>
      </c>
      <c r="M193" s="149">
        <f t="shared" si="16"/>
        <v>168.14</v>
      </c>
      <c r="N193" s="149">
        <f t="shared" si="16"/>
        <v>174.34</v>
      </c>
      <c r="O193" s="149">
        <f t="shared" si="16"/>
        <v>180.41</v>
      </c>
      <c r="Q193" s="59">
        <v>174</v>
      </c>
    </row>
    <row r="194" spans="3:17" ht="14.25" x14ac:dyDescent="0.2">
      <c r="C194" s="141" t="s">
        <v>241</v>
      </c>
      <c r="D194" s="141" t="s">
        <v>286</v>
      </c>
      <c r="E194" s="141" t="s">
        <v>287</v>
      </c>
      <c r="F194" s="141" t="s">
        <v>73</v>
      </c>
      <c r="G194" s="141" t="s">
        <v>73</v>
      </c>
      <c r="H194" s="141" t="s">
        <v>4</v>
      </c>
      <c r="I194" s="141" t="s">
        <v>5</v>
      </c>
      <c r="J194" s="150">
        <v>312.64793532202816</v>
      </c>
      <c r="K194" s="148">
        <f t="shared" si="13"/>
        <v>312.64999999999998</v>
      </c>
      <c r="L194" s="149">
        <f t="shared" si="14"/>
        <v>322.89</v>
      </c>
      <c r="M194" s="149">
        <f t="shared" si="16"/>
        <v>334.58</v>
      </c>
      <c r="N194" s="149">
        <f t="shared" si="16"/>
        <v>346.92</v>
      </c>
      <c r="O194" s="149">
        <f t="shared" si="16"/>
        <v>358.99</v>
      </c>
      <c r="Q194" s="118">
        <v>175</v>
      </c>
    </row>
    <row r="195" spans="3:17" ht="14.25" x14ac:dyDescent="0.2">
      <c r="C195" s="141" t="s">
        <v>241</v>
      </c>
      <c r="D195" s="141" t="s">
        <v>286</v>
      </c>
      <c r="E195" s="141" t="s">
        <v>287</v>
      </c>
      <c r="F195" s="141" t="s">
        <v>67</v>
      </c>
      <c r="G195" s="141" t="s">
        <v>67</v>
      </c>
      <c r="H195" s="141" t="s">
        <v>4</v>
      </c>
      <c r="I195" s="141" t="s">
        <v>5</v>
      </c>
      <c r="J195" s="150">
        <v>549.88330333020031</v>
      </c>
      <c r="K195" s="148">
        <f t="shared" si="13"/>
        <v>549.88</v>
      </c>
      <c r="L195" s="149">
        <f t="shared" si="14"/>
        <v>567.89</v>
      </c>
      <c r="M195" s="149">
        <f t="shared" si="16"/>
        <v>588.45000000000005</v>
      </c>
      <c r="N195" s="149">
        <f t="shared" si="16"/>
        <v>610.15</v>
      </c>
      <c r="O195" s="149">
        <f t="shared" si="16"/>
        <v>631.38</v>
      </c>
      <c r="Q195" s="59">
        <v>176</v>
      </c>
    </row>
    <row r="196" spans="3:17" ht="14.25" x14ac:dyDescent="0.2">
      <c r="C196" s="141" t="s">
        <v>241</v>
      </c>
      <c r="D196" s="141" t="s">
        <v>286</v>
      </c>
      <c r="E196" s="141" t="s">
        <v>287</v>
      </c>
      <c r="F196" s="141" t="s">
        <v>71</v>
      </c>
      <c r="G196" s="141" t="s">
        <v>71</v>
      </c>
      <c r="H196" s="141" t="s">
        <v>4</v>
      </c>
      <c r="I196" s="141" t="s">
        <v>5</v>
      </c>
      <c r="J196" s="150">
        <v>1099.7666066604006</v>
      </c>
      <c r="K196" s="148">
        <f t="shared" si="13"/>
        <v>1099.77</v>
      </c>
      <c r="L196" s="149">
        <f t="shared" si="14"/>
        <v>1135.79</v>
      </c>
      <c r="M196" s="149">
        <f t="shared" si="16"/>
        <v>1176.92</v>
      </c>
      <c r="N196" s="149">
        <f t="shared" si="16"/>
        <v>1220.32</v>
      </c>
      <c r="O196" s="149">
        <f t="shared" si="16"/>
        <v>1262.78</v>
      </c>
      <c r="Q196" s="118">
        <v>177</v>
      </c>
    </row>
    <row r="197" spans="3:17" ht="14.25" x14ac:dyDescent="0.2">
      <c r="C197" s="141" t="s">
        <v>241</v>
      </c>
      <c r="D197" s="141" t="s">
        <v>286</v>
      </c>
      <c r="E197" s="141" t="s">
        <v>287</v>
      </c>
      <c r="F197" s="141" t="s">
        <v>75</v>
      </c>
      <c r="G197" s="141" t="s">
        <v>75</v>
      </c>
      <c r="H197" s="141" t="s">
        <v>4</v>
      </c>
      <c r="I197" s="141" t="s">
        <v>5</v>
      </c>
      <c r="J197" s="150">
        <v>1382.5637340873607</v>
      </c>
      <c r="K197" s="148">
        <f t="shared" si="13"/>
        <v>1382.56</v>
      </c>
      <c r="L197" s="149">
        <f t="shared" si="14"/>
        <v>1427.84</v>
      </c>
      <c r="M197" s="149">
        <f t="shared" si="16"/>
        <v>1479.55</v>
      </c>
      <c r="N197" s="149">
        <f t="shared" si="16"/>
        <v>1534.1</v>
      </c>
      <c r="O197" s="149">
        <f t="shared" si="16"/>
        <v>1587.48</v>
      </c>
      <c r="Q197" s="59">
        <v>178</v>
      </c>
    </row>
    <row r="198" spans="3:17" ht="14.25" x14ac:dyDescent="0.2">
      <c r="C198" s="141" t="s">
        <v>241</v>
      </c>
      <c r="D198" s="141" t="s">
        <v>286</v>
      </c>
      <c r="E198" s="141" t="s">
        <v>287</v>
      </c>
      <c r="F198" s="141" t="s">
        <v>76</v>
      </c>
      <c r="G198" s="141" t="s">
        <v>76</v>
      </c>
      <c r="H198" s="141" t="s">
        <v>4</v>
      </c>
      <c r="I198" s="141" t="s">
        <v>5</v>
      </c>
      <c r="J198" s="150">
        <v>78.554757618600036</v>
      </c>
      <c r="K198" s="148">
        <f t="shared" si="13"/>
        <v>78.55</v>
      </c>
      <c r="L198" s="149">
        <f t="shared" si="14"/>
        <v>81.12</v>
      </c>
      <c r="M198" s="149">
        <f t="shared" si="16"/>
        <v>84.06</v>
      </c>
      <c r="N198" s="149">
        <f t="shared" si="16"/>
        <v>87.16</v>
      </c>
      <c r="O198" s="149">
        <f t="shared" si="16"/>
        <v>90.19</v>
      </c>
      <c r="Q198" s="118">
        <v>179</v>
      </c>
    </row>
    <row r="199" spans="3:17" ht="14.25" x14ac:dyDescent="0.2">
      <c r="C199" s="141" t="s">
        <v>241</v>
      </c>
      <c r="D199" s="141" t="s">
        <v>286</v>
      </c>
      <c r="E199" s="141" t="s">
        <v>287</v>
      </c>
      <c r="F199" s="141" t="s">
        <v>79</v>
      </c>
      <c r="G199" s="141" t="s">
        <v>79</v>
      </c>
      <c r="H199" s="141" t="s">
        <v>4</v>
      </c>
      <c r="I199" s="141" t="s">
        <v>5</v>
      </c>
      <c r="J199" s="150">
        <v>188.53141828464007</v>
      </c>
      <c r="K199" s="148">
        <f t="shared" si="13"/>
        <v>188.53</v>
      </c>
      <c r="L199" s="149">
        <f t="shared" si="14"/>
        <v>194.7</v>
      </c>
      <c r="M199" s="149">
        <f t="shared" si="16"/>
        <v>201.75</v>
      </c>
      <c r="N199" s="149">
        <f t="shared" si="16"/>
        <v>209.19</v>
      </c>
      <c r="O199" s="149">
        <f t="shared" si="16"/>
        <v>216.47</v>
      </c>
      <c r="Q199" s="59">
        <v>180</v>
      </c>
    </row>
    <row r="200" spans="3:17" ht="14.25" x14ac:dyDescent="0.2">
      <c r="C200" s="141" t="s">
        <v>241</v>
      </c>
      <c r="D200" s="141" t="s">
        <v>286</v>
      </c>
      <c r="E200" s="141" t="s">
        <v>287</v>
      </c>
      <c r="F200" s="141" t="s">
        <v>82</v>
      </c>
      <c r="G200" s="141" t="s">
        <v>82</v>
      </c>
      <c r="H200" s="141" t="s">
        <v>4</v>
      </c>
      <c r="I200" s="141" t="s">
        <v>5</v>
      </c>
      <c r="J200" s="150">
        <v>392.77378809300018</v>
      </c>
      <c r="K200" s="148">
        <f t="shared" si="13"/>
        <v>392.77</v>
      </c>
      <c r="L200" s="149">
        <f t="shared" si="14"/>
        <v>405.63</v>
      </c>
      <c r="M200" s="149">
        <f t="shared" si="16"/>
        <v>420.32</v>
      </c>
      <c r="N200" s="149">
        <f t="shared" si="16"/>
        <v>435.82</v>
      </c>
      <c r="O200" s="149">
        <f t="shared" si="16"/>
        <v>450.98</v>
      </c>
      <c r="Q200" s="118">
        <v>181</v>
      </c>
    </row>
    <row r="201" spans="3:17" ht="14.25" x14ac:dyDescent="0.2">
      <c r="C201" s="141" t="s">
        <v>241</v>
      </c>
      <c r="D201" s="141" t="s">
        <v>286</v>
      </c>
      <c r="E201" s="141" t="s">
        <v>287</v>
      </c>
      <c r="F201" s="141" t="s">
        <v>77</v>
      </c>
      <c r="G201" s="141" t="s">
        <v>77</v>
      </c>
      <c r="H201" s="141" t="s">
        <v>4</v>
      </c>
      <c r="I201" s="141" t="s">
        <v>5</v>
      </c>
      <c r="J201" s="150">
        <v>78.554757618600036</v>
      </c>
      <c r="K201" s="148">
        <f t="shared" si="13"/>
        <v>78.55</v>
      </c>
      <c r="L201" s="149">
        <f t="shared" si="14"/>
        <v>81.12</v>
      </c>
      <c r="M201" s="149">
        <f t="shared" ref="M201:O220" si="17">ROUND(L201*(1+M$8)*(1-M$9),2)</f>
        <v>84.06</v>
      </c>
      <c r="N201" s="149">
        <f t="shared" si="17"/>
        <v>87.16</v>
      </c>
      <c r="O201" s="149">
        <f t="shared" si="17"/>
        <v>90.19</v>
      </c>
      <c r="Q201" s="59">
        <v>182</v>
      </c>
    </row>
    <row r="202" spans="3:17" ht="14.25" x14ac:dyDescent="0.2">
      <c r="C202" s="141" t="s">
        <v>241</v>
      </c>
      <c r="D202" s="141" t="s">
        <v>286</v>
      </c>
      <c r="E202" s="141" t="s">
        <v>287</v>
      </c>
      <c r="F202" s="141" t="s">
        <v>80</v>
      </c>
      <c r="G202" s="141" t="s">
        <v>80</v>
      </c>
      <c r="H202" s="141" t="s">
        <v>4</v>
      </c>
      <c r="I202" s="141" t="s">
        <v>5</v>
      </c>
      <c r="J202" s="150">
        <v>188.53141828464007</v>
      </c>
      <c r="K202" s="148">
        <f t="shared" si="13"/>
        <v>188.53</v>
      </c>
      <c r="L202" s="149">
        <f t="shared" si="14"/>
        <v>194.7</v>
      </c>
      <c r="M202" s="149">
        <f t="shared" si="17"/>
        <v>201.75</v>
      </c>
      <c r="N202" s="149">
        <f t="shared" si="17"/>
        <v>209.19</v>
      </c>
      <c r="O202" s="149">
        <f t="shared" si="17"/>
        <v>216.47</v>
      </c>
      <c r="Q202" s="118">
        <v>183</v>
      </c>
    </row>
    <row r="203" spans="3:17" ht="14.25" x14ac:dyDescent="0.2">
      <c r="C203" s="141" t="s">
        <v>241</v>
      </c>
      <c r="D203" s="141" t="s">
        <v>286</v>
      </c>
      <c r="E203" s="141" t="s">
        <v>287</v>
      </c>
      <c r="F203" s="141" t="s">
        <v>83</v>
      </c>
      <c r="G203" s="141" t="s">
        <v>83</v>
      </c>
      <c r="H203" s="141" t="s">
        <v>4</v>
      </c>
      <c r="I203" s="141" t="s">
        <v>5</v>
      </c>
      <c r="J203" s="150">
        <v>392.77378809300018</v>
      </c>
      <c r="K203" s="148">
        <f t="shared" si="13"/>
        <v>392.77</v>
      </c>
      <c r="L203" s="149">
        <f t="shared" si="14"/>
        <v>405.63</v>
      </c>
      <c r="M203" s="149">
        <f t="shared" si="17"/>
        <v>420.32</v>
      </c>
      <c r="N203" s="149">
        <f t="shared" si="17"/>
        <v>435.82</v>
      </c>
      <c r="O203" s="149">
        <f t="shared" si="17"/>
        <v>450.98</v>
      </c>
      <c r="Q203" s="59">
        <v>184</v>
      </c>
    </row>
    <row r="204" spans="3:17" ht="14.25" x14ac:dyDescent="0.2">
      <c r="C204" s="141" t="s">
        <v>241</v>
      </c>
      <c r="D204" s="141" t="s">
        <v>286</v>
      </c>
      <c r="E204" s="141" t="s">
        <v>287</v>
      </c>
      <c r="F204" s="141" t="s">
        <v>78</v>
      </c>
      <c r="G204" s="141" t="s">
        <v>78</v>
      </c>
      <c r="H204" s="141" t="s">
        <v>4</v>
      </c>
      <c r="I204" s="141" t="s">
        <v>5</v>
      </c>
      <c r="J204" s="150">
        <v>78.554757618600036</v>
      </c>
      <c r="K204" s="148">
        <f t="shared" si="13"/>
        <v>78.55</v>
      </c>
      <c r="L204" s="149">
        <f t="shared" si="14"/>
        <v>81.12</v>
      </c>
      <c r="M204" s="149">
        <f t="shared" si="17"/>
        <v>84.06</v>
      </c>
      <c r="N204" s="149">
        <f t="shared" si="17"/>
        <v>87.16</v>
      </c>
      <c r="O204" s="149">
        <f t="shared" si="17"/>
        <v>90.19</v>
      </c>
      <c r="Q204" s="118">
        <v>185</v>
      </c>
    </row>
    <row r="205" spans="3:17" ht="14.25" x14ac:dyDescent="0.2">
      <c r="C205" s="141" t="s">
        <v>241</v>
      </c>
      <c r="D205" s="141" t="s">
        <v>286</v>
      </c>
      <c r="E205" s="141" t="s">
        <v>287</v>
      </c>
      <c r="F205" s="141" t="s">
        <v>81</v>
      </c>
      <c r="G205" s="141" t="s">
        <v>81</v>
      </c>
      <c r="H205" s="141" t="s">
        <v>4</v>
      </c>
      <c r="I205" s="141" t="s">
        <v>5</v>
      </c>
      <c r="J205" s="150">
        <v>188.53141828464007</v>
      </c>
      <c r="K205" s="148">
        <f t="shared" si="13"/>
        <v>188.53</v>
      </c>
      <c r="L205" s="149">
        <f t="shared" si="14"/>
        <v>194.7</v>
      </c>
      <c r="M205" s="149">
        <f t="shared" si="17"/>
        <v>201.75</v>
      </c>
      <c r="N205" s="149">
        <f t="shared" si="17"/>
        <v>209.19</v>
      </c>
      <c r="O205" s="149">
        <f t="shared" si="17"/>
        <v>216.47</v>
      </c>
      <c r="Q205" s="59">
        <v>186</v>
      </c>
    </row>
    <row r="206" spans="3:17" ht="14.25" x14ac:dyDescent="0.2">
      <c r="C206" s="141" t="s">
        <v>241</v>
      </c>
      <c r="D206" s="141" t="s">
        <v>286</v>
      </c>
      <c r="E206" s="141" t="s">
        <v>287</v>
      </c>
      <c r="F206" s="141" t="s">
        <v>84</v>
      </c>
      <c r="G206" s="141" t="s">
        <v>84</v>
      </c>
      <c r="H206" s="141" t="s">
        <v>4</v>
      </c>
      <c r="I206" s="141" t="s">
        <v>5</v>
      </c>
      <c r="J206" s="150">
        <v>392.77378809300018</v>
      </c>
      <c r="K206" s="148">
        <f t="shared" si="13"/>
        <v>392.77</v>
      </c>
      <c r="L206" s="149">
        <f t="shared" si="14"/>
        <v>405.63</v>
      </c>
      <c r="M206" s="149">
        <f t="shared" si="17"/>
        <v>420.32</v>
      </c>
      <c r="N206" s="149">
        <f t="shared" si="17"/>
        <v>435.82</v>
      </c>
      <c r="O206" s="149">
        <f t="shared" si="17"/>
        <v>450.98</v>
      </c>
      <c r="Q206" s="118">
        <v>187</v>
      </c>
    </row>
    <row r="207" spans="3:17" ht="14.25" x14ac:dyDescent="0.2">
      <c r="C207" s="141" t="s">
        <v>241</v>
      </c>
      <c r="D207" s="141" t="s">
        <v>286</v>
      </c>
      <c r="E207" s="141" t="s">
        <v>287</v>
      </c>
      <c r="F207" s="141" t="s">
        <v>52</v>
      </c>
      <c r="G207" s="141" t="s">
        <v>52</v>
      </c>
      <c r="H207" s="141" t="s">
        <v>4</v>
      </c>
      <c r="I207" s="141" t="s">
        <v>5</v>
      </c>
      <c r="J207" s="150">
        <v>94.265709142320034</v>
      </c>
      <c r="K207" s="148">
        <f t="shared" si="13"/>
        <v>94.27</v>
      </c>
      <c r="L207" s="149">
        <f t="shared" si="14"/>
        <v>97.36</v>
      </c>
      <c r="M207" s="149">
        <f t="shared" si="17"/>
        <v>100.89</v>
      </c>
      <c r="N207" s="149">
        <f t="shared" si="17"/>
        <v>104.61</v>
      </c>
      <c r="O207" s="149">
        <f t="shared" si="17"/>
        <v>108.25</v>
      </c>
      <c r="Q207" s="59">
        <v>188</v>
      </c>
    </row>
    <row r="208" spans="3:17" ht="14.25" x14ac:dyDescent="0.2">
      <c r="C208" s="141" t="s">
        <v>241</v>
      </c>
      <c r="D208" s="141" t="s">
        <v>286</v>
      </c>
      <c r="E208" s="141" t="s">
        <v>287</v>
      </c>
      <c r="F208" s="141" t="s">
        <v>56</v>
      </c>
      <c r="G208" s="141" t="s">
        <v>56</v>
      </c>
      <c r="H208" s="141" t="s">
        <v>4</v>
      </c>
      <c r="I208" s="141" t="s">
        <v>5</v>
      </c>
      <c r="J208" s="150">
        <v>188.53141828464007</v>
      </c>
      <c r="K208" s="148">
        <f t="shared" si="13"/>
        <v>188.53</v>
      </c>
      <c r="L208" s="149">
        <f t="shared" si="14"/>
        <v>194.7</v>
      </c>
      <c r="M208" s="149">
        <f t="shared" si="17"/>
        <v>201.75</v>
      </c>
      <c r="N208" s="149">
        <f t="shared" si="17"/>
        <v>209.19</v>
      </c>
      <c r="O208" s="149">
        <f t="shared" si="17"/>
        <v>216.47</v>
      </c>
      <c r="Q208" s="118">
        <v>189</v>
      </c>
    </row>
    <row r="209" spans="3:17" ht="14.25" x14ac:dyDescent="0.2">
      <c r="C209" s="141" t="s">
        <v>241</v>
      </c>
      <c r="D209" s="141" t="s">
        <v>286</v>
      </c>
      <c r="E209" s="141" t="s">
        <v>287</v>
      </c>
      <c r="F209" s="141" t="s">
        <v>60</v>
      </c>
      <c r="G209" s="141" t="s">
        <v>60</v>
      </c>
      <c r="H209" s="141" t="s">
        <v>4</v>
      </c>
      <c r="I209" s="141" t="s">
        <v>5</v>
      </c>
      <c r="J209" s="150">
        <v>314.21903047440014</v>
      </c>
      <c r="K209" s="148">
        <f t="shared" si="13"/>
        <v>314.22000000000003</v>
      </c>
      <c r="L209" s="149">
        <f t="shared" si="14"/>
        <v>324.51</v>
      </c>
      <c r="M209" s="149">
        <f t="shared" si="17"/>
        <v>336.26</v>
      </c>
      <c r="N209" s="149">
        <f t="shared" si="17"/>
        <v>348.66</v>
      </c>
      <c r="O209" s="149">
        <f t="shared" si="17"/>
        <v>360.79</v>
      </c>
      <c r="Q209" s="59">
        <v>190</v>
      </c>
    </row>
    <row r="210" spans="3:17" ht="14.25" x14ac:dyDescent="0.2">
      <c r="C210" s="141" t="s">
        <v>241</v>
      </c>
      <c r="D210" s="141" t="s">
        <v>286</v>
      </c>
      <c r="E210" s="141" t="s">
        <v>287</v>
      </c>
      <c r="F210" s="141" t="s">
        <v>54</v>
      </c>
      <c r="G210" s="141" t="s">
        <v>54</v>
      </c>
      <c r="H210" s="141" t="s">
        <v>4</v>
      </c>
      <c r="I210" s="141" t="s">
        <v>5</v>
      </c>
      <c r="J210" s="150">
        <v>62.84380609488003</v>
      </c>
      <c r="K210" s="148">
        <f t="shared" si="13"/>
        <v>62.84</v>
      </c>
      <c r="L210" s="149">
        <f t="shared" si="14"/>
        <v>64.900000000000006</v>
      </c>
      <c r="M210" s="149">
        <f t="shared" si="17"/>
        <v>67.25</v>
      </c>
      <c r="N210" s="149">
        <f t="shared" si="17"/>
        <v>69.73</v>
      </c>
      <c r="O210" s="149">
        <f t="shared" si="17"/>
        <v>72.16</v>
      </c>
      <c r="Q210" s="118">
        <v>191</v>
      </c>
    </row>
    <row r="211" spans="3:17" ht="14.25" x14ac:dyDescent="0.2">
      <c r="C211" s="141" t="s">
        <v>241</v>
      </c>
      <c r="D211" s="141" t="s">
        <v>286</v>
      </c>
      <c r="E211" s="141" t="s">
        <v>287</v>
      </c>
      <c r="F211" s="141" t="s">
        <v>58</v>
      </c>
      <c r="G211" s="141" t="s">
        <v>58</v>
      </c>
      <c r="H211" s="141" t="s">
        <v>4</v>
      </c>
      <c r="I211" s="141" t="s">
        <v>5</v>
      </c>
      <c r="J211" s="150">
        <v>102.12118490418005</v>
      </c>
      <c r="K211" s="148">
        <f t="shared" si="13"/>
        <v>102.12</v>
      </c>
      <c r="L211" s="149">
        <f t="shared" si="14"/>
        <v>105.46</v>
      </c>
      <c r="M211" s="149">
        <f t="shared" si="17"/>
        <v>109.28</v>
      </c>
      <c r="N211" s="149">
        <f t="shared" si="17"/>
        <v>113.31</v>
      </c>
      <c r="O211" s="149">
        <f t="shared" si="17"/>
        <v>117.25</v>
      </c>
      <c r="Q211" s="59">
        <v>192</v>
      </c>
    </row>
    <row r="212" spans="3:17" ht="14.25" x14ac:dyDescent="0.2">
      <c r="C212" s="141" t="s">
        <v>241</v>
      </c>
      <c r="D212" s="141" t="s">
        <v>286</v>
      </c>
      <c r="E212" s="141" t="s">
        <v>287</v>
      </c>
      <c r="F212" s="141" t="s">
        <v>62</v>
      </c>
      <c r="G212" s="141" t="s">
        <v>62</v>
      </c>
      <c r="H212" s="141" t="s">
        <v>4</v>
      </c>
      <c r="I212" s="141" t="s">
        <v>5</v>
      </c>
      <c r="J212" s="150">
        <v>219.95332133208009</v>
      </c>
      <c r="K212" s="148">
        <f t="shared" si="13"/>
        <v>219.95</v>
      </c>
      <c r="L212" s="149">
        <f t="shared" si="14"/>
        <v>227.15</v>
      </c>
      <c r="M212" s="149">
        <f t="shared" si="17"/>
        <v>235.38</v>
      </c>
      <c r="N212" s="149">
        <f t="shared" si="17"/>
        <v>244.06</v>
      </c>
      <c r="O212" s="149">
        <f t="shared" si="17"/>
        <v>252.55</v>
      </c>
      <c r="Q212" s="118">
        <v>193</v>
      </c>
    </row>
    <row r="213" spans="3:17" ht="14.25" x14ac:dyDescent="0.2">
      <c r="C213" s="141" t="s">
        <v>241</v>
      </c>
      <c r="D213" s="141" t="s">
        <v>286</v>
      </c>
      <c r="E213" s="141" t="s">
        <v>287</v>
      </c>
      <c r="F213" s="141" t="s">
        <v>53</v>
      </c>
      <c r="G213" s="141" t="s">
        <v>53</v>
      </c>
      <c r="H213" s="141" t="s">
        <v>4</v>
      </c>
      <c r="I213" s="141" t="s">
        <v>5</v>
      </c>
      <c r="J213" s="150">
        <v>78.554757618600036</v>
      </c>
      <c r="K213" s="148">
        <f t="shared" si="13"/>
        <v>78.55</v>
      </c>
      <c r="L213" s="149">
        <f t="shared" si="14"/>
        <v>81.12</v>
      </c>
      <c r="M213" s="149">
        <f t="shared" si="17"/>
        <v>84.06</v>
      </c>
      <c r="N213" s="149">
        <f t="shared" si="17"/>
        <v>87.16</v>
      </c>
      <c r="O213" s="149">
        <f t="shared" si="17"/>
        <v>90.19</v>
      </c>
      <c r="Q213" s="59">
        <v>194</v>
      </c>
    </row>
    <row r="214" spans="3:17" ht="14.25" x14ac:dyDescent="0.2">
      <c r="C214" s="141" t="s">
        <v>241</v>
      </c>
      <c r="D214" s="141" t="s">
        <v>286</v>
      </c>
      <c r="E214" s="141" t="s">
        <v>287</v>
      </c>
      <c r="F214" s="141" t="s">
        <v>57</v>
      </c>
      <c r="G214" s="141" t="s">
        <v>57</v>
      </c>
      <c r="H214" s="141" t="s">
        <v>4</v>
      </c>
      <c r="I214" s="141" t="s">
        <v>5</v>
      </c>
      <c r="J214" s="150">
        <v>157.10951523720007</v>
      </c>
      <c r="K214" s="148">
        <f t="shared" ref="K214:K277" si="18">ROUND(J214,2)</f>
        <v>157.11000000000001</v>
      </c>
      <c r="L214" s="149">
        <f t="shared" ref="L214:L277" si="19">ROUND(K214*(1+L$8)*(1-L$9),2)</f>
        <v>162.26</v>
      </c>
      <c r="M214" s="149">
        <f t="shared" si="17"/>
        <v>168.14</v>
      </c>
      <c r="N214" s="149">
        <f t="shared" si="17"/>
        <v>174.34</v>
      </c>
      <c r="O214" s="149">
        <f t="shared" si="17"/>
        <v>180.41</v>
      </c>
      <c r="Q214" s="118">
        <v>195</v>
      </c>
    </row>
    <row r="215" spans="3:17" ht="14.25" x14ac:dyDescent="0.2">
      <c r="C215" s="141" t="s">
        <v>241</v>
      </c>
      <c r="D215" s="141" t="s">
        <v>286</v>
      </c>
      <c r="E215" s="141" t="s">
        <v>287</v>
      </c>
      <c r="F215" s="141" t="s">
        <v>61</v>
      </c>
      <c r="G215" s="141" t="s">
        <v>61</v>
      </c>
      <c r="H215" s="141" t="s">
        <v>4</v>
      </c>
      <c r="I215" s="141" t="s">
        <v>5</v>
      </c>
      <c r="J215" s="150">
        <v>290.65260318882014</v>
      </c>
      <c r="K215" s="148">
        <f t="shared" si="18"/>
        <v>290.64999999999998</v>
      </c>
      <c r="L215" s="149">
        <f t="shared" si="19"/>
        <v>300.17</v>
      </c>
      <c r="M215" s="149">
        <f t="shared" si="17"/>
        <v>311.04000000000002</v>
      </c>
      <c r="N215" s="149">
        <f t="shared" si="17"/>
        <v>322.51</v>
      </c>
      <c r="O215" s="149">
        <f t="shared" si="17"/>
        <v>333.73</v>
      </c>
      <c r="Q215" s="59">
        <v>196</v>
      </c>
    </row>
    <row r="216" spans="3:17" ht="14.25" x14ac:dyDescent="0.2">
      <c r="C216" s="141" t="s">
        <v>241</v>
      </c>
      <c r="D216" s="141" t="s">
        <v>286</v>
      </c>
      <c r="E216" s="141" t="s">
        <v>287</v>
      </c>
      <c r="F216" s="141" t="s">
        <v>55</v>
      </c>
      <c r="G216" s="141" t="s">
        <v>55</v>
      </c>
      <c r="H216" s="141" t="s">
        <v>4</v>
      </c>
      <c r="I216" s="141" t="s">
        <v>5</v>
      </c>
      <c r="J216" s="150">
        <v>534.17235180648026</v>
      </c>
      <c r="K216" s="148">
        <f t="shared" si="18"/>
        <v>534.16999999999996</v>
      </c>
      <c r="L216" s="149">
        <f t="shared" si="19"/>
        <v>551.66999999999996</v>
      </c>
      <c r="M216" s="149">
        <f t="shared" si="17"/>
        <v>571.65</v>
      </c>
      <c r="N216" s="149">
        <f t="shared" si="17"/>
        <v>592.73</v>
      </c>
      <c r="O216" s="149">
        <f t="shared" si="17"/>
        <v>613.35</v>
      </c>
      <c r="Q216" s="118">
        <v>197</v>
      </c>
    </row>
    <row r="217" spans="3:17" ht="14.25" x14ac:dyDescent="0.2">
      <c r="C217" s="141" t="s">
        <v>241</v>
      </c>
      <c r="D217" s="141" t="s">
        <v>286</v>
      </c>
      <c r="E217" s="141" t="s">
        <v>287</v>
      </c>
      <c r="F217" s="141" t="s">
        <v>59</v>
      </c>
      <c r="G217" s="141" t="s">
        <v>59</v>
      </c>
      <c r="H217" s="141" t="s">
        <v>4</v>
      </c>
      <c r="I217" s="141" t="s">
        <v>5</v>
      </c>
      <c r="J217" s="150">
        <v>1099.7666066604006</v>
      </c>
      <c r="K217" s="148">
        <f t="shared" si="18"/>
        <v>1099.77</v>
      </c>
      <c r="L217" s="149">
        <f t="shared" si="19"/>
        <v>1135.79</v>
      </c>
      <c r="M217" s="149">
        <f t="shared" si="17"/>
        <v>1176.92</v>
      </c>
      <c r="N217" s="149">
        <f t="shared" si="17"/>
        <v>1220.32</v>
      </c>
      <c r="O217" s="149">
        <f t="shared" si="17"/>
        <v>1262.78</v>
      </c>
      <c r="Q217" s="59">
        <v>198</v>
      </c>
    </row>
    <row r="218" spans="3:17" ht="14.25" x14ac:dyDescent="0.2">
      <c r="C218" s="141" t="s">
        <v>241</v>
      </c>
      <c r="D218" s="141" t="s">
        <v>286</v>
      </c>
      <c r="E218" s="141" t="s">
        <v>287</v>
      </c>
      <c r="F218" s="141" t="s">
        <v>63</v>
      </c>
      <c r="G218" s="141" t="s">
        <v>63</v>
      </c>
      <c r="H218" s="141" t="s">
        <v>4</v>
      </c>
      <c r="I218" s="141" t="s">
        <v>5</v>
      </c>
      <c r="J218" s="150">
        <v>1335.4308795162005</v>
      </c>
      <c r="K218" s="148">
        <f t="shared" si="18"/>
        <v>1335.43</v>
      </c>
      <c r="L218" s="149">
        <f t="shared" si="19"/>
        <v>1379.17</v>
      </c>
      <c r="M218" s="149">
        <f t="shared" si="17"/>
        <v>1429.11</v>
      </c>
      <c r="N218" s="149">
        <f t="shared" si="17"/>
        <v>1481.81</v>
      </c>
      <c r="O218" s="149">
        <f t="shared" si="17"/>
        <v>1533.37</v>
      </c>
      <c r="Q218" s="118">
        <v>199</v>
      </c>
    </row>
    <row r="219" spans="3:17" ht="14.25" x14ac:dyDescent="0.2">
      <c r="C219" s="141" t="s">
        <v>241</v>
      </c>
      <c r="D219" s="141" t="s">
        <v>286</v>
      </c>
      <c r="E219" s="141" t="s">
        <v>287</v>
      </c>
      <c r="F219" s="141" t="s">
        <v>43</v>
      </c>
      <c r="G219" s="141" t="s">
        <v>43</v>
      </c>
      <c r="H219" s="141" t="s">
        <v>4</v>
      </c>
      <c r="I219" s="141" t="s">
        <v>5</v>
      </c>
      <c r="J219" s="150">
        <v>78.554757618600036</v>
      </c>
      <c r="K219" s="148">
        <f t="shared" si="18"/>
        <v>78.55</v>
      </c>
      <c r="L219" s="149">
        <f t="shared" si="19"/>
        <v>81.12</v>
      </c>
      <c r="M219" s="149">
        <f t="shared" si="17"/>
        <v>84.06</v>
      </c>
      <c r="N219" s="149">
        <f t="shared" si="17"/>
        <v>87.16</v>
      </c>
      <c r="O219" s="149">
        <f t="shared" si="17"/>
        <v>90.19</v>
      </c>
      <c r="Q219" s="59">
        <v>200</v>
      </c>
    </row>
    <row r="220" spans="3:17" ht="14.25" x14ac:dyDescent="0.2">
      <c r="C220" s="141" t="s">
        <v>241</v>
      </c>
      <c r="D220" s="141" t="s">
        <v>286</v>
      </c>
      <c r="E220" s="141" t="s">
        <v>287</v>
      </c>
      <c r="F220" s="141" t="s">
        <v>46</v>
      </c>
      <c r="G220" s="141" t="s">
        <v>46</v>
      </c>
      <c r="H220" s="141" t="s">
        <v>4</v>
      </c>
      <c r="I220" s="141" t="s">
        <v>5</v>
      </c>
      <c r="J220" s="150">
        <v>188.53141828464007</v>
      </c>
      <c r="K220" s="148">
        <f t="shared" si="18"/>
        <v>188.53</v>
      </c>
      <c r="L220" s="149">
        <f t="shared" si="19"/>
        <v>194.7</v>
      </c>
      <c r="M220" s="149">
        <f t="shared" si="17"/>
        <v>201.75</v>
      </c>
      <c r="N220" s="149">
        <f t="shared" si="17"/>
        <v>209.19</v>
      </c>
      <c r="O220" s="149">
        <f t="shared" si="17"/>
        <v>216.47</v>
      </c>
      <c r="Q220" s="118">
        <v>201</v>
      </c>
    </row>
    <row r="221" spans="3:17" ht="14.25" x14ac:dyDescent="0.2">
      <c r="C221" s="141" t="s">
        <v>241</v>
      </c>
      <c r="D221" s="141" t="s">
        <v>286</v>
      </c>
      <c r="E221" s="141" t="s">
        <v>287</v>
      </c>
      <c r="F221" s="141" t="s">
        <v>49</v>
      </c>
      <c r="G221" s="141" t="s">
        <v>49</v>
      </c>
      <c r="H221" s="141" t="s">
        <v>4</v>
      </c>
      <c r="I221" s="141" t="s">
        <v>5</v>
      </c>
      <c r="J221" s="150">
        <v>400.62926385486014</v>
      </c>
      <c r="K221" s="148">
        <f t="shared" si="18"/>
        <v>400.63</v>
      </c>
      <c r="L221" s="149">
        <f t="shared" si="19"/>
        <v>413.75</v>
      </c>
      <c r="M221" s="149">
        <f t="shared" ref="M221:O240" si="20">ROUND(L221*(1+M$8)*(1-M$9),2)</f>
        <v>428.73</v>
      </c>
      <c r="N221" s="149">
        <f t="shared" si="20"/>
        <v>444.54</v>
      </c>
      <c r="O221" s="149">
        <f t="shared" si="20"/>
        <v>460.01</v>
      </c>
      <c r="Q221" s="59">
        <v>202</v>
      </c>
    </row>
    <row r="222" spans="3:17" ht="14.25" x14ac:dyDescent="0.2">
      <c r="C222" s="141" t="s">
        <v>241</v>
      </c>
      <c r="D222" s="141" t="s">
        <v>286</v>
      </c>
      <c r="E222" s="141" t="s">
        <v>287</v>
      </c>
      <c r="F222" s="141" t="s">
        <v>44</v>
      </c>
      <c r="G222" s="141" t="s">
        <v>44</v>
      </c>
      <c r="H222" s="141" t="s">
        <v>4</v>
      </c>
      <c r="I222" s="141" t="s">
        <v>5</v>
      </c>
      <c r="J222" s="150">
        <v>47.132854571160017</v>
      </c>
      <c r="K222" s="148">
        <f t="shared" si="18"/>
        <v>47.13</v>
      </c>
      <c r="L222" s="149">
        <f t="shared" si="19"/>
        <v>48.67</v>
      </c>
      <c r="M222" s="149">
        <f t="shared" si="20"/>
        <v>50.43</v>
      </c>
      <c r="N222" s="149">
        <f t="shared" si="20"/>
        <v>52.29</v>
      </c>
      <c r="O222" s="149">
        <f t="shared" si="20"/>
        <v>54.11</v>
      </c>
      <c r="Q222" s="118">
        <v>203</v>
      </c>
    </row>
    <row r="223" spans="3:17" ht="14.25" x14ac:dyDescent="0.2">
      <c r="C223" s="141" t="s">
        <v>241</v>
      </c>
      <c r="D223" s="141" t="s">
        <v>286</v>
      </c>
      <c r="E223" s="141" t="s">
        <v>287</v>
      </c>
      <c r="F223" s="141" t="s">
        <v>47</v>
      </c>
      <c r="G223" s="141" t="s">
        <v>47</v>
      </c>
      <c r="H223" s="141" t="s">
        <v>4</v>
      </c>
      <c r="I223" s="141" t="s">
        <v>5</v>
      </c>
      <c r="J223" s="150">
        <v>102.12118490418005</v>
      </c>
      <c r="K223" s="148">
        <f t="shared" si="18"/>
        <v>102.12</v>
      </c>
      <c r="L223" s="149">
        <f t="shared" si="19"/>
        <v>105.46</v>
      </c>
      <c r="M223" s="149">
        <f t="shared" si="20"/>
        <v>109.28</v>
      </c>
      <c r="N223" s="149">
        <f t="shared" si="20"/>
        <v>113.31</v>
      </c>
      <c r="O223" s="149">
        <f t="shared" si="20"/>
        <v>117.25</v>
      </c>
      <c r="Q223" s="59">
        <v>204</v>
      </c>
    </row>
    <row r="224" spans="3:17" ht="14.25" x14ac:dyDescent="0.2">
      <c r="C224" s="141" t="s">
        <v>241</v>
      </c>
      <c r="D224" s="141" t="s">
        <v>286</v>
      </c>
      <c r="E224" s="141" t="s">
        <v>287</v>
      </c>
      <c r="F224" s="141" t="s">
        <v>50</v>
      </c>
      <c r="G224" s="141" t="s">
        <v>50</v>
      </c>
      <c r="H224" s="141" t="s">
        <v>4</v>
      </c>
      <c r="I224" s="141" t="s">
        <v>5</v>
      </c>
      <c r="J224" s="150">
        <v>235.66427285580011</v>
      </c>
      <c r="K224" s="148">
        <f t="shared" si="18"/>
        <v>235.66</v>
      </c>
      <c r="L224" s="149">
        <f t="shared" si="19"/>
        <v>243.38</v>
      </c>
      <c r="M224" s="149">
        <f t="shared" si="20"/>
        <v>252.19</v>
      </c>
      <c r="N224" s="149">
        <f t="shared" si="20"/>
        <v>261.49</v>
      </c>
      <c r="O224" s="149">
        <f t="shared" si="20"/>
        <v>270.58999999999997</v>
      </c>
      <c r="Q224" s="118">
        <v>205</v>
      </c>
    </row>
    <row r="225" spans="3:17" ht="14.25" x14ac:dyDescent="0.2">
      <c r="C225" s="141" t="s">
        <v>241</v>
      </c>
      <c r="D225" s="141" t="s">
        <v>286</v>
      </c>
      <c r="E225" s="141" t="s">
        <v>287</v>
      </c>
      <c r="F225" s="141" t="s">
        <v>45</v>
      </c>
      <c r="G225" s="141" t="s">
        <v>45</v>
      </c>
      <c r="H225" s="141" t="s">
        <v>4</v>
      </c>
      <c r="I225" s="141" t="s">
        <v>5</v>
      </c>
      <c r="J225" s="150">
        <v>15.710951523720007</v>
      </c>
      <c r="K225" s="148">
        <f t="shared" si="18"/>
        <v>15.71</v>
      </c>
      <c r="L225" s="149">
        <f t="shared" si="19"/>
        <v>16.22</v>
      </c>
      <c r="M225" s="149">
        <f t="shared" si="20"/>
        <v>16.809999999999999</v>
      </c>
      <c r="N225" s="149">
        <f t="shared" si="20"/>
        <v>17.43</v>
      </c>
      <c r="O225" s="149">
        <f t="shared" si="20"/>
        <v>18.04</v>
      </c>
      <c r="Q225" s="59">
        <v>206</v>
      </c>
    </row>
    <row r="226" spans="3:17" ht="14.25" x14ac:dyDescent="0.2">
      <c r="C226" s="141" t="s">
        <v>241</v>
      </c>
      <c r="D226" s="141" t="s">
        <v>286</v>
      </c>
      <c r="E226" s="141" t="s">
        <v>287</v>
      </c>
      <c r="F226" s="141" t="s">
        <v>48</v>
      </c>
      <c r="G226" s="141" t="s">
        <v>48</v>
      </c>
      <c r="H226" s="141" t="s">
        <v>4</v>
      </c>
      <c r="I226" s="141" t="s">
        <v>5</v>
      </c>
      <c r="J226" s="150">
        <v>62.84380609488003</v>
      </c>
      <c r="K226" s="148">
        <f t="shared" si="18"/>
        <v>62.84</v>
      </c>
      <c r="L226" s="149">
        <f t="shared" si="19"/>
        <v>64.900000000000006</v>
      </c>
      <c r="M226" s="149">
        <f t="shared" si="20"/>
        <v>67.25</v>
      </c>
      <c r="N226" s="149">
        <f t="shared" si="20"/>
        <v>69.73</v>
      </c>
      <c r="O226" s="149">
        <f t="shared" si="20"/>
        <v>72.16</v>
      </c>
      <c r="Q226" s="118">
        <v>207</v>
      </c>
    </row>
    <row r="227" spans="3:17" ht="14.25" x14ac:dyDescent="0.2">
      <c r="C227" s="141" t="s">
        <v>241</v>
      </c>
      <c r="D227" s="141" t="s">
        <v>286</v>
      </c>
      <c r="E227" s="141" t="s">
        <v>287</v>
      </c>
      <c r="F227" s="141" t="s">
        <v>51</v>
      </c>
      <c r="G227" s="141" t="s">
        <v>51</v>
      </c>
      <c r="H227" s="141" t="s">
        <v>4</v>
      </c>
      <c r="I227" s="141" t="s">
        <v>5</v>
      </c>
      <c r="J227" s="150">
        <v>109.97666066604005</v>
      </c>
      <c r="K227" s="148">
        <f t="shared" si="18"/>
        <v>109.98</v>
      </c>
      <c r="L227" s="149">
        <f t="shared" si="19"/>
        <v>113.58</v>
      </c>
      <c r="M227" s="149">
        <f t="shared" si="20"/>
        <v>117.69</v>
      </c>
      <c r="N227" s="149">
        <f t="shared" si="20"/>
        <v>122.03</v>
      </c>
      <c r="O227" s="149">
        <f t="shared" si="20"/>
        <v>126.28</v>
      </c>
      <c r="Q227" s="59">
        <v>208</v>
      </c>
    </row>
    <row r="228" spans="3:17" ht="14.25" x14ac:dyDescent="0.2">
      <c r="C228" s="141" t="s">
        <v>241</v>
      </c>
      <c r="D228" s="141" t="s">
        <v>286</v>
      </c>
      <c r="E228" s="141" t="s">
        <v>287</v>
      </c>
      <c r="F228" s="141" t="s">
        <v>298</v>
      </c>
      <c r="G228" s="141" t="s">
        <v>298</v>
      </c>
      <c r="H228" s="141" t="s">
        <v>6</v>
      </c>
      <c r="I228" s="141" t="s">
        <v>7</v>
      </c>
      <c r="J228" s="150">
        <v>157.10951523720007</v>
      </c>
      <c r="K228" s="148">
        <f t="shared" si="18"/>
        <v>157.11000000000001</v>
      </c>
      <c r="L228" s="149">
        <f t="shared" si="19"/>
        <v>162.26</v>
      </c>
      <c r="M228" s="149">
        <f t="shared" si="20"/>
        <v>168.14</v>
      </c>
      <c r="N228" s="149">
        <f t="shared" si="20"/>
        <v>174.34</v>
      </c>
      <c r="O228" s="149">
        <f t="shared" si="20"/>
        <v>180.41</v>
      </c>
      <c r="Q228" s="118">
        <v>209</v>
      </c>
    </row>
    <row r="229" spans="3:17" ht="14.25" x14ac:dyDescent="0.2">
      <c r="C229" s="141" t="s">
        <v>241</v>
      </c>
      <c r="D229" s="141" t="s">
        <v>286</v>
      </c>
      <c r="E229" s="141" t="s">
        <v>287</v>
      </c>
      <c r="F229" s="141" t="s">
        <v>34</v>
      </c>
      <c r="G229" s="141" t="s">
        <v>34</v>
      </c>
      <c r="H229" s="141" t="s">
        <v>4</v>
      </c>
      <c r="I229" s="141" t="s">
        <v>5</v>
      </c>
      <c r="J229" s="150">
        <v>78.554757618600036</v>
      </c>
      <c r="K229" s="148">
        <f t="shared" si="18"/>
        <v>78.55</v>
      </c>
      <c r="L229" s="149">
        <f t="shared" si="19"/>
        <v>81.12</v>
      </c>
      <c r="M229" s="149">
        <f t="shared" si="20"/>
        <v>84.06</v>
      </c>
      <c r="N229" s="149">
        <f t="shared" si="20"/>
        <v>87.16</v>
      </c>
      <c r="O229" s="149">
        <f t="shared" si="20"/>
        <v>90.19</v>
      </c>
      <c r="Q229" s="59">
        <v>210</v>
      </c>
    </row>
    <row r="230" spans="3:17" ht="14.25" x14ac:dyDescent="0.2">
      <c r="C230" s="141" t="s">
        <v>241</v>
      </c>
      <c r="D230" s="141" t="s">
        <v>286</v>
      </c>
      <c r="E230" s="141" t="s">
        <v>287</v>
      </c>
      <c r="F230" s="141" t="s">
        <v>37</v>
      </c>
      <c r="G230" s="141" t="s">
        <v>37</v>
      </c>
      <c r="H230" s="141" t="s">
        <v>4</v>
      </c>
      <c r="I230" s="141" t="s">
        <v>5</v>
      </c>
      <c r="J230" s="150">
        <v>180.67594252278008</v>
      </c>
      <c r="K230" s="148">
        <f t="shared" si="18"/>
        <v>180.68</v>
      </c>
      <c r="L230" s="149">
        <f t="shared" si="19"/>
        <v>186.6</v>
      </c>
      <c r="M230" s="149">
        <f t="shared" si="20"/>
        <v>193.36</v>
      </c>
      <c r="N230" s="149">
        <f t="shared" si="20"/>
        <v>200.49</v>
      </c>
      <c r="O230" s="149">
        <f t="shared" si="20"/>
        <v>207.47</v>
      </c>
      <c r="Q230" s="118">
        <v>211</v>
      </c>
    </row>
    <row r="231" spans="3:17" ht="14.25" x14ac:dyDescent="0.2">
      <c r="C231" s="141" t="s">
        <v>241</v>
      </c>
      <c r="D231" s="141" t="s">
        <v>286</v>
      </c>
      <c r="E231" s="141" t="s">
        <v>287</v>
      </c>
      <c r="F231" s="141" t="s">
        <v>40</v>
      </c>
      <c r="G231" s="141" t="s">
        <v>40</v>
      </c>
      <c r="H231" s="141" t="s">
        <v>4</v>
      </c>
      <c r="I231" s="141" t="s">
        <v>5</v>
      </c>
      <c r="J231" s="150">
        <v>392.77378809300018</v>
      </c>
      <c r="K231" s="148">
        <f t="shared" si="18"/>
        <v>392.77</v>
      </c>
      <c r="L231" s="149">
        <f t="shared" si="19"/>
        <v>405.63</v>
      </c>
      <c r="M231" s="149">
        <f t="shared" si="20"/>
        <v>420.32</v>
      </c>
      <c r="N231" s="149">
        <f t="shared" si="20"/>
        <v>435.82</v>
      </c>
      <c r="O231" s="149">
        <f t="shared" si="20"/>
        <v>450.98</v>
      </c>
      <c r="Q231" s="59">
        <v>212</v>
      </c>
    </row>
    <row r="232" spans="3:17" ht="14.25" x14ac:dyDescent="0.2">
      <c r="C232" s="141" t="s">
        <v>241</v>
      </c>
      <c r="D232" s="141" t="s">
        <v>286</v>
      </c>
      <c r="E232" s="141" t="s">
        <v>287</v>
      </c>
      <c r="F232" s="141" t="s">
        <v>35</v>
      </c>
      <c r="G232" s="141" t="s">
        <v>35</v>
      </c>
      <c r="H232" s="141" t="s">
        <v>4</v>
      </c>
      <c r="I232" s="141" t="s">
        <v>5</v>
      </c>
      <c r="J232" s="150">
        <v>47.132854571160017</v>
      </c>
      <c r="K232" s="148">
        <f t="shared" si="18"/>
        <v>47.13</v>
      </c>
      <c r="L232" s="149">
        <f t="shared" si="19"/>
        <v>48.67</v>
      </c>
      <c r="M232" s="149">
        <f t="shared" si="20"/>
        <v>50.43</v>
      </c>
      <c r="N232" s="149">
        <f t="shared" si="20"/>
        <v>52.29</v>
      </c>
      <c r="O232" s="149">
        <f t="shared" si="20"/>
        <v>54.11</v>
      </c>
      <c r="Q232" s="118">
        <v>213</v>
      </c>
    </row>
    <row r="233" spans="3:17" ht="14.25" x14ac:dyDescent="0.2">
      <c r="C233" s="141" t="s">
        <v>241</v>
      </c>
      <c r="D233" s="141" t="s">
        <v>286</v>
      </c>
      <c r="E233" s="141" t="s">
        <v>287</v>
      </c>
      <c r="F233" s="141" t="s">
        <v>38</v>
      </c>
      <c r="G233" s="141" t="s">
        <v>38</v>
      </c>
      <c r="H233" s="141" t="s">
        <v>4</v>
      </c>
      <c r="I233" s="141" t="s">
        <v>5</v>
      </c>
      <c r="J233" s="150">
        <v>109.97666066604005</v>
      </c>
      <c r="K233" s="148">
        <f t="shared" si="18"/>
        <v>109.98</v>
      </c>
      <c r="L233" s="149">
        <f t="shared" si="19"/>
        <v>113.58</v>
      </c>
      <c r="M233" s="149">
        <f t="shared" si="20"/>
        <v>117.69</v>
      </c>
      <c r="N233" s="149">
        <f t="shared" si="20"/>
        <v>122.03</v>
      </c>
      <c r="O233" s="149">
        <f t="shared" si="20"/>
        <v>126.28</v>
      </c>
      <c r="Q233" s="59">
        <v>214</v>
      </c>
    </row>
    <row r="234" spans="3:17" ht="14.25" x14ac:dyDescent="0.2">
      <c r="C234" s="141" t="s">
        <v>241</v>
      </c>
      <c r="D234" s="141" t="s">
        <v>286</v>
      </c>
      <c r="E234" s="141" t="s">
        <v>287</v>
      </c>
      <c r="F234" s="141" t="s">
        <v>41</v>
      </c>
      <c r="G234" s="141" t="s">
        <v>41</v>
      </c>
      <c r="H234" s="141" t="s">
        <v>4</v>
      </c>
      <c r="I234" s="141" t="s">
        <v>5</v>
      </c>
      <c r="J234" s="150">
        <v>219.95332133208009</v>
      </c>
      <c r="K234" s="148">
        <f t="shared" si="18"/>
        <v>219.95</v>
      </c>
      <c r="L234" s="149">
        <f t="shared" si="19"/>
        <v>227.15</v>
      </c>
      <c r="M234" s="149">
        <f t="shared" si="20"/>
        <v>235.38</v>
      </c>
      <c r="N234" s="149">
        <f t="shared" si="20"/>
        <v>244.06</v>
      </c>
      <c r="O234" s="149">
        <f t="shared" si="20"/>
        <v>252.55</v>
      </c>
      <c r="Q234" s="118">
        <v>215</v>
      </c>
    </row>
    <row r="235" spans="3:17" ht="14.25" x14ac:dyDescent="0.2">
      <c r="C235" s="141" t="s">
        <v>241</v>
      </c>
      <c r="D235" s="141" t="s">
        <v>286</v>
      </c>
      <c r="E235" s="141" t="s">
        <v>287</v>
      </c>
      <c r="F235" s="141" t="s">
        <v>36</v>
      </c>
      <c r="G235" s="141" t="s">
        <v>36</v>
      </c>
      <c r="H235" s="141" t="s">
        <v>4</v>
      </c>
      <c r="I235" s="141" t="s">
        <v>5</v>
      </c>
      <c r="J235" s="150">
        <v>15.710951523720007</v>
      </c>
      <c r="K235" s="148">
        <f t="shared" si="18"/>
        <v>15.71</v>
      </c>
      <c r="L235" s="149">
        <f t="shared" si="19"/>
        <v>16.22</v>
      </c>
      <c r="M235" s="149">
        <f t="shared" si="20"/>
        <v>16.809999999999999</v>
      </c>
      <c r="N235" s="149">
        <f t="shared" si="20"/>
        <v>17.43</v>
      </c>
      <c r="O235" s="149">
        <f t="shared" si="20"/>
        <v>18.04</v>
      </c>
      <c r="Q235" s="59">
        <v>216</v>
      </c>
    </row>
    <row r="236" spans="3:17" ht="14.25" x14ac:dyDescent="0.2">
      <c r="C236" s="141" t="s">
        <v>241</v>
      </c>
      <c r="D236" s="141" t="s">
        <v>286</v>
      </c>
      <c r="E236" s="141" t="s">
        <v>287</v>
      </c>
      <c r="F236" s="141" t="s">
        <v>39</v>
      </c>
      <c r="G236" s="141" t="s">
        <v>39</v>
      </c>
      <c r="H236" s="141" t="s">
        <v>4</v>
      </c>
      <c r="I236" s="141" t="s">
        <v>5</v>
      </c>
      <c r="J236" s="150">
        <v>62.84380609488003</v>
      </c>
      <c r="K236" s="148">
        <f t="shared" si="18"/>
        <v>62.84</v>
      </c>
      <c r="L236" s="149">
        <f t="shared" si="19"/>
        <v>64.900000000000006</v>
      </c>
      <c r="M236" s="149">
        <f t="shared" si="20"/>
        <v>67.25</v>
      </c>
      <c r="N236" s="149">
        <f t="shared" si="20"/>
        <v>69.73</v>
      </c>
      <c r="O236" s="149">
        <f t="shared" si="20"/>
        <v>72.16</v>
      </c>
      <c r="Q236" s="118">
        <v>217</v>
      </c>
    </row>
    <row r="237" spans="3:17" ht="14.25" x14ac:dyDescent="0.2">
      <c r="C237" s="141" t="s">
        <v>241</v>
      </c>
      <c r="D237" s="141" t="s">
        <v>286</v>
      </c>
      <c r="E237" s="141" t="s">
        <v>287</v>
      </c>
      <c r="F237" s="141" t="s">
        <v>42</v>
      </c>
      <c r="G237" s="141" t="s">
        <v>42</v>
      </c>
      <c r="H237" s="141" t="s">
        <v>4</v>
      </c>
      <c r="I237" s="141" t="s">
        <v>5</v>
      </c>
      <c r="J237" s="150">
        <v>102.12118490418005</v>
      </c>
      <c r="K237" s="148">
        <f t="shared" si="18"/>
        <v>102.12</v>
      </c>
      <c r="L237" s="149">
        <f t="shared" si="19"/>
        <v>105.46</v>
      </c>
      <c r="M237" s="149">
        <f t="shared" si="20"/>
        <v>109.28</v>
      </c>
      <c r="N237" s="149">
        <f t="shared" si="20"/>
        <v>113.31</v>
      </c>
      <c r="O237" s="149">
        <f t="shared" si="20"/>
        <v>117.25</v>
      </c>
      <c r="Q237" s="59">
        <v>218</v>
      </c>
    </row>
    <row r="238" spans="3:17" ht="14.25" x14ac:dyDescent="0.2">
      <c r="C238" s="141" t="s">
        <v>241</v>
      </c>
      <c r="D238" s="141" t="s">
        <v>286</v>
      </c>
      <c r="E238" s="141" t="s">
        <v>113</v>
      </c>
      <c r="F238" s="141" t="s">
        <v>114</v>
      </c>
      <c r="G238" s="141" t="s">
        <v>114</v>
      </c>
      <c r="H238" s="141" t="s">
        <v>115</v>
      </c>
      <c r="I238" s="141" t="s">
        <v>5</v>
      </c>
      <c r="J238" s="150">
        <v>54.988330333020023</v>
      </c>
      <c r="K238" s="148">
        <f t="shared" si="18"/>
        <v>54.99</v>
      </c>
      <c r="L238" s="149">
        <f t="shared" si="19"/>
        <v>56.79</v>
      </c>
      <c r="M238" s="149">
        <f t="shared" si="20"/>
        <v>58.85</v>
      </c>
      <c r="N238" s="149">
        <f t="shared" si="20"/>
        <v>61.02</v>
      </c>
      <c r="O238" s="149">
        <f t="shared" si="20"/>
        <v>63.14</v>
      </c>
      <c r="Q238" s="118">
        <v>219</v>
      </c>
    </row>
    <row r="239" spans="3:17" ht="14.25" x14ac:dyDescent="0.2">
      <c r="C239" s="141" t="s">
        <v>241</v>
      </c>
      <c r="D239" s="141" t="s">
        <v>286</v>
      </c>
      <c r="E239" s="141" t="s">
        <v>113</v>
      </c>
      <c r="F239" s="141" t="s">
        <v>116</v>
      </c>
      <c r="G239" s="141" t="s">
        <v>116</v>
      </c>
      <c r="H239" s="141" t="s">
        <v>115</v>
      </c>
      <c r="I239" s="141" t="s">
        <v>5</v>
      </c>
      <c r="J239" s="150">
        <v>94.265709142320034</v>
      </c>
      <c r="K239" s="148">
        <f t="shared" si="18"/>
        <v>94.27</v>
      </c>
      <c r="L239" s="149">
        <f t="shared" si="19"/>
        <v>97.36</v>
      </c>
      <c r="M239" s="149">
        <f t="shared" si="20"/>
        <v>100.89</v>
      </c>
      <c r="N239" s="149">
        <f t="shared" si="20"/>
        <v>104.61</v>
      </c>
      <c r="O239" s="149">
        <f t="shared" si="20"/>
        <v>108.25</v>
      </c>
      <c r="Q239" s="59">
        <v>220</v>
      </c>
    </row>
    <row r="240" spans="3:17" ht="14.25" x14ac:dyDescent="0.2">
      <c r="C240" s="141" t="s">
        <v>241</v>
      </c>
      <c r="D240" s="141" t="s">
        <v>286</v>
      </c>
      <c r="E240" s="141" t="s">
        <v>113</v>
      </c>
      <c r="F240" s="141" t="s">
        <v>117</v>
      </c>
      <c r="G240" s="141" t="s">
        <v>117</v>
      </c>
      <c r="H240" s="141" t="s">
        <v>115</v>
      </c>
      <c r="I240" s="141" t="s">
        <v>5</v>
      </c>
      <c r="J240" s="150">
        <v>314.21903047440014</v>
      </c>
      <c r="K240" s="148">
        <f t="shared" si="18"/>
        <v>314.22000000000003</v>
      </c>
      <c r="L240" s="149">
        <f t="shared" si="19"/>
        <v>324.51</v>
      </c>
      <c r="M240" s="149">
        <f t="shared" si="20"/>
        <v>336.26</v>
      </c>
      <c r="N240" s="149">
        <f t="shared" si="20"/>
        <v>348.66</v>
      </c>
      <c r="O240" s="149">
        <f t="shared" si="20"/>
        <v>360.79</v>
      </c>
      <c r="Q240" s="118">
        <v>221</v>
      </c>
    </row>
    <row r="241" spans="3:17" ht="14.25" x14ac:dyDescent="0.2">
      <c r="C241" s="141" t="s">
        <v>241</v>
      </c>
      <c r="D241" s="141" t="s">
        <v>286</v>
      </c>
      <c r="E241" s="141" t="s">
        <v>109</v>
      </c>
      <c r="F241" s="141" t="s">
        <v>111</v>
      </c>
      <c r="G241" s="141" t="s">
        <v>111</v>
      </c>
      <c r="H241" s="141" t="s">
        <v>129</v>
      </c>
      <c r="I241" s="141" t="s">
        <v>5</v>
      </c>
      <c r="J241" s="150">
        <v>2338.9743208025538</v>
      </c>
      <c r="K241" s="148">
        <f t="shared" si="18"/>
        <v>2338.9699999999998</v>
      </c>
      <c r="L241" s="149">
        <f t="shared" si="19"/>
        <v>2415.58</v>
      </c>
      <c r="M241" s="149">
        <f t="shared" ref="M241:O260" si="21">ROUND(L241*(1+M$8)*(1-M$9),2)</f>
        <v>2503.06</v>
      </c>
      <c r="N241" s="149">
        <f t="shared" si="21"/>
        <v>2595.35</v>
      </c>
      <c r="O241" s="149">
        <f t="shared" si="21"/>
        <v>2685.65</v>
      </c>
      <c r="Q241" s="59">
        <v>222</v>
      </c>
    </row>
    <row r="242" spans="3:17" ht="14.25" x14ac:dyDescent="0.2">
      <c r="C242" s="141" t="s">
        <v>241</v>
      </c>
      <c r="D242" s="141" t="s">
        <v>286</v>
      </c>
      <c r="E242" s="141" t="s">
        <v>109</v>
      </c>
      <c r="F242" s="141" t="s">
        <v>3</v>
      </c>
      <c r="G242" s="141" t="s">
        <v>3</v>
      </c>
      <c r="H242" s="141" t="s">
        <v>4</v>
      </c>
      <c r="I242" s="141" t="s">
        <v>5</v>
      </c>
      <c r="J242" s="150">
        <v>52.369838412400036</v>
      </c>
      <c r="K242" s="148">
        <f t="shared" si="18"/>
        <v>52.37</v>
      </c>
      <c r="L242" s="149">
        <f t="shared" si="19"/>
        <v>54.09</v>
      </c>
      <c r="M242" s="149">
        <f t="shared" si="21"/>
        <v>56.05</v>
      </c>
      <c r="N242" s="149">
        <f t="shared" si="21"/>
        <v>58.12</v>
      </c>
      <c r="O242" s="149">
        <f t="shared" si="21"/>
        <v>60.14</v>
      </c>
      <c r="Q242" s="118">
        <v>223</v>
      </c>
    </row>
    <row r="243" spans="3:17" ht="14.25" x14ac:dyDescent="0.2">
      <c r="C243" s="141" t="s">
        <v>241</v>
      </c>
      <c r="D243" s="141" t="s">
        <v>286</v>
      </c>
      <c r="E243" s="141" t="s">
        <v>109</v>
      </c>
      <c r="F243" s="141" t="s">
        <v>110</v>
      </c>
      <c r="G243" s="141" t="s">
        <v>110</v>
      </c>
      <c r="H243" s="141" t="s">
        <v>6</v>
      </c>
      <c r="I243" s="141" t="s">
        <v>7</v>
      </c>
      <c r="J243" s="150">
        <v>78.55475761860005</v>
      </c>
      <c r="K243" s="148">
        <f t="shared" si="18"/>
        <v>78.55</v>
      </c>
      <c r="L243" s="149">
        <f t="shared" si="19"/>
        <v>81.12</v>
      </c>
      <c r="M243" s="149">
        <f t="shared" si="21"/>
        <v>84.06</v>
      </c>
      <c r="N243" s="149">
        <f t="shared" si="21"/>
        <v>87.16</v>
      </c>
      <c r="O243" s="149">
        <f t="shared" si="21"/>
        <v>90.19</v>
      </c>
      <c r="Q243" s="59">
        <v>224</v>
      </c>
    </row>
    <row r="244" spans="3:17" ht="14.25" x14ac:dyDescent="0.2">
      <c r="C244" s="141" t="s">
        <v>241</v>
      </c>
      <c r="D244" s="141" t="s">
        <v>286</v>
      </c>
      <c r="E244" s="141" t="s">
        <v>151</v>
      </c>
      <c r="F244" s="141" t="s">
        <v>299</v>
      </c>
      <c r="G244" s="141" t="s">
        <v>299</v>
      </c>
      <c r="H244" s="141" t="s">
        <v>6</v>
      </c>
      <c r="I244" s="141" t="s">
        <v>7</v>
      </c>
      <c r="J244" s="150">
        <v>157.10951523720007</v>
      </c>
      <c r="K244" s="148">
        <f t="shared" si="18"/>
        <v>157.11000000000001</v>
      </c>
      <c r="L244" s="149">
        <f t="shared" si="19"/>
        <v>162.26</v>
      </c>
      <c r="M244" s="149">
        <f t="shared" si="21"/>
        <v>168.14</v>
      </c>
      <c r="N244" s="149">
        <f t="shared" si="21"/>
        <v>174.34</v>
      </c>
      <c r="O244" s="149">
        <f t="shared" si="21"/>
        <v>180.41</v>
      </c>
      <c r="Q244" s="118">
        <v>225</v>
      </c>
    </row>
    <row r="245" spans="3:17" ht="14.25" x14ac:dyDescent="0.2">
      <c r="C245" s="141" t="s">
        <v>241</v>
      </c>
      <c r="D245" s="141" t="s">
        <v>286</v>
      </c>
      <c r="E245" s="141" t="s">
        <v>300</v>
      </c>
      <c r="F245" s="141" t="s">
        <v>428</v>
      </c>
      <c r="G245" s="141" t="s">
        <v>428</v>
      </c>
      <c r="H245" s="141" t="s">
        <v>6</v>
      </c>
      <c r="I245" s="141" t="s">
        <v>7</v>
      </c>
      <c r="J245" s="150">
        <v>157.10951523720007</v>
      </c>
      <c r="K245" s="148">
        <f t="shared" si="18"/>
        <v>157.11000000000001</v>
      </c>
      <c r="L245" s="149">
        <f t="shared" si="19"/>
        <v>162.26</v>
      </c>
      <c r="M245" s="149">
        <f t="shared" si="21"/>
        <v>168.14</v>
      </c>
      <c r="N245" s="149">
        <f t="shared" si="21"/>
        <v>174.34</v>
      </c>
      <c r="O245" s="149">
        <f t="shared" si="21"/>
        <v>180.41</v>
      </c>
      <c r="Q245" s="59">
        <v>226</v>
      </c>
    </row>
    <row r="246" spans="3:17" ht="14.25" x14ac:dyDescent="0.2">
      <c r="C246" s="141" t="s">
        <v>241</v>
      </c>
      <c r="D246" s="141" t="s">
        <v>286</v>
      </c>
      <c r="E246" s="141" t="s">
        <v>112</v>
      </c>
      <c r="F246" s="141" t="s">
        <v>112</v>
      </c>
      <c r="G246" s="141" t="s">
        <v>112</v>
      </c>
      <c r="H246" s="141" t="s">
        <v>6</v>
      </c>
      <c r="I246" s="141" t="s">
        <v>7</v>
      </c>
      <c r="J246" s="150">
        <v>157.10951523720007</v>
      </c>
      <c r="K246" s="148">
        <f t="shared" si="18"/>
        <v>157.11000000000001</v>
      </c>
      <c r="L246" s="149">
        <f t="shared" si="19"/>
        <v>162.26</v>
      </c>
      <c r="M246" s="149">
        <f t="shared" si="21"/>
        <v>168.14</v>
      </c>
      <c r="N246" s="149">
        <f t="shared" si="21"/>
        <v>174.34</v>
      </c>
      <c r="O246" s="149">
        <f t="shared" si="21"/>
        <v>180.41</v>
      </c>
      <c r="Q246" s="118">
        <v>227</v>
      </c>
    </row>
    <row r="247" spans="3:17" ht="14.25" x14ac:dyDescent="0.2">
      <c r="C247" s="141" t="s">
        <v>241</v>
      </c>
      <c r="D247" s="141" t="s">
        <v>301</v>
      </c>
      <c r="E247" s="141" t="s">
        <v>143</v>
      </c>
      <c r="F247" s="141" t="s">
        <v>302</v>
      </c>
      <c r="G247" s="141" t="s">
        <v>302</v>
      </c>
      <c r="H247" s="141" t="s">
        <v>144</v>
      </c>
      <c r="I247" s="141" t="s">
        <v>5</v>
      </c>
      <c r="J247" s="150">
        <v>51.948825368897829</v>
      </c>
      <c r="K247" s="148">
        <f t="shared" si="18"/>
        <v>51.95</v>
      </c>
      <c r="L247" s="149">
        <f t="shared" si="19"/>
        <v>53.65</v>
      </c>
      <c r="M247" s="149">
        <f t="shared" si="21"/>
        <v>55.59</v>
      </c>
      <c r="N247" s="149">
        <f t="shared" si="21"/>
        <v>57.64</v>
      </c>
      <c r="O247" s="149">
        <f t="shared" si="21"/>
        <v>59.65</v>
      </c>
      <c r="Q247" s="59">
        <v>228</v>
      </c>
    </row>
    <row r="248" spans="3:17" ht="14.25" x14ac:dyDescent="0.2">
      <c r="C248" s="141" t="s">
        <v>241</v>
      </c>
      <c r="D248" s="141" t="s">
        <v>301</v>
      </c>
      <c r="E248" s="141" t="s">
        <v>153</v>
      </c>
      <c r="F248" s="141" t="s">
        <v>154</v>
      </c>
      <c r="G248" s="141" t="s">
        <v>154</v>
      </c>
      <c r="H248" s="141" t="s">
        <v>6</v>
      </c>
      <c r="I248" s="141" t="s">
        <v>7</v>
      </c>
      <c r="J248" s="150">
        <v>157.10951523720007</v>
      </c>
      <c r="K248" s="148">
        <f t="shared" si="18"/>
        <v>157.11000000000001</v>
      </c>
      <c r="L248" s="149">
        <f t="shared" si="19"/>
        <v>162.26</v>
      </c>
      <c r="M248" s="149">
        <f t="shared" si="21"/>
        <v>168.14</v>
      </c>
      <c r="N248" s="149">
        <f t="shared" si="21"/>
        <v>174.34</v>
      </c>
      <c r="O248" s="149">
        <f t="shared" si="21"/>
        <v>180.41</v>
      </c>
      <c r="Q248" s="118">
        <v>229</v>
      </c>
    </row>
    <row r="249" spans="3:17" ht="14.25" x14ac:dyDescent="0.2">
      <c r="C249" s="141" t="s">
        <v>241</v>
      </c>
      <c r="D249" s="141" t="s">
        <v>303</v>
      </c>
      <c r="E249" s="141" t="s">
        <v>304</v>
      </c>
      <c r="F249" s="141" t="s">
        <v>429</v>
      </c>
      <c r="G249" s="141" t="s">
        <v>429</v>
      </c>
      <c r="H249" s="141" t="s">
        <v>4</v>
      </c>
      <c r="I249" s="141" t="s">
        <v>5</v>
      </c>
      <c r="J249" s="150">
        <v>351.44147226968482</v>
      </c>
      <c r="K249" s="148">
        <f t="shared" si="18"/>
        <v>351.44</v>
      </c>
      <c r="L249" s="149">
        <f t="shared" si="19"/>
        <v>362.95</v>
      </c>
      <c r="M249" s="149">
        <f t="shared" si="21"/>
        <v>376.09</v>
      </c>
      <c r="N249" s="149">
        <f t="shared" si="21"/>
        <v>389.96</v>
      </c>
      <c r="O249" s="149">
        <f t="shared" si="21"/>
        <v>403.53</v>
      </c>
      <c r="Q249" s="59">
        <v>230</v>
      </c>
    </row>
    <row r="250" spans="3:17" ht="14.25" x14ac:dyDescent="0.2">
      <c r="C250" s="141" t="s">
        <v>241</v>
      </c>
      <c r="D250" s="141" t="s">
        <v>303</v>
      </c>
      <c r="E250" s="141" t="s">
        <v>303</v>
      </c>
      <c r="F250" s="141" t="s">
        <v>187</v>
      </c>
      <c r="G250" s="141" t="s">
        <v>187</v>
      </c>
      <c r="H250" s="141" t="s">
        <v>4</v>
      </c>
      <c r="I250" s="141" t="s">
        <v>5</v>
      </c>
      <c r="J250" s="150">
        <v>4339.5344083930386</v>
      </c>
      <c r="K250" s="148">
        <f t="shared" si="18"/>
        <v>4339.53</v>
      </c>
      <c r="L250" s="149">
        <f t="shared" si="19"/>
        <v>4481.66</v>
      </c>
      <c r="M250" s="149">
        <f t="shared" si="21"/>
        <v>4643.95</v>
      </c>
      <c r="N250" s="149">
        <f t="shared" si="21"/>
        <v>4815.18</v>
      </c>
      <c r="O250" s="149">
        <f t="shared" si="21"/>
        <v>4982.72</v>
      </c>
      <c r="Q250" s="118">
        <v>231</v>
      </c>
    </row>
    <row r="251" spans="3:17" ht="14.25" x14ac:dyDescent="0.2">
      <c r="C251" s="141" t="s">
        <v>241</v>
      </c>
      <c r="D251" s="141" t="s">
        <v>303</v>
      </c>
      <c r="E251" s="141" t="s">
        <v>303</v>
      </c>
      <c r="F251" s="141" t="s">
        <v>188</v>
      </c>
      <c r="G251" s="141" t="s">
        <v>188</v>
      </c>
      <c r="H251" s="141" t="s">
        <v>4</v>
      </c>
      <c r="I251" s="141" t="s">
        <v>5</v>
      </c>
      <c r="J251" s="150">
        <v>3977.3005964867225</v>
      </c>
      <c r="K251" s="148">
        <f t="shared" si="18"/>
        <v>3977.3</v>
      </c>
      <c r="L251" s="149">
        <f t="shared" si="19"/>
        <v>4107.57</v>
      </c>
      <c r="M251" s="149">
        <f t="shared" si="21"/>
        <v>4256.32</v>
      </c>
      <c r="N251" s="149">
        <f t="shared" si="21"/>
        <v>4413.26</v>
      </c>
      <c r="O251" s="149">
        <f t="shared" si="21"/>
        <v>4566.82</v>
      </c>
      <c r="Q251" s="59">
        <v>232</v>
      </c>
    </row>
    <row r="252" spans="3:17" ht="14.25" x14ac:dyDescent="0.2">
      <c r="C252" s="141" t="s">
        <v>241</v>
      </c>
      <c r="D252" s="141" t="s">
        <v>303</v>
      </c>
      <c r="E252" s="141" t="s">
        <v>305</v>
      </c>
      <c r="F252" s="141" t="s">
        <v>306</v>
      </c>
      <c r="G252" s="141" t="s">
        <v>202</v>
      </c>
      <c r="H252" s="141" t="s">
        <v>6</v>
      </c>
      <c r="I252" s="141" t="s">
        <v>7</v>
      </c>
      <c r="J252" s="150">
        <v>151.41469220624091</v>
      </c>
      <c r="K252" s="148">
        <f t="shared" si="18"/>
        <v>151.41</v>
      </c>
      <c r="L252" s="149">
        <f t="shared" si="19"/>
        <v>156.37</v>
      </c>
      <c r="M252" s="149">
        <f t="shared" si="21"/>
        <v>162.03</v>
      </c>
      <c r="N252" s="149">
        <f t="shared" si="21"/>
        <v>168</v>
      </c>
      <c r="O252" s="149">
        <f t="shared" si="21"/>
        <v>173.85</v>
      </c>
      <c r="Q252" s="118">
        <v>233</v>
      </c>
    </row>
    <row r="253" spans="3:17" ht="14.25" x14ac:dyDescent="0.2">
      <c r="C253" s="141" t="s">
        <v>241</v>
      </c>
      <c r="D253" s="141" t="s">
        <v>303</v>
      </c>
      <c r="E253" s="141" t="s">
        <v>305</v>
      </c>
      <c r="F253" s="141" t="s">
        <v>307</v>
      </c>
      <c r="G253" s="141" t="s">
        <v>203</v>
      </c>
      <c r="H253" s="141" t="s">
        <v>204</v>
      </c>
      <c r="I253" s="141" t="s">
        <v>7</v>
      </c>
      <c r="J253" s="150">
        <v>5.5463046117767121</v>
      </c>
      <c r="K253" s="148">
        <f t="shared" si="18"/>
        <v>5.55</v>
      </c>
      <c r="L253" s="149">
        <f t="shared" si="19"/>
        <v>5.73</v>
      </c>
      <c r="M253" s="149">
        <f t="shared" si="21"/>
        <v>5.94</v>
      </c>
      <c r="N253" s="149">
        <f t="shared" si="21"/>
        <v>6.16</v>
      </c>
      <c r="O253" s="149">
        <f t="shared" si="21"/>
        <v>6.37</v>
      </c>
      <c r="Q253" s="59">
        <v>234</v>
      </c>
    </row>
    <row r="254" spans="3:17" ht="14.25" x14ac:dyDescent="0.2">
      <c r="C254" s="141" t="s">
        <v>241</v>
      </c>
      <c r="D254" s="141" t="s">
        <v>303</v>
      </c>
      <c r="E254" s="141" t="s">
        <v>305</v>
      </c>
      <c r="F254" s="141" t="s">
        <v>308</v>
      </c>
      <c r="G254" s="141" t="s">
        <v>308</v>
      </c>
      <c r="H254" s="141" t="s">
        <v>6</v>
      </c>
      <c r="I254" s="141" t="s">
        <v>7</v>
      </c>
      <c r="J254" s="150">
        <v>151.41469220624091</v>
      </c>
      <c r="K254" s="148">
        <f t="shared" si="18"/>
        <v>151.41</v>
      </c>
      <c r="L254" s="149">
        <f t="shared" si="19"/>
        <v>156.37</v>
      </c>
      <c r="M254" s="149">
        <f t="shared" si="21"/>
        <v>162.03</v>
      </c>
      <c r="N254" s="149">
        <f t="shared" si="21"/>
        <v>168</v>
      </c>
      <c r="O254" s="149">
        <f t="shared" si="21"/>
        <v>173.85</v>
      </c>
      <c r="Q254" s="118">
        <v>235</v>
      </c>
    </row>
    <row r="255" spans="3:17" ht="14.25" x14ac:dyDescent="0.2">
      <c r="C255" s="141" t="s">
        <v>241</v>
      </c>
      <c r="D255" s="141" t="s">
        <v>303</v>
      </c>
      <c r="E255" s="141" t="s">
        <v>305</v>
      </c>
      <c r="F255" s="141" t="s">
        <v>309</v>
      </c>
      <c r="G255" s="141" t="s">
        <v>158</v>
      </c>
      <c r="H255" s="141" t="s">
        <v>6</v>
      </c>
      <c r="I255" s="141" t="s">
        <v>7</v>
      </c>
      <c r="J255" s="150">
        <v>151.41469220624091</v>
      </c>
      <c r="K255" s="148">
        <f t="shared" si="18"/>
        <v>151.41</v>
      </c>
      <c r="L255" s="149">
        <f t="shared" si="19"/>
        <v>156.37</v>
      </c>
      <c r="M255" s="149">
        <f t="shared" si="21"/>
        <v>162.03</v>
      </c>
      <c r="N255" s="149">
        <f t="shared" si="21"/>
        <v>168</v>
      </c>
      <c r="O255" s="149">
        <f t="shared" si="21"/>
        <v>173.85</v>
      </c>
      <c r="Q255" s="59">
        <v>236</v>
      </c>
    </row>
    <row r="256" spans="3:17" ht="14.25" x14ac:dyDescent="0.2">
      <c r="C256" s="141" t="s">
        <v>241</v>
      </c>
      <c r="D256" s="141" t="s">
        <v>303</v>
      </c>
      <c r="E256" s="141" t="s">
        <v>305</v>
      </c>
      <c r="F256" s="141" t="s">
        <v>310</v>
      </c>
      <c r="G256" s="141" t="s">
        <v>159</v>
      </c>
      <c r="H256" s="141" t="s">
        <v>4</v>
      </c>
      <c r="I256" s="141" t="s">
        <v>5</v>
      </c>
      <c r="J256" s="150">
        <v>605.65876882496366</v>
      </c>
      <c r="K256" s="148">
        <f t="shared" si="18"/>
        <v>605.66</v>
      </c>
      <c r="L256" s="149">
        <f t="shared" si="19"/>
        <v>625.5</v>
      </c>
      <c r="M256" s="149">
        <f t="shared" si="21"/>
        <v>648.15</v>
      </c>
      <c r="N256" s="149">
        <f t="shared" si="21"/>
        <v>672.05</v>
      </c>
      <c r="O256" s="149">
        <f t="shared" si="21"/>
        <v>695.43</v>
      </c>
      <c r="Q256" s="118">
        <v>237</v>
      </c>
    </row>
    <row r="257" spans="3:17" ht="14.25" x14ac:dyDescent="0.2">
      <c r="C257" s="168" t="s">
        <v>241</v>
      </c>
      <c r="D257" s="168" t="s">
        <v>311</v>
      </c>
      <c r="E257" s="168" t="s">
        <v>311</v>
      </c>
      <c r="F257" s="168" t="s">
        <v>311</v>
      </c>
      <c r="G257" s="168" t="s">
        <v>311</v>
      </c>
      <c r="H257" s="168" t="s">
        <v>4</v>
      </c>
      <c r="I257" s="168" t="s">
        <v>5</v>
      </c>
      <c r="J257" s="167"/>
      <c r="K257" s="167"/>
      <c r="L257" s="167"/>
      <c r="M257" s="167"/>
      <c r="N257" s="167"/>
      <c r="O257" s="167"/>
      <c r="Q257" s="59">
        <v>238</v>
      </c>
    </row>
    <row r="258" spans="3:17" ht="14.25" x14ac:dyDescent="0.2">
      <c r="C258" s="141" t="s">
        <v>241</v>
      </c>
      <c r="D258" s="141" t="s">
        <v>312</v>
      </c>
      <c r="E258" s="141" t="s">
        <v>33</v>
      </c>
      <c r="F258" s="141" t="s">
        <v>313</v>
      </c>
      <c r="G258" s="141" t="s">
        <v>313</v>
      </c>
      <c r="H258" s="141" t="s">
        <v>4</v>
      </c>
      <c r="I258" s="141" t="s">
        <v>5</v>
      </c>
      <c r="J258" s="150">
        <v>207.79530147559132</v>
      </c>
      <c r="K258" s="148">
        <f t="shared" si="18"/>
        <v>207.8</v>
      </c>
      <c r="L258" s="149">
        <f t="shared" si="19"/>
        <v>214.61</v>
      </c>
      <c r="M258" s="149">
        <f t="shared" si="21"/>
        <v>222.38</v>
      </c>
      <c r="N258" s="149">
        <f t="shared" si="21"/>
        <v>230.58</v>
      </c>
      <c r="O258" s="149">
        <f t="shared" si="21"/>
        <v>238.6</v>
      </c>
      <c r="Q258" s="118">
        <v>239</v>
      </c>
    </row>
    <row r="259" spans="3:17" ht="14.25" x14ac:dyDescent="0.2">
      <c r="C259" s="141" t="s">
        <v>241</v>
      </c>
      <c r="D259" s="141" t="s">
        <v>312</v>
      </c>
      <c r="E259" s="141" t="s">
        <v>33</v>
      </c>
      <c r="F259" s="141" t="s">
        <v>314</v>
      </c>
      <c r="G259" s="141" t="s">
        <v>314</v>
      </c>
      <c r="H259" s="141" t="s">
        <v>6</v>
      </c>
      <c r="I259" s="141" t="s">
        <v>7</v>
      </c>
      <c r="J259" s="150">
        <v>103.89765073779566</v>
      </c>
      <c r="K259" s="148">
        <f t="shared" si="18"/>
        <v>103.9</v>
      </c>
      <c r="L259" s="149">
        <f t="shared" si="19"/>
        <v>107.3</v>
      </c>
      <c r="M259" s="149">
        <f t="shared" si="21"/>
        <v>111.19</v>
      </c>
      <c r="N259" s="149">
        <f t="shared" si="21"/>
        <v>115.29</v>
      </c>
      <c r="O259" s="149">
        <f t="shared" si="21"/>
        <v>119.3</v>
      </c>
      <c r="Q259" s="59">
        <v>240</v>
      </c>
    </row>
    <row r="260" spans="3:17" ht="14.25" x14ac:dyDescent="0.2">
      <c r="C260" s="141" t="s">
        <v>241</v>
      </c>
      <c r="D260" s="141" t="s">
        <v>312</v>
      </c>
      <c r="E260" s="141" t="s">
        <v>33</v>
      </c>
      <c r="F260" s="141" t="s">
        <v>315</v>
      </c>
      <c r="G260" s="141" t="s">
        <v>315</v>
      </c>
      <c r="H260" s="141" t="s">
        <v>4</v>
      </c>
      <c r="I260" s="141" t="s">
        <v>5</v>
      </c>
      <c r="J260" s="150">
        <v>311.692952213387</v>
      </c>
      <c r="K260" s="148">
        <f t="shared" si="18"/>
        <v>311.69</v>
      </c>
      <c r="L260" s="149">
        <f t="shared" si="19"/>
        <v>321.89999999999998</v>
      </c>
      <c r="M260" s="149">
        <f t="shared" si="21"/>
        <v>333.56</v>
      </c>
      <c r="N260" s="149">
        <f t="shared" si="21"/>
        <v>345.86</v>
      </c>
      <c r="O260" s="149">
        <f t="shared" si="21"/>
        <v>357.89</v>
      </c>
      <c r="Q260" s="118">
        <v>241</v>
      </c>
    </row>
    <row r="261" spans="3:17" ht="14.25" x14ac:dyDescent="0.2">
      <c r="C261" s="141" t="s">
        <v>241</v>
      </c>
      <c r="D261" s="141" t="s">
        <v>312</v>
      </c>
      <c r="E261" s="141" t="s">
        <v>33</v>
      </c>
      <c r="F261" s="141" t="s">
        <v>316</v>
      </c>
      <c r="G261" s="141" t="s">
        <v>316</v>
      </c>
      <c r="H261" s="141" t="s">
        <v>6</v>
      </c>
      <c r="I261" s="141" t="s">
        <v>7</v>
      </c>
      <c r="J261" s="150">
        <v>103.89765073779566</v>
      </c>
      <c r="K261" s="148">
        <f t="shared" si="18"/>
        <v>103.9</v>
      </c>
      <c r="L261" s="149">
        <f t="shared" si="19"/>
        <v>107.3</v>
      </c>
      <c r="M261" s="149">
        <f t="shared" ref="M261:O280" si="22">ROUND(L261*(1+M$8)*(1-M$9),2)</f>
        <v>111.19</v>
      </c>
      <c r="N261" s="149">
        <f t="shared" si="22"/>
        <v>115.29</v>
      </c>
      <c r="O261" s="149">
        <f t="shared" si="22"/>
        <v>119.3</v>
      </c>
      <c r="Q261" s="59">
        <v>242</v>
      </c>
    </row>
    <row r="262" spans="3:17" ht="14.25" x14ac:dyDescent="0.2">
      <c r="C262" s="141" t="s">
        <v>241</v>
      </c>
      <c r="D262" s="141" t="s">
        <v>312</v>
      </c>
      <c r="E262" s="141" t="s">
        <v>33</v>
      </c>
      <c r="F262" s="141" t="s">
        <v>317</v>
      </c>
      <c r="G262" s="141" t="s">
        <v>317</v>
      </c>
      <c r="H262" s="141" t="s">
        <v>4</v>
      </c>
      <c r="I262" s="141" t="s">
        <v>5</v>
      </c>
      <c r="J262" s="150">
        <v>207.79530147559132</v>
      </c>
      <c r="K262" s="148">
        <f t="shared" si="18"/>
        <v>207.8</v>
      </c>
      <c r="L262" s="149">
        <f t="shared" si="19"/>
        <v>214.61</v>
      </c>
      <c r="M262" s="149">
        <f t="shared" si="22"/>
        <v>222.38</v>
      </c>
      <c r="N262" s="149">
        <f t="shared" si="22"/>
        <v>230.58</v>
      </c>
      <c r="O262" s="149">
        <f t="shared" si="22"/>
        <v>238.6</v>
      </c>
      <c r="Q262" s="118">
        <v>243</v>
      </c>
    </row>
    <row r="263" spans="3:17" ht="14.25" x14ac:dyDescent="0.2">
      <c r="C263" s="141" t="s">
        <v>241</v>
      </c>
      <c r="D263" s="141" t="s">
        <v>312</v>
      </c>
      <c r="E263" s="141" t="s">
        <v>33</v>
      </c>
      <c r="F263" s="141" t="s">
        <v>318</v>
      </c>
      <c r="G263" s="141" t="s">
        <v>318</v>
      </c>
      <c r="H263" s="141" t="s">
        <v>6</v>
      </c>
      <c r="I263" s="141" t="s">
        <v>7</v>
      </c>
      <c r="J263" s="150">
        <v>103.89765073779566</v>
      </c>
      <c r="K263" s="148">
        <f t="shared" si="18"/>
        <v>103.9</v>
      </c>
      <c r="L263" s="149">
        <f t="shared" si="19"/>
        <v>107.3</v>
      </c>
      <c r="M263" s="149">
        <f t="shared" si="22"/>
        <v>111.19</v>
      </c>
      <c r="N263" s="149">
        <f t="shared" si="22"/>
        <v>115.29</v>
      </c>
      <c r="O263" s="149">
        <f t="shared" si="22"/>
        <v>119.3</v>
      </c>
      <c r="Q263" s="59">
        <v>244</v>
      </c>
    </row>
    <row r="264" spans="3:17" ht="14.25" x14ac:dyDescent="0.2">
      <c r="C264" s="141" t="s">
        <v>241</v>
      </c>
      <c r="D264" s="141" t="s">
        <v>312</v>
      </c>
      <c r="E264" s="141" t="s">
        <v>32</v>
      </c>
      <c r="F264" s="141" t="s">
        <v>319</v>
      </c>
      <c r="G264" s="141" t="s">
        <v>319</v>
      </c>
      <c r="H264" s="141" t="s">
        <v>6</v>
      </c>
      <c r="I264" s="141" t="s">
        <v>7</v>
      </c>
      <c r="J264" s="150">
        <v>103.89765073779566</v>
      </c>
      <c r="K264" s="148">
        <f t="shared" si="18"/>
        <v>103.9</v>
      </c>
      <c r="L264" s="149">
        <f t="shared" si="19"/>
        <v>107.3</v>
      </c>
      <c r="M264" s="149">
        <f t="shared" si="22"/>
        <v>111.19</v>
      </c>
      <c r="N264" s="149">
        <f t="shared" si="22"/>
        <v>115.29</v>
      </c>
      <c r="O264" s="149">
        <f t="shared" si="22"/>
        <v>119.3</v>
      </c>
      <c r="Q264" s="118">
        <v>245</v>
      </c>
    </row>
    <row r="265" spans="3:17" ht="14.25" x14ac:dyDescent="0.2">
      <c r="C265" s="141" t="s">
        <v>241</v>
      </c>
      <c r="D265" s="141" t="s">
        <v>312</v>
      </c>
      <c r="E265" s="141" t="s">
        <v>32</v>
      </c>
      <c r="F265" s="141" t="s">
        <v>320</v>
      </c>
      <c r="G265" s="141" t="s">
        <v>320</v>
      </c>
      <c r="H265" s="141" t="s">
        <v>4</v>
      </c>
      <c r="I265" s="141" t="s">
        <v>5</v>
      </c>
      <c r="J265" s="150">
        <v>207.79530147559132</v>
      </c>
      <c r="K265" s="148">
        <f t="shared" si="18"/>
        <v>207.8</v>
      </c>
      <c r="L265" s="149">
        <f t="shared" si="19"/>
        <v>214.61</v>
      </c>
      <c r="M265" s="149">
        <f t="shared" si="22"/>
        <v>222.38</v>
      </c>
      <c r="N265" s="149">
        <f t="shared" si="22"/>
        <v>230.58</v>
      </c>
      <c r="O265" s="149">
        <f t="shared" si="22"/>
        <v>238.6</v>
      </c>
      <c r="Q265" s="59">
        <v>246</v>
      </c>
    </row>
    <row r="266" spans="3:17" ht="14.25" x14ac:dyDescent="0.2">
      <c r="C266" s="141" t="s">
        <v>241</v>
      </c>
      <c r="D266" s="141" t="s">
        <v>312</v>
      </c>
      <c r="E266" s="141" t="s">
        <v>32</v>
      </c>
      <c r="F266" s="141" t="s">
        <v>321</v>
      </c>
      <c r="G266" s="141" t="s">
        <v>321</v>
      </c>
      <c r="H266" s="141" t="s">
        <v>6</v>
      </c>
      <c r="I266" s="141" t="s">
        <v>7</v>
      </c>
      <c r="J266" s="150">
        <v>103.89765073779566</v>
      </c>
      <c r="K266" s="148">
        <f t="shared" si="18"/>
        <v>103.9</v>
      </c>
      <c r="L266" s="149">
        <f t="shared" si="19"/>
        <v>107.3</v>
      </c>
      <c r="M266" s="149">
        <f t="shared" si="22"/>
        <v>111.19</v>
      </c>
      <c r="N266" s="149">
        <f t="shared" si="22"/>
        <v>115.29</v>
      </c>
      <c r="O266" s="149">
        <f t="shared" si="22"/>
        <v>119.3</v>
      </c>
      <c r="Q266" s="118">
        <v>247</v>
      </c>
    </row>
    <row r="267" spans="3:17" ht="14.25" x14ac:dyDescent="0.2">
      <c r="C267" s="141" t="s">
        <v>241</v>
      </c>
      <c r="D267" s="141" t="s">
        <v>312</v>
      </c>
      <c r="E267" s="141" t="s">
        <v>32</v>
      </c>
      <c r="F267" s="141" t="s">
        <v>322</v>
      </c>
      <c r="G267" s="141" t="s">
        <v>322</v>
      </c>
      <c r="H267" s="141" t="s">
        <v>4</v>
      </c>
      <c r="I267" s="141" t="s">
        <v>5</v>
      </c>
      <c r="J267" s="150">
        <v>207.79530147559132</v>
      </c>
      <c r="K267" s="148">
        <f t="shared" si="18"/>
        <v>207.8</v>
      </c>
      <c r="L267" s="149">
        <f t="shared" si="19"/>
        <v>214.61</v>
      </c>
      <c r="M267" s="149">
        <f t="shared" si="22"/>
        <v>222.38</v>
      </c>
      <c r="N267" s="149">
        <f t="shared" si="22"/>
        <v>230.58</v>
      </c>
      <c r="O267" s="149">
        <f t="shared" si="22"/>
        <v>238.6</v>
      </c>
      <c r="Q267" s="59">
        <v>248</v>
      </c>
    </row>
    <row r="268" spans="3:17" ht="15.95" customHeight="1" x14ac:dyDescent="0.2">
      <c r="C268" s="141" t="s">
        <v>241</v>
      </c>
      <c r="D268" s="141" t="s">
        <v>312</v>
      </c>
      <c r="E268" s="141" t="s">
        <v>32</v>
      </c>
      <c r="F268" s="141" t="s">
        <v>323</v>
      </c>
      <c r="G268" s="141" t="s">
        <v>323</v>
      </c>
      <c r="H268" s="141" t="s">
        <v>6</v>
      </c>
      <c r="I268" s="141" t="s">
        <v>7</v>
      </c>
      <c r="J268" s="150">
        <v>103.89765073779566</v>
      </c>
      <c r="K268" s="148">
        <f t="shared" si="18"/>
        <v>103.9</v>
      </c>
      <c r="L268" s="149">
        <f t="shared" si="19"/>
        <v>107.3</v>
      </c>
      <c r="M268" s="149">
        <f t="shared" si="22"/>
        <v>111.19</v>
      </c>
      <c r="N268" s="149">
        <f t="shared" si="22"/>
        <v>115.29</v>
      </c>
      <c r="O268" s="149">
        <f t="shared" si="22"/>
        <v>119.3</v>
      </c>
      <c r="Q268" s="118">
        <v>249</v>
      </c>
    </row>
    <row r="269" spans="3:17" ht="14.25" x14ac:dyDescent="0.2">
      <c r="C269" s="141" t="s">
        <v>241</v>
      </c>
      <c r="D269" s="141" t="s">
        <v>312</v>
      </c>
      <c r="E269" s="141" t="s">
        <v>32</v>
      </c>
      <c r="F269" s="141" t="s">
        <v>324</v>
      </c>
      <c r="G269" s="141" t="s">
        <v>324</v>
      </c>
      <c r="H269" s="141" t="s">
        <v>4</v>
      </c>
      <c r="I269" s="141" t="s">
        <v>5</v>
      </c>
      <c r="J269" s="150">
        <v>207.79530147559132</v>
      </c>
      <c r="K269" s="148">
        <f t="shared" si="18"/>
        <v>207.8</v>
      </c>
      <c r="L269" s="149">
        <f t="shared" si="19"/>
        <v>214.61</v>
      </c>
      <c r="M269" s="149">
        <f t="shared" si="22"/>
        <v>222.38</v>
      </c>
      <c r="N269" s="149">
        <f t="shared" si="22"/>
        <v>230.58</v>
      </c>
      <c r="O269" s="149">
        <f t="shared" si="22"/>
        <v>238.6</v>
      </c>
      <c r="Q269" s="59">
        <v>250</v>
      </c>
    </row>
    <row r="270" spans="3:17" ht="14.25" x14ac:dyDescent="0.2">
      <c r="C270" s="141" t="s">
        <v>241</v>
      </c>
      <c r="D270" s="141" t="s">
        <v>325</v>
      </c>
      <c r="E270" s="141" t="s">
        <v>155</v>
      </c>
      <c r="F270" s="141" t="s">
        <v>326</v>
      </c>
      <c r="G270" s="141" t="s">
        <v>426</v>
      </c>
      <c r="H270" s="141" t="s">
        <v>4</v>
      </c>
      <c r="I270" s="141" t="s">
        <v>5</v>
      </c>
      <c r="J270" s="150">
        <v>113.56101915468068</v>
      </c>
      <c r="K270" s="148">
        <f t="shared" si="18"/>
        <v>113.56</v>
      </c>
      <c r="L270" s="149">
        <f t="shared" si="19"/>
        <v>117.28</v>
      </c>
      <c r="M270" s="149">
        <f t="shared" si="22"/>
        <v>121.53</v>
      </c>
      <c r="N270" s="149">
        <f t="shared" si="22"/>
        <v>126.01</v>
      </c>
      <c r="O270" s="149">
        <f t="shared" si="22"/>
        <v>130.38999999999999</v>
      </c>
      <c r="Q270" s="118">
        <v>251</v>
      </c>
    </row>
    <row r="271" spans="3:17" ht="14.25" x14ac:dyDescent="0.2">
      <c r="C271" s="141" t="s">
        <v>241</v>
      </c>
      <c r="D271" s="141" t="s">
        <v>325</v>
      </c>
      <c r="E271" s="141" t="s">
        <v>155</v>
      </c>
      <c r="F271" s="141" t="s">
        <v>155</v>
      </c>
      <c r="G271" s="141" t="s">
        <v>155</v>
      </c>
      <c r="H271" s="141" t="s">
        <v>4</v>
      </c>
      <c r="I271" s="141" t="s">
        <v>5</v>
      </c>
      <c r="J271" s="150">
        <v>126.17891017186743</v>
      </c>
      <c r="K271" s="148">
        <f t="shared" si="18"/>
        <v>126.18</v>
      </c>
      <c r="L271" s="149">
        <f t="shared" si="19"/>
        <v>130.31</v>
      </c>
      <c r="M271" s="149">
        <f t="shared" si="22"/>
        <v>135.03</v>
      </c>
      <c r="N271" s="149">
        <f t="shared" si="22"/>
        <v>140.01</v>
      </c>
      <c r="O271" s="149">
        <f t="shared" si="22"/>
        <v>144.88</v>
      </c>
      <c r="Q271" s="59">
        <v>252</v>
      </c>
    </row>
    <row r="272" spans="3:17" ht="14.25" x14ac:dyDescent="0.2">
      <c r="C272" s="141" t="s">
        <v>241</v>
      </c>
      <c r="D272" s="141" t="s">
        <v>327</v>
      </c>
      <c r="E272" s="141" t="s">
        <v>328</v>
      </c>
      <c r="F272" s="141" t="s">
        <v>328</v>
      </c>
      <c r="G272" s="141" t="s">
        <v>328</v>
      </c>
      <c r="H272" s="141" t="s">
        <v>4</v>
      </c>
      <c r="I272" s="141" t="s">
        <v>7</v>
      </c>
      <c r="J272" s="150">
        <v>154.85689068045104</v>
      </c>
      <c r="K272" s="148">
        <f t="shared" si="18"/>
        <v>154.86000000000001</v>
      </c>
      <c r="L272" s="149">
        <f t="shared" si="19"/>
        <v>159.93</v>
      </c>
      <c r="M272" s="149">
        <f t="shared" si="22"/>
        <v>165.72</v>
      </c>
      <c r="N272" s="149">
        <f t="shared" si="22"/>
        <v>171.83</v>
      </c>
      <c r="O272" s="149">
        <f t="shared" si="22"/>
        <v>177.81</v>
      </c>
      <c r="Q272" s="118">
        <v>253</v>
      </c>
    </row>
    <row r="273" spans="3:17" ht="14.25" x14ac:dyDescent="0.2">
      <c r="C273" s="141" t="s">
        <v>241</v>
      </c>
      <c r="D273" s="141" t="s">
        <v>329</v>
      </c>
      <c r="E273" s="141" t="s">
        <v>330</v>
      </c>
      <c r="F273" s="141" t="s">
        <v>330</v>
      </c>
      <c r="G273" s="141" t="s">
        <v>330</v>
      </c>
      <c r="H273" s="141" t="s">
        <v>6</v>
      </c>
      <c r="I273" s="141" t="s">
        <v>7</v>
      </c>
      <c r="J273" s="150">
        <v>151.41469220624091</v>
      </c>
      <c r="K273" s="148">
        <f t="shared" si="18"/>
        <v>151.41</v>
      </c>
      <c r="L273" s="149">
        <f t="shared" si="19"/>
        <v>156.37</v>
      </c>
      <c r="M273" s="149">
        <f t="shared" si="22"/>
        <v>162.03</v>
      </c>
      <c r="N273" s="149">
        <f t="shared" si="22"/>
        <v>168</v>
      </c>
      <c r="O273" s="149">
        <f t="shared" si="22"/>
        <v>173.85</v>
      </c>
      <c r="Q273" s="59">
        <v>254</v>
      </c>
    </row>
    <row r="274" spans="3:17" ht="14.25" x14ac:dyDescent="0.2">
      <c r="C274" s="141" t="s">
        <v>241</v>
      </c>
      <c r="D274" s="141" t="s">
        <v>331</v>
      </c>
      <c r="E274" s="141" t="s">
        <v>332</v>
      </c>
      <c r="F274" s="141" t="s">
        <v>332</v>
      </c>
      <c r="G274" s="141" t="s">
        <v>332</v>
      </c>
      <c r="H274" s="141" t="s">
        <v>4</v>
      </c>
      <c r="I274" s="141" t="s">
        <v>5</v>
      </c>
      <c r="J274" s="150">
        <v>151.41469220624091</v>
      </c>
      <c r="K274" s="148">
        <f t="shared" si="18"/>
        <v>151.41</v>
      </c>
      <c r="L274" s="149">
        <f t="shared" si="19"/>
        <v>156.37</v>
      </c>
      <c r="M274" s="149">
        <f t="shared" si="22"/>
        <v>162.03</v>
      </c>
      <c r="N274" s="149">
        <f t="shared" si="22"/>
        <v>168</v>
      </c>
      <c r="O274" s="149">
        <f t="shared" si="22"/>
        <v>173.85</v>
      </c>
      <c r="Q274" s="118">
        <v>255</v>
      </c>
    </row>
    <row r="275" spans="3:17" ht="14.25" x14ac:dyDescent="0.2">
      <c r="C275" s="169" t="s">
        <v>241</v>
      </c>
      <c r="D275" s="169" t="s">
        <v>199</v>
      </c>
      <c r="E275" s="169" t="s">
        <v>198</v>
      </c>
      <c r="F275" s="169" t="s">
        <v>199</v>
      </c>
      <c r="G275" s="169" t="s">
        <v>199</v>
      </c>
      <c r="H275" s="169" t="s">
        <v>4</v>
      </c>
      <c r="I275" s="169" t="s">
        <v>7</v>
      </c>
      <c r="J275" s="170" t="s">
        <v>511</v>
      </c>
      <c r="K275" s="170" t="s">
        <v>511</v>
      </c>
      <c r="L275" s="170" t="s">
        <v>511</v>
      </c>
      <c r="M275" s="170" t="s">
        <v>511</v>
      </c>
      <c r="N275" s="170" t="s">
        <v>511</v>
      </c>
      <c r="O275" s="170" t="s">
        <v>511</v>
      </c>
      <c r="Q275" s="59">
        <v>256</v>
      </c>
    </row>
    <row r="276" spans="3:17" ht="14.25" x14ac:dyDescent="0.2">
      <c r="C276" s="141" t="s">
        <v>241</v>
      </c>
      <c r="D276" s="141" t="s">
        <v>333</v>
      </c>
      <c r="E276" s="141" t="s">
        <v>141</v>
      </c>
      <c r="F276" s="141" t="s">
        <v>334</v>
      </c>
      <c r="G276" s="141" t="s">
        <v>334</v>
      </c>
      <c r="H276" s="141" t="s">
        <v>335</v>
      </c>
      <c r="I276" s="141" t="s">
        <v>5</v>
      </c>
      <c r="J276" s="150">
        <v>159.7826928281039</v>
      </c>
      <c r="K276" s="148">
        <f t="shared" si="18"/>
        <v>159.78</v>
      </c>
      <c r="L276" s="149">
        <f t="shared" si="19"/>
        <v>165.01</v>
      </c>
      <c r="M276" s="149">
        <f t="shared" si="22"/>
        <v>170.99</v>
      </c>
      <c r="N276" s="149">
        <f t="shared" si="22"/>
        <v>177.29</v>
      </c>
      <c r="O276" s="149">
        <f t="shared" si="22"/>
        <v>183.46</v>
      </c>
      <c r="Q276" s="118">
        <v>257</v>
      </c>
    </row>
    <row r="277" spans="3:17" ht="14.25" x14ac:dyDescent="0.2">
      <c r="C277" s="141" t="s">
        <v>241</v>
      </c>
      <c r="D277" s="141" t="s">
        <v>333</v>
      </c>
      <c r="E277" s="141" t="s">
        <v>141</v>
      </c>
      <c r="F277" s="141" t="s">
        <v>336</v>
      </c>
      <c r="G277" s="141" t="s">
        <v>336</v>
      </c>
      <c r="H277" s="141" t="s">
        <v>335</v>
      </c>
      <c r="I277" s="141" t="s">
        <v>5</v>
      </c>
      <c r="J277" s="150">
        <v>11.983701962107794</v>
      </c>
      <c r="K277" s="148">
        <f t="shared" si="18"/>
        <v>11.98</v>
      </c>
      <c r="L277" s="149">
        <f t="shared" si="19"/>
        <v>12.37</v>
      </c>
      <c r="M277" s="149">
        <f t="shared" si="22"/>
        <v>12.82</v>
      </c>
      <c r="N277" s="149">
        <f t="shared" si="22"/>
        <v>13.29</v>
      </c>
      <c r="O277" s="149">
        <f t="shared" si="22"/>
        <v>13.75</v>
      </c>
      <c r="Q277" s="59">
        <v>258</v>
      </c>
    </row>
    <row r="278" spans="3:17" ht="14.25" x14ac:dyDescent="0.2">
      <c r="C278" s="141" t="s">
        <v>241</v>
      </c>
      <c r="D278" s="141" t="s">
        <v>333</v>
      </c>
      <c r="E278" s="141" t="s">
        <v>141</v>
      </c>
      <c r="F278" s="141" t="s">
        <v>337</v>
      </c>
      <c r="G278" s="141" t="s">
        <v>337</v>
      </c>
      <c r="H278" s="141" t="s">
        <v>335</v>
      </c>
      <c r="I278" s="141" t="s">
        <v>5</v>
      </c>
      <c r="J278" s="150">
        <v>41.863159912515705</v>
      </c>
      <c r="K278" s="148">
        <f t="shared" ref="K278:K329" si="23">ROUND(J278,2)</f>
        <v>41.86</v>
      </c>
      <c r="L278" s="149">
        <f t="shared" ref="L278:L329" si="24">ROUND(K278*(1+L$8)*(1-L$9),2)</f>
        <v>43.23</v>
      </c>
      <c r="M278" s="149">
        <f t="shared" si="22"/>
        <v>44.8</v>
      </c>
      <c r="N278" s="149">
        <f t="shared" si="22"/>
        <v>46.45</v>
      </c>
      <c r="O278" s="149">
        <f t="shared" si="22"/>
        <v>48.07</v>
      </c>
      <c r="Q278" s="118">
        <v>259</v>
      </c>
    </row>
    <row r="279" spans="3:17" ht="14.25" x14ac:dyDescent="0.2">
      <c r="C279" s="141" t="s">
        <v>241</v>
      </c>
      <c r="D279" s="141" t="s">
        <v>333</v>
      </c>
      <c r="E279" s="141" t="s">
        <v>141</v>
      </c>
      <c r="F279" s="141" t="s">
        <v>338</v>
      </c>
      <c r="G279" s="141" t="s">
        <v>338</v>
      </c>
      <c r="H279" s="141" t="s">
        <v>335</v>
      </c>
      <c r="I279" s="141" t="s">
        <v>5</v>
      </c>
      <c r="J279" s="150">
        <v>9.986418301756494</v>
      </c>
      <c r="K279" s="148">
        <f t="shared" si="23"/>
        <v>9.99</v>
      </c>
      <c r="L279" s="149">
        <f t="shared" si="24"/>
        <v>10.32</v>
      </c>
      <c r="M279" s="149">
        <f t="shared" si="22"/>
        <v>10.69</v>
      </c>
      <c r="N279" s="149">
        <f t="shared" si="22"/>
        <v>11.08</v>
      </c>
      <c r="O279" s="149">
        <f t="shared" si="22"/>
        <v>11.47</v>
      </c>
      <c r="Q279" s="59">
        <v>260</v>
      </c>
    </row>
    <row r="280" spans="3:17" ht="14.25" x14ac:dyDescent="0.2">
      <c r="C280" s="141" t="s">
        <v>241</v>
      </c>
      <c r="D280" s="141" t="s">
        <v>339</v>
      </c>
      <c r="E280" s="141" t="s">
        <v>339</v>
      </c>
      <c r="F280" s="141" t="s">
        <v>180</v>
      </c>
      <c r="G280" s="141" t="s">
        <v>180</v>
      </c>
      <c r="H280" s="141" t="s">
        <v>4</v>
      </c>
      <c r="I280" s="141" t="s">
        <v>5</v>
      </c>
      <c r="J280" s="150">
        <v>4162.9461713299861</v>
      </c>
      <c r="K280" s="148">
        <f t="shared" si="23"/>
        <v>4162.95</v>
      </c>
      <c r="L280" s="149">
        <f t="shared" si="24"/>
        <v>4299.3</v>
      </c>
      <c r="M280" s="149">
        <f t="shared" si="22"/>
        <v>4454.99</v>
      </c>
      <c r="N280" s="149">
        <f t="shared" si="22"/>
        <v>4619.26</v>
      </c>
      <c r="O280" s="149">
        <f t="shared" si="22"/>
        <v>4779.9799999999996</v>
      </c>
      <c r="Q280" s="118">
        <v>261</v>
      </c>
    </row>
    <row r="281" spans="3:17" ht="14.25" x14ac:dyDescent="0.2">
      <c r="C281" s="141" t="s">
        <v>241</v>
      </c>
      <c r="D281" s="141" t="s">
        <v>339</v>
      </c>
      <c r="E281" s="141" t="s">
        <v>339</v>
      </c>
      <c r="F281" s="141" t="s">
        <v>182</v>
      </c>
      <c r="G281" s="141" t="s">
        <v>182</v>
      </c>
      <c r="H281" s="141" t="s">
        <v>4</v>
      </c>
      <c r="I281" s="141" t="s">
        <v>5</v>
      </c>
      <c r="J281" s="150">
        <v>4934.8976699840268</v>
      </c>
      <c r="K281" s="148">
        <f t="shared" si="23"/>
        <v>4934.8999999999996</v>
      </c>
      <c r="L281" s="149">
        <f t="shared" si="24"/>
        <v>5096.53</v>
      </c>
      <c r="M281" s="149">
        <f t="shared" ref="M281:O300" si="25">ROUND(L281*(1+M$8)*(1-M$9),2)</f>
        <v>5281.09</v>
      </c>
      <c r="N281" s="149">
        <f t="shared" si="25"/>
        <v>5475.82</v>
      </c>
      <c r="O281" s="149">
        <f t="shared" si="25"/>
        <v>5666.35</v>
      </c>
      <c r="Q281" s="59">
        <v>262</v>
      </c>
    </row>
    <row r="282" spans="3:17" ht="14.25" x14ac:dyDescent="0.2">
      <c r="C282" s="141" t="s">
        <v>241</v>
      </c>
      <c r="D282" s="141" t="s">
        <v>339</v>
      </c>
      <c r="E282" s="141" t="s">
        <v>339</v>
      </c>
      <c r="F282" s="141" t="s">
        <v>184</v>
      </c>
      <c r="G282" s="141" t="s">
        <v>184</v>
      </c>
      <c r="H282" s="141" t="s">
        <v>4</v>
      </c>
      <c r="I282" s="141" t="s">
        <v>5</v>
      </c>
      <c r="J282" s="150">
        <v>4097.8132327127796</v>
      </c>
      <c r="K282" s="148">
        <f t="shared" si="23"/>
        <v>4097.8100000000004</v>
      </c>
      <c r="L282" s="149">
        <f t="shared" si="24"/>
        <v>4232.03</v>
      </c>
      <c r="M282" s="149">
        <f t="shared" si="25"/>
        <v>4385.28</v>
      </c>
      <c r="N282" s="149">
        <f t="shared" si="25"/>
        <v>4546.9799999999996</v>
      </c>
      <c r="O282" s="149">
        <f t="shared" si="25"/>
        <v>4705.1899999999996</v>
      </c>
      <c r="Q282" s="118">
        <v>263</v>
      </c>
    </row>
    <row r="283" spans="3:17" ht="14.25" x14ac:dyDescent="0.2">
      <c r="C283" s="141" t="s">
        <v>241</v>
      </c>
      <c r="D283" s="141" t="s">
        <v>339</v>
      </c>
      <c r="E283" s="141" t="s">
        <v>339</v>
      </c>
      <c r="F283" s="141" t="s">
        <v>178</v>
      </c>
      <c r="G283" s="141" t="s">
        <v>178</v>
      </c>
      <c r="H283" s="141" t="s">
        <v>4</v>
      </c>
      <c r="I283" s="141" t="s">
        <v>5</v>
      </c>
      <c r="J283" s="150">
        <v>3838.1477705506136</v>
      </c>
      <c r="K283" s="148">
        <f t="shared" si="23"/>
        <v>3838.15</v>
      </c>
      <c r="L283" s="149">
        <f t="shared" si="24"/>
        <v>3963.86</v>
      </c>
      <c r="M283" s="149">
        <f t="shared" si="25"/>
        <v>4107.3999999999996</v>
      </c>
      <c r="N283" s="149">
        <f t="shared" si="25"/>
        <v>4258.8500000000004</v>
      </c>
      <c r="O283" s="149">
        <f t="shared" si="25"/>
        <v>4407.03</v>
      </c>
      <c r="Q283" s="59">
        <v>264</v>
      </c>
    </row>
    <row r="284" spans="3:17" ht="14.25" x14ac:dyDescent="0.2">
      <c r="C284" s="141" t="s">
        <v>241</v>
      </c>
      <c r="D284" s="141" t="s">
        <v>339</v>
      </c>
      <c r="E284" s="141" t="s">
        <v>339</v>
      </c>
      <c r="F284" s="141" t="s">
        <v>181</v>
      </c>
      <c r="G284" s="141" t="s">
        <v>181</v>
      </c>
      <c r="H284" s="141" t="s">
        <v>4</v>
      </c>
      <c r="I284" s="141" t="s">
        <v>5</v>
      </c>
      <c r="J284" s="150">
        <v>5051.9675395490176</v>
      </c>
      <c r="K284" s="148">
        <f t="shared" si="23"/>
        <v>5051.97</v>
      </c>
      <c r="L284" s="149">
        <f t="shared" si="24"/>
        <v>5217.4399999999996</v>
      </c>
      <c r="M284" s="149">
        <f t="shared" si="25"/>
        <v>5406.38</v>
      </c>
      <c r="N284" s="149">
        <f t="shared" si="25"/>
        <v>5605.73</v>
      </c>
      <c r="O284" s="149">
        <f t="shared" si="25"/>
        <v>5800.78</v>
      </c>
      <c r="Q284" s="118">
        <v>265</v>
      </c>
    </row>
    <row r="285" spans="3:17" ht="14.25" x14ac:dyDescent="0.2">
      <c r="C285" s="141" t="s">
        <v>241</v>
      </c>
      <c r="D285" s="141" t="s">
        <v>339</v>
      </c>
      <c r="E285" s="141" t="s">
        <v>339</v>
      </c>
      <c r="F285" s="141" t="s">
        <v>183</v>
      </c>
      <c r="G285" s="141" t="s">
        <v>183</v>
      </c>
      <c r="H285" s="141" t="s">
        <v>4</v>
      </c>
      <c r="I285" s="141" t="s">
        <v>5</v>
      </c>
      <c r="J285" s="150">
        <v>5528.9420631882695</v>
      </c>
      <c r="K285" s="148">
        <f t="shared" si="23"/>
        <v>5528.94</v>
      </c>
      <c r="L285" s="149">
        <f t="shared" si="24"/>
        <v>5710.03</v>
      </c>
      <c r="M285" s="149">
        <f t="shared" si="25"/>
        <v>5916.81</v>
      </c>
      <c r="N285" s="149">
        <f t="shared" si="25"/>
        <v>6134.98</v>
      </c>
      <c r="O285" s="149">
        <f t="shared" si="25"/>
        <v>6348.44</v>
      </c>
      <c r="Q285" s="59">
        <v>266</v>
      </c>
    </row>
    <row r="286" spans="3:17" ht="14.25" x14ac:dyDescent="0.2">
      <c r="C286" s="141" t="s">
        <v>241</v>
      </c>
      <c r="D286" s="141" t="s">
        <v>339</v>
      </c>
      <c r="E286" s="141" t="s">
        <v>339</v>
      </c>
      <c r="F286" s="141" t="s">
        <v>185</v>
      </c>
      <c r="G286" s="141" t="s">
        <v>185</v>
      </c>
      <c r="H286" s="141" t="s">
        <v>4</v>
      </c>
      <c r="I286" s="141" t="s">
        <v>5</v>
      </c>
      <c r="J286" s="150">
        <v>4279.1127776246685</v>
      </c>
      <c r="K286" s="148">
        <f t="shared" si="23"/>
        <v>4279.1099999999997</v>
      </c>
      <c r="L286" s="149">
        <f t="shared" si="24"/>
        <v>4419.26</v>
      </c>
      <c r="M286" s="149">
        <f t="shared" si="25"/>
        <v>4579.29</v>
      </c>
      <c r="N286" s="149">
        <f t="shared" si="25"/>
        <v>4748.1400000000003</v>
      </c>
      <c r="O286" s="149">
        <f t="shared" si="25"/>
        <v>4913.3500000000004</v>
      </c>
      <c r="Q286" s="118">
        <v>267</v>
      </c>
    </row>
    <row r="287" spans="3:17" ht="14.25" x14ac:dyDescent="0.2">
      <c r="C287" s="141" t="s">
        <v>241</v>
      </c>
      <c r="D287" s="141" t="s">
        <v>339</v>
      </c>
      <c r="E287" s="141" t="s">
        <v>339</v>
      </c>
      <c r="F287" s="141" t="s">
        <v>179</v>
      </c>
      <c r="G287" s="141" t="s">
        <v>179</v>
      </c>
      <c r="H287" s="141" t="s">
        <v>4</v>
      </c>
      <c r="I287" s="141" t="s">
        <v>5</v>
      </c>
      <c r="J287" s="150">
        <v>3981.0217565243224</v>
      </c>
      <c r="K287" s="148">
        <f t="shared" si="23"/>
        <v>3981.02</v>
      </c>
      <c r="L287" s="149">
        <f t="shared" si="24"/>
        <v>4111.41</v>
      </c>
      <c r="M287" s="149">
        <f t="shared" si="25"/>
        <v>4260.3</v>
      </c>
      <c r="N287" s="149">
        <f t="shared" si="25"/>
        <v>4417.3900000000003</v>
      </c>
      <c r="O287" s="149">
        <f t="shared" si="25"/>
        <v>4571.09</v>
      </c>
      <c r="Q287" s="59">
        <v>268</v>
      </c>
    </row>
    <row r="288" spans="3:17" ht="14.25" x14ac:dyDescent="0.2">
      <c r="C288" s="141" t="s">
        <v>241</v>
      </c>
      <c r="D288" s="141" t="s">
        <v>339</v>
      </c>
      <c r="E288" s="141" t="s">
        <v>339</v>
      </c>
      <c r="F288" s="141" t="s">
        <v>176</v>
      </c>
      <c r="G288" s="141" t="s">
        <v>176</v>
      </c>
      <c r="H288" s="141" t="s">
        <v>4</v>
      </c>
      <c r="I288" s="141" t="s">
        <v>5</v>
      </c>
      <c r="J288" s="150">
        <v>4111.0425578608674</v>
      </c>
      <c r="K288" s="148">
        <f t="shared" si="23"/>
        <v>4111.04</v>
      </c>
      <c r="L288" s="149">
        <f t="shared" si="24"/>
        <v>4245.6899999999996</v>
      </c>
      <c r="M288" s="149">
        <f t="shared" si="25"/>
        <v>4399.4399999999996</v>
      </c>
      <c r="N288" s="149">
        <f t="shared" si="25"/>
        <v>4561.66</v>
      </c>
      <c r="O288" s="149">
        <f t="shared" si="25"/>
        <v>4720.38</v>
      </c>
      <c r="Q288" s="118">
        <v>269</v>
      </c>
    </row>
    <row r="289" spans="3:17" ht="14.25" x14ac:dyDescent="0.2">
      <c r="C289" s="141" t="s">
        <v>241</v>
      </c>
      <c r="D289" s="141" t="s">
        <v>339</v>
      </c>
      <c r="E289" s="141" t="s">
        <v>339</v>
      </c>
      <c r="F289" s="141" t="s">
        <v>177</v>
      </c>
      <c r="G289" s="141" t="s">
        <v>177</v>
      </c>
      <c r="H289" s="141" t="s">
        <v>4</v>
      </c>
      <c r="I289" s="141" t="s">
        <v>5</v>
      </c>
      <c r="J289" s="150">
        <v>4660.9156187036024</v>
      </c>
      <c r="K289" s="148">
        <f t="shared" si="23"/>
        <v>4660.92</v>
      </c>
      <c r="L289" s="149">
        <f t="shared" si="24"/>
        <v>4813.58</v>
      </c>
      <c r="M289" s="149">
        <f t="shared" si="25"/>
        <v>4987.8900000000003</v>
      </c>
      <c r="N289" s="149">
        <f t="shared" si="25"/>
        <v>5171.8100000000004</v>
      </c>
      <c r="O289" s="149">
        <f t="shared" si="25"/>
        <v>5351.76</v>
      </c>
      <c r="Q289" s="59">
        <v>270</v>
      </c>
    </row>
    <row r="290" spans="3:17" ht="14.25" x14ac:dyDescent="0.2">
      <c r="C290" s="141" t="s">
        <v>241</v>
      </c>
      <c r="D290" s="141" t="s">
        <v>339</v>
      </c>
      <c r="E290" s="141" t="s">
        <v>339</v>
      </c>
      <c r="F290" s="141" t="s">
        <v>175</v>
      </c>
      <c r="G290" s="141" t="s">
        <v>175</v>
      </c>
      <c r="H290" s="141" t="s">
        <v>4</v>
      </c>
      <c r="I290" s="141" t="s">
        <v>5</v>
      </c>
      <c r="J290" s="150">
        <v>3228.6727476610959</v>
      </c>
      <c r="K290" s="148">
        <f t="shared" si="23"/>
        <v>3228.67</v>
      </c>
      <c r="L290" s="149">
        <f t="shared" si="24"/>
        <v>3334.42</v>
      </c>
      <c r="M290" s="149">
        <f t="shared" si="25"/>
        <v>3455.17</v>
      </c>
      <c r="N290" s="149">
        <f t="shared" si="25"/>
        <v>3582.57</v>
      </c>
      <c r="O290" s="149">
        <f t="shared" si="25"/>
        <v>3707.22</v>
      </c>
      <c r="Q290" s="118">
        <v>271</v>
      </c>
    </row>
    <row r="291" spans="3:17" ht="14.25" x14ac:dyDescent="0.2">
      <c r="C291" s="141" t="s">
        <v>249</v>
      </c>
      <c r="D291" s="141" t="s">
        <v>146</v>
      </c>
      <c r="E291" s="141" t="s">
        <v>146</v>
      </c>
      <c r="F291" s="141" t="s">
        <v>147</v>
      </c>
      <c r="G291" s="141" t="s">
        <v>423</v>
      </c>
      <c r="H291" s="141" t="s">
        <v>340</v>
      </c>
      <c r="I291" s="141" t="s">
        <v>5</v>
      </c>
      <c r="J291" s="150">
        <v>26.184919206200018</v>
      </c>
      <c r="K291" s="148">
        <f t="shared" si="23"/>
        <v>26.18</v>
      </c>
      <c r="L291" s="149">
        <f t="shared" si="24"/>
        <v>27.04</v>
      </c>
      <c r="M291" s="149">
        <f t="shared" si="25"/>
        <v>28.02</v>
      </c>
      <c r="N291" s="149">
        <f t="shared" si="25"/>
        <v>29.05</v>
      </c>
      <c r="O291" s="149">
        <f t="shared" si="25"/>
        <v>30.06</v>
      </c>
      <c r="Q291" s="59">
        <v>272</v>
      </c>
    </row>
    <row r="292" spans="3:17" ht="14.25" x14ac:dyDescent="0.2">
      <c r="C292" s="141" t="s">
        <v>249</v>
      </c>
      <c r="D292" s="141" t="s">
        <v>146</v>
      </c>
      <c r="E292" s="141" t="s">
        <v>146</v>
      </c>
      <c r="F292" s="141" t="s">
        <v>148</v>
      </c>
      <c r="G292" s="141" t="s">
        <v>148</v>
      </c>
      <c r="H292" s="141" t="s">
        <v>340</v>
      </c>
      <c r="I292" s="141" t="s">
        <v>5</v>
      </c>
      <c r="J292" s="150">
        <v>235.66427285580011</v>
      </c>
      <c r="K292" s="148">
        <f t="shared" si="23"/>
        <v>235.66</v>
      </c>
      <c r="L292" s="149">
        <f t="shared" si="24"/>
        <v>243.38</v>
      </c>
      <c r="M292" s="149">
        <f t="shared" si="25"/>
        <v>252.19</v>
      </c>
      <c r="N292" s="149">
        <f t="shared" si="25"/>
        <v>261.49</v>
      </c>
      <c r="O292" s="149">
        <f t="shared" si="25"/>
        <v>270.58999999999997</v>
      </c>
      <c r="Q292" s="118">
        <v>273</v>
      </c>
    </row>
    <row r="293" spans="3:17" ht="14.25" x14ac:dyDescent="0.2">
      <c r="C293" s="141" t="s">
        <v>249</v>
      </c>
      <c r="D293" s="141" t="s">
        <v>145</v>
      </c>
      <c r="E293" s="141" t="s">
        <v>145</v>
      </c>
      <c r="F293" s="141" t="s">
        <v>341</v>
      </c>
      <c r="G293" s="141" t="s">
        <v>341</v>
      </c>
      <c r="H293" s="141" t="s">
        <v>6</v>
      </c>
      <c r="I293" s="141" t="s">
        <v>7</v>
      </c>
      <c r="J293" s="150">
        <v>216.02430314021692</v>
      </c>
      <c r="K293" s="148">
        <f t="shared" si="23"/>
        <v>216.02</v>
      </c>
      <c r="L293" s="149">
        <f t="shared" si="24"/>
        <v>223.1</v>
      </c>
      <c r="M293" s="149">
        <f t="shared" si="25"/>
        <v>231.18</v>
      </c>
      <c r="N293" s="149">
        <f t="shared" si="25"/>
        <v>239.7</v>
      </c>
      <c r="O293" s="149">
        <f t="shared" si="25"/>
        <v>248.04</v>
      </c>
      <c r="Q293" s="59">
        <v>274</v>
      </c>
    </row>
    <row r="294" spans="3:17" ht="14.25" x14ac:dyDescent="0.2">
      <c r="C294" s="141" t="s">
        <v>249</v>
      </c>
      <c r="D294" s="141" t="s">
        <v>145</v>
      </c>
      <c r="E294" s="141" t="s">
        <v>145</v>
      </c>
      <c r="F294" s="141" t="s">
        <v>342</v>
      </c>
      <c r="G294" s="141" t="s">
        <v>342</v>
      </c>
      <c r="H294" s="141" t="s">
        <v>6</v>
      </c>
      <c r="I294" s="141" t="s">
        <v>7</v>
      </c>
      <c r="J294" s="150">
        <v>196.38945466836657</v>
      </c>
      <c r="K294" s="148">
        <f t="shared" si="23"/>
        <v>196.39</v>
      </c>
      <c r="L294" s="149">
        <f t="shared" si="24"/>
        <v>202.82</v>
      </c>
      <c r="M294" s="149">
        <f t="shared" si="25"/>
        <v>210.16</v>
      </c>
      <c r="N294" s="149">
        <f t="shared" si="25"/>
        <v>217.91</v>
      </c>
      <c r="O294" s="149">
        <f t="shared" si="25"/>
        <v>225.49</v>
      </c>
      <c r="Q294" s="118">
        <v>275</v>
      </c>
    </row>
    <row r="295" spans="3:17" ht="14.25" x14ac:dyDescent="0.2">
      <c r="C295" s="141" t="s">
        <v>249</v>
      </c>
      <c r="D295" s="141" t="s">
        <v>152</v>
      </c>
      <c r="E295" s="141" t="s">
        <v>152</v>
      </c>
      <c r="F295" s="141" t="s">
        <v>343</v>
      </c>
      <c r="G295" s="141" t="s">
        <v>343</v>
      </c>
      <c r="H295" s="141" t="s">
        <v>6</v>
      </c>
      <c r="I295" s="141" t="s">
        <v>7</v>
      </c>
      <c r="J295" s="150">
        <v>216.02430314021692</v>
      </c>
      <c r="K295" s="148">
        <f t="shared" si="23"/>
        <v>216.02</v>
      </c>
      <c r="L295" s="149">
        <f t="shared" si="24"/>
        <v>223.1</v>
      </c>
      <c r="M295" s="149">
        <f t="shared" si="25"/>
        <v>231.18</v>
      </c>
      <c r="N295" s="149">
        <f t="shared" si="25"/>
        <v>239.7</v>
      </c>
      <c r="O295" s="149">
        <f t="shared" si="25"/>
        <v>248.04</v>
      </c>
      <c r="Q295" s="59">
        <v>276</v>
      </c>
    </row>
    <row r="296" spans="3:17" ht="14.25" x14ac:dyDescent="0.2">
      <c r="C296" s="141" t="s">
        <v>249</v>
      </c>
      <c r="D296" s="141" t="s">
        <v>152</v>
      </c>
      <c r="E296" s="141" t="s">
        <v>152</v>
      </c>
      <c r="F296" s="141" t="s">
        <v>344</v>
      </c>
      <c r="G296" s="141" t="s">
        <v>344</v>
      </c>
      <c r="H296" s="141" t="s">
        <v>6</v>
      </c>
      <c r="I296" s="141" t="s">
        <v>7</v>
      </c>
      <c r="J296" s="150">
        <v>103.89765073779566</v>
      </c>
      <c r="K296" s="148">
        <f t="shared" si="23"/>
        <v>103.9</v>
      </c>
      <c r="L296" s="149">
        <f t="shared" si="24"/>
        <v>107.3</v>
      </c>
      <c r="M296" s="149">
        <f t="shared" si="25"/>
        <v>111.19</v>
      </c>
      <c r="N296" s="149">
        <f t="shared" si="25"/>
        <v>115.29</v>
      </c>
      <c r="O296" s="149">
        <f t="shared" si="25"/>
        <v>119.3</v>
      </c>
      <c r="Q296" s="118">
        <v>277</v>
      </c>
    </row>
    <row r="297" spans="3:17" ht="14.25" x14ac:dyDescent="0.2">
      <c r="C297" s="169" t="s">
        <v>345</v>
      </c>
      <c r="D297" s="169" t="s">
        <v>346</v>
      </c>
      <c r="E297" s="169" t="s">
        <v>347</v>
      </c>
      <c r="F297" s="169" t="s">
        <v>347</v>
      </c>
      <c r="G297" s="169" t="s">
        <v>438</v>
      </c>
      <c r="H297" s="169" t="s">
        <v>4</v>
      </c>
      <c r="I297" s="169" t="s">
        <v>7</v>
      </c>
      <c r="J297" s="170" t="s">
        <v>511</v>
      </c>
      <c r="K297" s="170" t="s">
        <v>511</v>
      </c>
      <c r="L297" s="170" t="s">
        <v>511</v>
      </c>
      <c r="M297" s="170" t="s">
        <v>511</v>
      </c>
      <c r="N297" s="170" t="s">
        <v>511</v>
      </c>
      <c r="O297" s="170" t="s">
        <v>511</v>
      </c>
      <c r="Q297" s="59">
        <v>278</v>
      </c>
    </row>
    <row r="298" spans="3:17" ht="14.25" x14ac:dyDescent="0.2">
      <c r="C298" s="169" t="s">
        <v>345</v>
      </c>
      <c r="D298" s="169" t="s">
        <v>348</v>
      </c>
      <c r="E298" s="169" t="s">
        <v>349</v>
      </c>
      <c r="F298" s="169" t="s">
        <v>349</v>
      </c>
      <c r="G298" s="169" t="s">
        <v>349</v>
      </c>
      <c r="H298" s="169" t="s">
        <v>4</v>
      </c>
      <c r="I298" s="169" t="s">
        <v>7</v>
      </c>
      <c r="J298" s="170" t="s">
        <v>511</v>
      </c>
      <c r="K298" s="170" t="s">
        <v>511</v>
      </c>
      <c r="L298" s="170" t="s">
        <v>511</v>
      </c>
      <c r="M298" s="170" t="s">
        <v>511</v>
      </c>
      <c r="N298" s="170" t="s">
        <v>511</v>
      </c>
      <c r="O298" s="170" t="s">
        <v>511</v>
      </c>
      <c r="Q298" s="118">
        <v>279</v>
      </c>
    </row>
    <row r="299" spans="3:17" ht="14.25" x14ac:dyDescent="0.2">
      <c r="C299" s="141" t="s">
        <v>345</v>
      </c>
      <c r="D299" s="141" t="s">
        <v>350</v>
      </c>
      <c r="E299" s="141" t="s">
        <v>191</v>
      </c>
      <c r="F299" s="141" t="s">
        <v>206</v>
      </c>
      <c r="G299" s="141" t="s">
        <v>206</v>
      </c>
      <c r="H299" s="141" t="s">
        <v>209</v>
      </c>
      <c r="I299" s="141" t="s">
        <v>5</v>
      </c>
      <c r="J299" s="150">
        <v>75.707346103120457</v>
      </c>
      <c r="K299" s="148">
        <f t="shared" si="23"/>
        <v>75.709999999999994</v>
      </c>
      <c r="L299" s="149">
        <f t="shared" si="24"/>
        <v>78.19</v>
      </c>
      <c r="M299" s="149">
        <f t="shared" si="25"/>
        <v>81.02</v>
      </c>
      <c r="N299" s="149">
        <f t="shared" si="25"/>
        <v>84.01</v>
      </c>
      <c r="O299" s="149">
        <f t="shared" si="25"/>
        <v>86.93</v>
      </c>
      <c r="Q299" s="59">
        <v>280</v>
      </c>
    </row>
    <row r="300" spans="3:17" s="58" customFormat="1" ht="14.25" x14ac:dyDescent="0.2">
      <c r="C300" s="141" t="s">
        <v>345</v>
      </c>
      <c r="D300" s="141" t="s">
        <v>350</v>
      </c>
      <c r="E300" s="141" t="s">
        <v>191</v>
      </c>
      <c r="F300" s="141" t="s">
        <v>207</v>
      </c>
      <c r="G300" s="141" t="s">
        <v>207</v>
      </c>
      <c r="H300" s="141" t="s">
        <v>209</v>
      </c>
      <c r="I300" s="141" t="s">
        <v>5</v>
      </c>
      <c r="J300" s="150">
        <v>286.16676891491579</v>
      </c>
      <c r="K300" s="148">
        <f t="shared" si="23"/>
        <v>286.17</v>
      </c>
      <c r="L300" s="149">
        <f t="shared" si="24"/>
        <v>295.54000000000002</v>
      </c>
      <c r="M300" s="149">
        <f t="shared" si="25"/>
        <v>306.24</v>
      </c>
      <c r="N300" s="149">
        <f t="shared" si="25"/>
        <v>317.52999999999997</v>
      </c>
      <c r="O300" s="149">
        <f t="shared" si="25"/>
        <v>328.58</v>
      </c>
      <c r="Q300" s="118">
        <v>281</v>
      </c>
    </row>
    <row r="301" spans="3:17" s="58" customFormat="1" ht="14.25" x14ac:dyDescent="0.2">
      <c r="C301" s="141" t="s">
        <v>345</v>
      </c>
      <c r="D301" s="141" t="s">
        <v>350</v>
      </c>
      <c r="E301" s="141" t="s">
        <v>191</v>
      </c>
      <c r="F301" s="141" t="s">
        <v>211</v>
      </c>
      <c r="G301" s="141" t="s">
        <v>211</v>
      </c>
      <c r="H301" s="141" t="s">
        <v>4</v>
      </c>
      <c r="I301" s="141" t="s">
        <v>5</v>
      </c>
      <c r="J301" s="150">
        <v>472.97908895990116</v>
      </c>
      <c r="K301" s="148">
        <f t="shared" si="23"/>
        <v>472.98</v>
      </c>
      <c r="L301" s="149">
        <f t="shared" si="24"/>
        <v>488.47</v>
      </c>
      <c r="M301" s="149">
        <f t="shared" ref="M301:O320" si="26">ROUND(L301*(1+M$8)*(1-M$9),2)</f>
        <v>506.16</v>
      </c>
      <c r="N301" s="149">
        <f t="shared" si="26"/>
        <v>524.82000000000005</v>
      </c>
      <c r="O301" s="149">
        <f t="shared" si="26"/>
        <v>543.08000000000004</v>
      </c>
      <c r="Q301" s="59">
        <v>282</v>
      </c>
    </row>
    <row r="302" spans="3:17" s="58" customFormat="1" ht="14.25" x14ac:dyDescent="0.2">
      <c r="C302" s="141" t="s">
        <v>345</v>
      </c>
      <c r="D302" s="141" t="s">
        <v>350</v>
      </c>
      <c r="E302" s="141" t="s">
        <v>191</v>
      </c>
      <c r="F302" s="141" t="s">
        <v>351</v>
      </c>
      <c r="G302" s="141" t="s">
        <v>224</v>
      </c>
      <c r="H302" s="141" t="s">
        <v>210</v>
      </c>
      <c r="I302" s="141" t="s">
        <v>5</v>
      </c>
      <c r="J302" s="150">
        <v>64.181059930640714</v>
      </c>
      <c r="K302" s="148">
        <f t="shared" si="23"/>
        <v>64.180000000000007</v>
      </c>
      <c r="L302" s="149">
        <f t="shared" si="24"/>
        <v>66.28</v>
      </c>
      <c r="M302" s="149">
        <f t="shared" si="26"/>
        <v>68.680000000000007</v>
      </c>
      <c r="N302" s="149">
        <f t="shared" si="26"/>
        <v>71.209999999999994</v>
      </c>
      <c r="O302" s="149">
        <f t="shared" si="26"/>
        <v>73.69</v>
      </c>
      <c r="Q302" s="118">
        <v>283</v>
      </c>
    </row>
    <row r="303" spans="3:17" s="58" customFormat="1" ht="14.25" x14ac:dyDescent="0.2">
      <c r="C303" s="141" t="s">
        <v>345</v>
      </c>
      <c r="D303" s="141" t="s">
        <v>350</v>
      </c>
      <c r="E303" s="141" t="s">
        <v>191</v>
      </c>
      <c r="F303" s="141" t="s">
        <v>193</v>
      </c>
      <c r="G303" s="141" t="s">
        <v>193</v>
      </c>
      <c r="H303" s="141" t="s">
        <v>4</v>
      </c>
      <c r="I303" s="141" t="s">
        <v>5</v>
      </c>
      <c r="J303" s="150">
        <v>202.89568755636284</v>
      </c>
      <c r="K303" s="148">
        <f t="shared" si="23"/>
        <v>202.9</v>
      </c>
      <c r="L303" s="149">
        <f t="shared" si="24"/>
        <v>209.55</v>
      </c>
      <c r="M303" s="149">
        <f t="shared" si="26"/>
        <v>217.14</v>
      </c>
      <c r="N303" s="149">
        <f t="shared" si="26"/>
        <v>225.15</v>
      </c>
      <c r="O303" s="149">
        <f t="shared" si="26"/>
        <v>232.98</v>
      </c>
      <c r="Q303" s="59">
        <v>284</v>
      </c>
    </row>
    <row r="304" spans="3:17" s="58" customFormat="1" ht="14.25" x14ac:dyDescent="0.2">
      <c r="C304" s="141" t="s">
        <v>345</v>
      </c>
      <c r="D304" s="141" t="s">
        <v>350</v>
      </c>
      <c r="E304" s="141" t="s">
        <v>191</v>
      </c>
      <c r="F304" s="141" t="s">
        <v>352</v>
      </c>
      <c r="G304" s="141" t="s">
        <v>208</v>
      </c>
      <c r="H304" s="141" t="s">
        <v>4</v>
      </c>
      <c r="I304" s="141" t="s">
        <v>5</v>
      </c>
      <c r="J304" s="150">
        <v>72.483874590363669</v>
      </c>
      <c r="K304" s="148">
        <f t="shared" si="23"/>
        <v>72.48</v>
      </c>
      <c r="L304" s="149">
        <f t="shared" si="24"/>
        <v>74.849999999999994</v>
      </c>
      <c r="M304" s="149">
        <f t="shared" si="26"/>
        <v>77.56</v>
      </c>
      <c r="N304" s="149">
        <f t="shared" si="26"/>
        <v>80.42</v>
      </c>
      <c r="O304" s="149">
        <f t="shared" si="26"/>
        <v>83.22</v>
      </c>
      <c r="Q304" s="118">
        <v>285</v>
      </c>
    </row>
    <row r="305" spans="3:17" s="58" customFormat="1" ht="14.25" x14ac:dyDescent="0.2">
      <c r="C305" s="141" t="s">
        <v>345</v>
      </c>
      <c r="D305" s="141" t="s">
        <v>350</v>
      </c>
      <c r="E305" s="141" t="s">
        <v>157</v>
      </c>
      <c r="F305" s="141" t="s">
        <v>159</v>
      </c>
      <c r="G305" s="141" t="s">
        <v>159</v>
      </c>
      <c r="H305" s="141" t="s">
        <v>210</v>
      </c>
      <c r="I305" s="141" t="s">
        <v>5</v>
      </c>
      <c r="J305" s="150">
        <v>605.65876882496366</v>
      </c>
      <c r="K305" s="148">
        <f t="shared" si="23"/>
        <v>605.66</v>
      </c>
      <c r="L305" s="149">
        <f t="shared" si="24"/>
        <v>625.5</v>
      </c>
      <c r="M305" s="149">
        <f t="shared" si="26"/>
        <v>648.15</v>
      </c>
      <c r="N305" s="149">
        <f t="shared" si="26"/>
        <v>672.05</v>
      </c>
      <c r="O305" s="149">
        <f t="shared" si="26"/>
        <v>695.43</v>
      </c>
      <c r="Q305" s="59">
        <v>286</v>
      </c>
    </row>
    <row r="306" spans="3:17" s="58" customFormat="1" ht="14.25" x14ac:dyDescent="0.2">
      <c r="C306" s="141" t="s">
        <v>353</v>
      </c>
      <c r="D306" s="141" t="s">
        <v>354</v>
      </c>
      <c r="E306" s="141" t="s">
        <v>355</v>
      </c>
      <c r="F306" s="141" t="s">
        <v>355</v>
      </c>
      <c r="G306" s="141" t="s">
        <v>355</v>
      </c>
      <c r="H306" s="141" t="s">
        <v>4</v>
      </c>
      <c r="I306" s="141" t="s">
        <v>5</v>
      </c>
      <c r="J306" s="150">
        <v>17.456612804133343</v>
      </c>
      <c r="K306" s="148">
        <f t="shared" si="23"/>
        <v>17.46</v>
      </c>
      <c r="L306" s="149">
        <f t="shared" si="24"/>
        <v>18.03</v>
      </c>
      <c r="M306" s="149">
        <f t="shared" si="26"/>
        <v>18.68</v>
      </c>
      <c r="N306" s="149">
        <f t="shared" si="26"/>
        <v>19.37</v>
      </c>
      <c r="O306" s="149">
        <f t="shared" si="26"/>
        <v>20.04</v>
      </c>
      <c r="Q306" s="118">
        <v>287</v>
      </c>
    </row>
    <row r="307" spans="3:17" s="58" customFormat="1" ht="14.25" x14ac:dyDescent="0.2">
      <c r="C307" s="141" t="s">
        <v>353</v>
      </c>
      <c r="D307" s="141" t="s">
        <v>356</v>
      </c>
      <c r="E307" s="141" t="s">
        <v>357</v>
      </c>
      <c r="F307" s="141" t="s">
        <v>357</v>
      </c>
      <c r="G307" s="141" t="s">
        <v>357</v>
      </c>
      <c r="H307" s="141" t="s">
        <v>358</v>
      </c>
      <c r="I307" s="141" t="s">
        <v>5</v>
      </c>
      <c r="J307" s="150">
        <v>177.38910489068982</v>
      </c>
      <c r="K307" s="148">
        <f t="shared" si="23"/>
        <v>177.39</v>
      </c>
      <c r="L307" s="149">
        <f t="shared" si="24"/>
        <v>183.2</v>
      </c>
      <c r="M307" s="149">
        <f t="shared" si="26"/>
        <v>189.83</v>
      </c>
      <c r="N307" s="149">
        <f t="shared" si="26"/>
        <v>196.83</v>
      </c>
      <c r="O307" s="149">
        <f t="shared" si="26"/>
        <v>203.68</v>
      </c>
      <c r="Q307" s="59">
        <v>288</v>
      </c>
    </row>
    <row r="308" spans="3:17" s="58" customFormat="1" ht="14.25" x14ac:dyDescent="0.2">
      <c r="C308" s="141" t="s">
        <v>353</v>
      </c>
      <c r="D308" s="141" t="s">
        <v>356</v>
      </c>
      <c r="E308" s="141" t="s">
        <v>359</v>
      </c>
      <c r="F308" s="141" t="s">
        <v>359</v>
      </c>
      <c r="G308" s="141" t="s">
        <v>359</v>
      </c>
      <c r="H308" s="141" t="s">
        <v>358</v>
      </c>
      <c r="I308" s="141" t="s">
        <v>5</v>
      </c>
      <c r="J308" s="150">
        <v>404.51114320005121</v>
      </c>
      <c r="K308" s="148">
        <f t="shared" si="23"/>
        <v>404.51</v>
      </c>
      <c r="L308" s="149">
        <f t="shared" si="24"/>
        <v>417.76</v>
      </c>
      <c r="M308" s="149">
        <f t="shared" si="26"/>
        <v>432.89</v>
      </c>
      <c r="N308" s="149">
        <f t="shared" si="26"/>
        <v>448.85</v>
      </c>
      <c r="O308" s="149">
        <f t="shared" si="26"/>
        <v>464.47</v>
      </c>
      <c r="Q308" s="118">
        <v>289</v>
      </c>
    </row>
    <row r="309" spans="3:17" s="58" customFormat="1" ht="14.25" x14ac:dyDescent="0.2">
      <c r="C309" s="141" t="s">
        <v>353</v>
      </c>
      <c r="D309" s="141" t="s">
        <v>356</v>
      </c>
      <c r="E309" s="141" t="s">
        <v>360</v>
      </c>
      <c r="F309" s="141" t="s">
        <v>361</v>
      </c>
      <c r="G309" s="141" t="s">
        <v>446</v>
      </c>
      <c r="H309" s="141" t="s">
        <v>358</v>
      </c>
      <c r="I309" s="141" t="s">
        <v>5</v>
      </c>
      <c r="J309" s="150">
        <v>593.77950845785233</v>
      </c>
      <c r="K309" s="148">
        <f t="shared" si="23"/>
        <v>593.78</v>
      </c>
      <c r="L309" s="149">
        <f t="shared" si="24"/>
        <v>613.23</v>
      </c>
      <c r="M309" s="149">
        <f t="shared" si="26"/>
        <v>635.44000000000005</v>
      </c>
      <c r="N309" s="149">
        <f t="shared" si="26"/>
        <v>658.87</v>
      </c>
      <c r="O309" s="149">
        <f t="shared" si="26"/>
        <v>681.79</v>
      </c>
      <c r="Q309" s="59">
        <v>290</v>
      </c>
    </row>
    <row r="310" spans="3:17" s="58" customFormat="1" ht="14.25" x14ac:dyDescent="0.2">
      <c r="C310" s="141" t="s">
        <v>353</v>
      </c>
      <c r="D310" s="141" t="s">
        <v>362</v>
      </c>
      <c r="E310" s="141" t="s">
        <v>363</v>
      </c>
      <c r="F310" s="141" t="s">
        <v>364</v>
      </c>
      <c r="G310" s="141" t="s">
        <v>447</v>
      </c>
      <c r="H310" s="141" t="s">
        <v>358</v>
      </c>
      <c r="I310" s="141" t="s">
        <v>7</v>
      </c>
      <c r="J310" s="150">
        <v>157.10951523720007</v>
      </c>
      <c r="K310" s="148">
        <f t="shared" si="23"/>
        <v>157.11000000000001</v>
      </c>
      <c r="L310" s="149">
        <f t="shared" si="24"/>
        <v>162.26</v>
      </c>
      <c r="M310" s="149">
        <f t="shared" si="26"/>
        <v>168.14</v>
      </c>
      <c r="N310" s="149">
        <f t="shared" si="26"/>
        <v>174.34</v>
      </c>
      <c r="O310" s="149">
        <f t="shared" si="26"/>
        <v>180.41</v>
      </c>
      <c r="Q310" s="118">
        <v>291</v>
      </c>
    </row>
    <row r="311" spans="3:17" s="58" customFormat="1" ht="14.25" x14ac:dyDescent="0.2">
      <c r="C311" s="141" t="s">
        <v>353</v>
      </c>
      <c r="D311" s="141" t="s">
        <v>362</v>
      </c>
      <c r="E311" s="141" t="s">
        <v>365</v>
      </c>
      <c r="F311" s="141" t="s">
        <v>366</v>
      </c>
      <c r="G311" s="141" t="s">
        <v>448</v>
      </c>
      <c r="H311" s="141" t="s">
        <v>358</v>
      </c>
      <c r="I311" s="141" t="s">
        <v>7</v>
      </c>
      <c r="J311" s="150">
        <v>274.94165166510015</v>
      </c>
      <c r="K311" s="148">
        <f t="shared" si="23"/>
        <v>274.94</v>
      </c>
      <c r="L311" s="149">
        <f t="shared" si="24"/>
        <v>283.95</v>
      </c>
      <c r="M311" s="149">
        <f t="shared" si="26"/>
        <v>294.23</v>
      </c>
      <c r="N311" s="149">
        <f t="shared" si="26"/>
        <v>305.08</v>
      </c>
      <c r="O311" s="149">
        <f t="shared" si="26"/>
        <v>315.7</v>
      </c>
      <c r="Q311" s="59">
        <v>292</v>
      </c>
    </row>
    <row r="312" spans="3:17" s="58" customFormat="1" ht="14.25" x14ac:dyDescent="0.2">
      <c r="C312" s="141" t="s">
        <v>353</v>
      </c>
      <c r="D312" s="141" t="s">
        <v>367</v>
      </c>
      <c r="E312" s="141" t="s">
        <v>368</v>
      </c>
      <c r="F312" s="141" t="s">
        <v>368</v>
      </c>
      <c r="G312" s="141" t="s">
        <v>368</v>
      </c>
      <c r="H312" s="141" t="s">
        <v>358</v>
      </c>
      <c r="I312" s="141" t="s">
        <v>5</v>
      </c>
      <c r="J312" s="150">
        <v>171.91469220624091</v>
      </c>
      <c r="K312" s="148">
        <f t="shared" si="23"/>
        <v>171.91</v>
      </c>
      <c r="L312" s="149">
        <f t="shared" si="24"/>
        <v>177.54</v>
      </c>
      <c r="M312" s="149">
        <f t="shared" si="26"/>
        <v>183.97</v>
      </c>
      <c r="N312" s="149">
        <f t="shared" si="26"/>
        <v>190.75</v>
      </c>
      <c r="O312" s="149">
        <f t="shared" si="26"/>
        <v>197.39</v>
      </c>
      <c r="Q312" s="118">
        <v>293</v>
      </c>
    </row>
    <row r="313" spans="3:17" s="58" customFormat="1" ht="14.25" x14ac:dyDescent="0.2">
      <c r="C313" s="141" t="s">
        <v>353</v>
      </c>
      <c r="D313" s="141" t="s">
        <v>367</v>
      </c>
      <c r="E313" s="141" t="s">
        <v>369</v>
      </c>
      <c r="F313" s="141" t="s">
        <v>369</v>
      </c>
      <c r="G313" s="141" t="s">
        <v>369</v>
      </c>
      <c r="H313" s="141" t="s">
        <v>358</v>
      </c>
      <c r="I313" s="141" t="s">
        <v>5</v>
      </c>
      <c r="J313" s="150">
        <v>171.91469220624091</v>
      </c>
      <c r="K313" s="148">
        <f t="shared" si="23"/>
        <v>171.91</v>
      </c>
      <c r="L313" s="149">
        <f t="shared" si="24"/>
        <v>177.54</v>
      </c>
      <c r="M313" s="149">
        <f t="shared" si="26"/>
        <v>183.97</v>
      </c>
      <c r="N313" s="149">
        <f t="shared" si="26"/>
        <v>190.75</v>
      </c>
      <c r="O313" s="149">
        <f t="shared" si="26"/>
        <v>197.39</v>
      </c>
      <c r="Q313" s="59">
        <v>294</v>
      </c>
    </row>
    <row r="314" spans="3:17" s="58" customFormat="1" ht="14.25" x14ac:dyDescent="0.2">
      <c r="C314" s="168" t="s">
        <v>353</v>
      </c>
      <c r="D314" s="168" t="s">
        <v>370</v>
      </c>
      <c r="E314" s="168" t="s">
        <v>371</v>
      </c>
      <c r="F314" s="168" t="s">
        <v>371</v>
      </c>
      <c r="G314" s="168" t="s">
        <v>371</v>
      </c>
      <c r="H314" s="168" t="s">
        <v>358</v>
      </c>
      <c r="I314" s="168" t="s">
        <v>7</v>
      </c>
      <c r="J314" s="167"/>
      <c r="K314" s="167"/>
      <c r="L314" s="167"/>
      <c r="M314" s="167"/>
      <c r="N314" s="167"/>
      <c r="O314" s="167"/>
      <c r="Q314" s="118">
        <v>295</v>
      </c>
    </row>
    <row r="315" spans="3:17" s="58" customFormat="1" ht="14.25" x14ac:dyDescent="0.2">
      <c r="C315" s="141" t="s">
        <v>353</v>
      </c>
      <c r="D315" s="141" t="s">
        <v>370</v>
      </c>
      <c r="E315" s="141" t="s">
        <v>189</v>
      </c>
      <c r="F315" s="141" t="s">
        <v>190</v>
      </c>
      <c r="G315" s="141" t="s">
        <v>190</v>
      </c>
      <c r="H315" s="141" t="s">
        <v>4</v>
      </c>
      <c r="I315" s="141" t="s">
        <v>5</v>
      </c>
      <c r="J315" s="150">
        <v>454.24407661872272</v>
      </c>
      <c r="K315" s="148">
        <f t="shared" si="23"/>
        <v>454.24</v>
      </c>
      <c r="L315" s="149">
        <f t="shared" si="24"/>
        <v>469.12</v>
      </c>
      <c r="M315" s="149">
        <f t="shared" si="26"/>
        <v>486.11</v>
      </c>
      <c r="N315" s="149">
        <f t="shared" si="26"/>
        <v>504.03</v>
      </c>
      <c r="O315" s="149">
        <f t="shared" si="26"/>
        <v>521.57000000000005</v>
      </c>
      <c r="Q315" s="59">
        <v>296</v>
      </c>
    </row>
    <row r="316" spans="3:17" s="58" customFormat="1" ht="14.25" x14ac:dyDescent="0.2">
      <c r="C316" s="141" t="s">
        <v>353</v>
      </c>
      <c r="D316" s="141" t="s">
        <v>370</v>
      </c>
      <c r="E316" s="141" t="s">
        <v>189</v>
      </c>
      <c r="F316" s="141" t="s">
        <v>372</v>
      </c>
      <c r="G316" s="141" t="s">
        <v>372</v>
      </c>
      <c r="H316" s="141" t="s">
        <v>4</v>
      </c>
      <c r="I316" s="141" t="s">
        <v>5</v>
      </c>
      <c r="J316" s="150">
        <v>113.56101915468068</v>
      </c>
      <c r="K316" s="148">
        <f t="shared" si="23"/>
        <v>113.56</v>
      </c>
      <c r="L316" s="149">
        <f t="shared" si="24"/>
        <v>117.28</v>
      </c>
      <c r="M316" s="149">
        <f t="shared" si="26"/>
        <v>121.53</v>
      </c>
      <c r="N316" s="149">
        <f t="shared" si="26"/>
        <v>126.01</v>
      </c>
      <c r="O316" s="149">
        <f t="shared" si="26"/>
        <v>130.38999999999999</v>
      </c>
      <c r="Q316" s="118">
        <v>297</v>
      </c>
    </row>
    <row r="317" spans="3:17" s="58" customFormat="1" ht="14.25" x14ac:dyDescent="0.2">
      <c r="C317" s="141" t="s">
        <v>353</v>
      </c>
      <c r="D317" s="141" t="s">
        <v>370</v>
      </c>
      <c r="E317" s="141" t="s">
        <v>373</v>
      </c>
      <c r="F317" s="141" t="s">
        <v>374</v>
      </c>
      <c r="G317" s="141" t="s">
        <v>374</v>
      </c>
      <c r="H317" s="141" t="s">
        <v>4</v>
      </c>
      <c r="I317" s="141" t="s">
        <v>5</v>
      </c>
      <c r="J317" s="150">
        <v>37.853673051560229</v>
      </c>
      <c r="K317" s="148">
        <f t="shared" si="23"/>
        <v>37.85</v>
      </c>
      <c r="L317" s="149">
        <f t="shared" si="24"/>
        <v>39.090000000000003</v>
      </c>
      <c r="M317" s="149">
        <f t="shared" si="26"/>
        <v>40.51</v>
      </c>
      <c r="N317" s="149">
        <f t="shared" si="26"/>
        <v>42</v>
      </c>
      <c r="O317" s="149">
        <f t="shared" si="26"/>
        <v>43.46</v>
      </c>
      <c r="Q317" s="59">
        <v>298</v>
      </c>
    </row>
    <row r="318" spans="3:17" s="58" customFormat="1" ht="14.25" x14ac:dyDescent="0.2">
      <c r="C318" s="141" t="s">
        <v>353</v>
      </c>
      <c r="D318" s="141" t="s">
        <v>370</v>
      </c>
      <c r="E318" s="141" t="s">
        <v>373</v>
      </c>
      <c r="F318" s="141" t="s">
        <v>375</v>
      </c>
      <c r="G318" s="141" t="s">
        <v>375</v>
      </c>
      <c r="H318" s="141" t="s">
        <v>4</v>
      </c>
      <c r="I318" s="141" t="s">
        <v>5</v>
      </c>
      <c r="J318" s="150">
        <v>37.853673051560229</v>
      </c>
      <c r="K318" s="148">
        <f t="shared" si="23"/>
        <v>37.85</v>
      </c>
      <c r="L318" s="149">
        <f t="shared" si="24"/>
        <v>39.090000000000003</v>
      </c>
      <c r="M318" s="149">
        <f t="shared" si="26"/>
        <v>40.51</v>
      </c>
      <c r="N318" s="149">
        <f t="shared" si="26"/>
        <v>42</v>
      </c>
      <c r="O318" s="149">
        <f t="shared" si="26"/>
        <v>43.46</v>
      </c>
      <c r="Q318" s="118">
        <v>299</v>
      </c>
    </row>
    <row r="319" spans="3:17" s="58" customFormat="1" ht="14.25" x14ac:dyDescent="0.2">
      <c r="C319" s="141" t="s">
        <v>353</v>
      </c>
      <c r="D319" s="141" t="s">
        <v>370</v>
      </c>
      <c r="E319" s="141" t="s">
        <v>192</v>
      </c>
      <c r="F319" s="141" t="s">
        <v>192</v>
      </c>
      <c r="G319" s="141" t="s">
        <v>192</v>
      </c>
      <c r="H319" s="141" t="s">
        <v>4</v>
      </c>
      <c r="I319" s="141" t="s">
        <v>5</v>
      </c>
      <c r="J319" s="150">
        <v>37.853673051560229</v>
      </c>
      <c r="K319" s="148">
        <f t="shared" si="23"/>
        <v>37.85</v>
      </c>
      <c r="L319" s="149">
        <f t="shared" si="24"/>
        <v>39.090000000000003</v>
      </c>
      <c r="M319" s="149">
        <f t="shared" si="26"/>
        <v>40.51</v>
      </c>
      <c r="N319" s="149">
        <f t="shared" si="26"/>
        <v>42</v>
      </c>
      <c r="O319" s="149">
        <f t="shared" si="26"/>
        <v>43.46</v>
      </c>
      <c r="Q319" s="59">
        <v>300</v>
      </c>
    </row>
    <row r="320" spans="3:17" s="58" customFormat="1" ht="14.25" x14ac:dyDescent="0.2">
      <c r="C320" s="141" t="s">
        <v>353</v>
      </c>
      <c r="D320" s="141" t="s">
        <v>370</v>
      </c>
      <c r="E320" s="141" t="s">
        <v>192</v>
      </c>
      <c r="F320" s="141" t="s">
        <v>221</v>
      </c>
      <c r="G320" s="141" t="s">
        <v>221</v>
      </c>
      <c r="H320" s="141" t="s">
        <v>4</v>
      </c>
      <c r="I320" s="141" t="s">
        <v>5</v>
      </c>
      <c r="J320" s="150">
        <v>30.282938441248184</v>
      </c>
      <c r="K320" s="148">
        <f t="shared" si="23"/>
        <v>30.28</v>
      </c>
      <c r="L320" s="149">
        <f t="shared" si="24"/>
        <v>31.27</v>
      </c>
      <c r="M320" s="149">
        <f t="shared" si="26"/>
        <v>32.4</v>
      </c>
      <c r="N320" s="149">
        <f t="shared" si="26"/>
        <v>33.590000000000003</v>
      </c>
      <c r="O320" s="149">
        <f t="shared" si="26"/>
        <v>34.76</v>
      </c>
      <c r="Q320" s="118">
        <v>301</v>
      </c>
    </row>
    <row r="321" spans="3:17" s="58" customFormat="1" ht="14.25" x14ac:dyDescent="0.2">
      <c r="C321" s="141" t="s">
        <v>353</v>
      </c>
      <c r="D321" s="141" t="s">
        <v>370</v>
      </c>
      <c r="E321" s="141" t="s">
        <v>196</v>
      </c>
      <c r="F321" s="141" t="s">
        <v>196</v>
      </c>
      <c r="G321" s="141" t="s">
        <v>196</v>
      </c>
      <c r="H321" s="141" t="s">
        <v>4</v>
      </c>
      <c r="I321" s="141" t="s">
        <v>5</v>
      </c>
      <c r="J321" s="150">
        <v>17.456612804133343</v>
      </c>
      <c r="K321" s="148">
        <f t="shared" si="23"/>
        <v>17.46</v>
      </c>
      <c r="L321" s="149">
        <f t="shared" si="24"/>
        <v>18.03</v>
      </c>
      <c r="M321" s="149">
        <f t="shared" ref="M321:O346" si="27">ROUND(L321*(1+M$8)*(1-M$9),2)</f>
        <v>18.68</v>
      </c>
      <c r="N321" s="149">
        <f t="shared" si="27"/>
        <v>19.37</v>
      </c>
      <c r="O321" s="149">
        <f t="shared" si="27"/>
        <v>20.04</v>
      </c>
      <c r="Q321" s="59">
        <v>302</v>
      </c>
    </row>
    <row r="322" spans="3:17" s="58" customFormat="1" ht="14.25" x14ac:dyDescent="0.2">
      <c r="C322" s="141" t="s">
        <v>353</v>
      </c>
      <c r="D322" s="141" t="s">
        <v>356</v>
      </c>
      <c r="E322" s="141" t="s">
        <v>376</v>
      </c>
      <c r="F322" s="141" t="s">
        <v>376</v>
      </c>
      <c r="G322" s="141" t="s">
        <v>376</v>
      </c>
      <c r="H322" s="141" t="s">
        <v>4</v>
      </c>
      <c r="I322" s="141" t="s">
        <v>5</v>
      </c>
      <c r="J322" s="150">
        <v>290.9501240453705</v>
      </c>
      <c r="K322" s="148">
        <f t="shared" si="23"/>
        <v>290.95</v>
      </c>
      <c r="L322" s="149">
        <f t="shared" si="24"/>
        <v>300.48</v>
      </c>
      <c r="M322" s="149">
        <f t="shared" si="27"/>
        <v>311.36</v>
      </c>
      <c r="N322" s="149">
        <f t="shared" si="27"/>
        <v>322.83999999999997</v>
      </c>
      <c r="O322" s="149">
        <f t="shared" si="27"/>
        <v>334.07</v>
      </c>
      <c r="Q322" s="118">
        <v>303</v>
      </c>
    </row>
    <row r="323" spans="3:17" s="58" customFormat="1" ht="14.25" x14ac:dyDescent="0.2">
      <c r="C323" s="141" t="s">
        <v>241</v>
      </c>
      <c r="D323" s="141" t="s">
        <v>333</v>
      </c>
      <c r="E323" s="141" t="s">
        <v>141</v>
      </c>
      <c r="F323" s="141" t="s">
        <v>377</v>
      </c>
      <c r="G323" s="141" t="s">
        <v>377</v>
      </c>
      <c r="H323" s="141" t="s">
        <v>335</v>
      </c>
      <c r="I323" s="141" t="s">
        <v>5</v>
      </c>
      <c r="J323" s="150">
        <v>119.83701962107793</v>
      </c>
      <c r="K323" s="148">
        <f t="shared" si="23"/>
        <v>119.84</v>
      </c>
      <c r="L323" s="149">
        <f t="shared" si="24"/>
        <v>123.77</v>
      </c>
      <c r="M323" s="149">
        <f t="shared" si="27"/>
        <v>128.25</v>
      </c>
      <c r="N323" s="149">
        <f t="shared" si="27"/>
        <v>132.97999999999999</v>
      </c>
      <c r="O323" s="149">
        <f t="shared" si="27"/>
        <v>137.61000000000001</v>
      </c>
      <c r="Q323" s="59">
        <v>304</v>
      </c>
    </row>
    <row r="324" spans="3:17" s="58" customFormat="1" ht="14.25" x14ac:dyDescent="0.2">
      <c r="C324" s="141" t="s">
        <v>241</v>
      </c>
      <c r="D324" s="141" t="s">
        <v>333</v>
      </c>
      <c r="E324" s="141" t="s">
        <v>141</v>
      </c>
      <c r="F324" s="141" t="s">
        <v>378</v>
      </c>
      <c r="G324" s="141" t="s">
        <v>378</v>
      </c>
      <c r="H324" s="141" t="s">
        <v>335</v>
      </c>
      <c r="I324" s="141" t="s">
        <v>5</v>
      </c>
      <c r="J324" s="150">
        <v>29.959254905269482</v>
      </c>
      <c r="K324" s="148">
        <f t="shared" si="23"/>
        <v>29.96</v>
      </c>
      <c r="L324" s="149">
        <f t="shared" si="24"/>
        <v>30.94</v>
      </c>
      <c r="M324" s="149">
        <f t="shared" si="27"/>
        <v>32.06</v>
      </c>
      <c r="N324" s="149">
        <f t="shared" si="27"/>
        <v>33.24</v>
      </c>
      <c r="O324" s="149">
        <f t="shared" si="27"/>
        <v>34.4</v>
      </c>
      <c r="Q324" s="118">
        <v>305</v>
      </c>
    </row>
    <row r="325" spans="3:17" s="58" customFormat="1" ht="14.25" x14ac:dyDescent="0.2">
      <c r="C325" s="141" t="s">
        <v>241</v>
      </c>
      <c r="D325" s="141" t="s">
        <v>362</v>
      </c>
      <c r="E325" s="141" t="s">
        <v>379</v>
      </c>
      <c r="F325" s="141" t="s">
        <v>379</v>
      </c>
      <c r="G325" s="141" t="s">
        <v>379</v>
      </c>
      <c r="H325" s="141" t="s">
        <v>4</v>
      </c>
      <c r="I325" s="141" t="s">
        <v>5</v>
      </c>
      <c r="J325" s="150">
        <v>230.58529333395455</v>
      </c>
      <c r="K325" s="148">
        <f t="shared" si="23"/>
        <v>230.59</v>
      </c>
      <c r="L325" s="149">
        <f t="shared" si="24"/>
        <v>238.14</v>
      </c>
      <c r="M325" s="149">
        <f t="shared" si="27"/>
        <v>246.76</v>
      </c>
      <c r="N325" s="149">
        <f t="shared" si="27"/>
        <v>255.86</v>
      </c>
      <c r="O325" s="149">
        <f t="shared" si="27"/>
        <v>264.76</v>
      </c>
      <c r="Q325" s="59">
        <v>306</v>
      </c>
    </row>
    <row r="326" spans="3:17" s="58" customFormat="1" ht="14.25" x14ac:dyDescent="0.2">
      <c r="C326" s="141" t="s">
        <v>345</v>
      </c>
      <c r="D326" s="141" t="s">
        <v>350</v>
      </c>
      <c r="E326" s="141" t="s">
        <v>191</v>
      </c>
      <c r="F326" s="141" t="s">
        <v>380</v>
      </c>
      <c r="G326" s="141" t="s">
        <v>380</v>
      </c>
      <c r="H326" s="141" t="s">
        <v>4</v>
      </c>
      <c r="I326" s="141" t="s">
        <v>5</v>
      </c>
      <c r="J326" s="150">
        <v>129.2518661167224</v>
      </c>
      <c r="K326" s="148">
        <f t="shared" si="23"/>
        <v>129.25</v>
      </c>
      <c r="L326" s="149">
        <f t="shared" si="24"/>
        <v>133.47999999999999</v>
      </c>
      <c r="M326" s="149">
        <f t="shared" si="27"/>
        <v>138.31</v>
      </c>
      <c r="N326" s="149">
        <f t="shared" si="27"/>
        <v>143.41</v>
      </c>
      <c r="O326" s="149">
        <f t="shared" si="27"/>
        <v>148.4</v>
      </c>
      <c r="Q326" s="118">
        <v>307</v>
      </c>
    </row>
    <row r="327" spans="3:17" s="58" customFormat="1" ht="14.25" x14ac:dyDescent="0.2">
      <c r="C327" s="141" t="s">
        <v>345</v>
      </c>
      <c r="D327" s="141" t="s">
        <v>350</v>
      </c>
      <c r="E327" s="141" t="s">
        <v>191</v>
      </c>
      <c r="F327" s="141" t="s">
        <v>381</v>
      </c>
      <c r="G327" s="141" t="s">
        <v>381</v>
      </c>
      <c r="H327" s="141" t="s">
        <v>4</v>
      </c>
      <c r="I327" s="141" t="s">
        <v>5</v>
      </c>
      <c r="J327" s="150">
        <v>227.12203830936136</v>
      </c>
      <c r="K327" s="148">
        <f t="shared" si="23"/>
        <v>227.12</v>
      </c>
      <c r="L327" s="149">
        <f t="shared" si="24"/>
        <v>234.56</v>
      </c>
      <c r="M327" s="149">
        <f t="shared" si="27"/>
        <v>243.05</v>
      </c>
      <c r="N327" s="149">
        <f t="shared" si="27"/>
        <v>252.01</v>
      </c>
      <c r="O327" s="149">
        <f t="shared" si="27"/>
        <v>260.77999999999997</v>
      </c>
      <c r="Q327" s="59">
        <v>308</v>
      </c>
    </row>
    <row r="328" spans="3:17" s="58" customFormat="1" ht="14.25" x14ac:dyDescent="0.2">
      <c r="C328" s="141" t="s">
        <v>241</v>
      </c>
      <c r="D328" s="141" t="s">
        <v>382</v>
      </c>
      <c r="E328" s="141" t="s">
        <v>383</v>
      </c>
      <c r="F328" s="141" t="s">
        <v>383</v>
      </c>
      <c r="G328" s="141" t="s">
        <v>383</v>
      </c>
      <c r="H328" s="141" t="s">
        <v>4</v>
      </c>
      <c r="I328" s="141" t="s">
        <v>5</v>
      </c>
      <c r="J328" s="150">
        <v>628.43806094880028</v>
      </c>
      <c r="K328" s="148">
        <f t="shared" si="23"/>
        <v>628.44000000000005</v>
      </c>
      <c r="L328" s="149">
        <f t="shared" si="24"/>
        <v>649.02</v>
      </c>
      <c r="M328" s="149">
        <f t="shared" si="27"/>
        <v>672.52</v>
      </c>
      <c r="N328" s="149">
        <f t="shared" si="27"/>
        <v>697.32</v>
      </c>
      <c r="O328" s="149">
        <f t="shared" si="27"/>
        <v>721.58</v>
      </c>
      <c r="Q328" s="118">
        <v>309</v>
      </c>
    </row>
    <row r="329" spans="3:17" s="58" customFormat="1" ht="14.25" x14ac:dyDescent="0.2">
      <c r="C329" s="141" t="s">
        <v>241</v>
      </c>
      <c r="D329" s="141" t="s">
        <v>384</v>
      </c>
      <c r="E329" s="141" t="s">
        <v>385</v>
      </c>
      <c r="F329" s="141" t="s">
        <v>386</v>
      </c>
      <c r="G329" s="141" t="s">
        <v>386</v>
      </c>
      <c r="H329" s="141" t="s">
        <v>4</v>
      </c>
      <c r="I329" s="141" t="s">
        <v>7</v>
      </c>
      <c r="J329" s="150">
        <v>103.89765073779566</v>
      </c>
      <c r="K329" s="148">
        <f t="shared" si="23"/>
        <v>103.9</v>
      </c>
      <c r="L329" s="149">
        <f t="shared" si="24"/>
        <v>107.3</v>
      </c>
      <c r="M329" s="149">
        <f t="shared" si="27"/>
        <v>111.19</v>
      </c>
      <c r="N329" s="149">
        <f t="shared" si="27"/>
        <v>115.29</v>
      </c>
      <c r="O329" s="149">
        <f t="shared" si="27"/>
        <v>119.3</v>
      </c>
      <c r="Q329" s="59">
        <v>310</v>
      </c>
    </row>
    <row r="336" spans="3:17" ht="23.25" x14ac:dyDescent="0.2">
      <c r="D336" s="54" t="s">
        <v>445</v>
      </c>
    </row>
    <row r="337" spans="4:15" ht="12.95" customHeight="1" x14ac:dyDescent="0.2">
      <c r="D337" s="80"/>
      <c r="E337" s="60"/>
    </row>
    <row r="338" spans="4:15" ht="12.95" customHeight="1" x14ac:dyDescent="0.2">
      <c r="D338" s="80" t="s">
        <v>388</v>
      </c>
      <c r="E338" s="60" t="s">
        <v>441</v>
      </c>
    </row>
    <row r="339" spans="4:15" ht="12.95" customHeight="1" x14ac:dyDescent="0.2">
      <c r="E339" s="59" t="s">
        <v>508</v>
      </c>
    </row>
    <row r="341" spans="4:15" ht="12.95" customHeight="1" x14ac:dyDescent="0.2">
      <c r="D341" s="80"/>
      <c r="E341" s="142">
        <f>COLUMN(E341)-COLUMN($E341)+1</f>
        <v>1</v>
      </c>
      <c r="F341" s="142">
        <f>COLUMN(F341)-COLUMN($E341)+1</f>
        <v>2</v>
      </c>
      <c r="G341" s="146"/>
      <c r="H341" s="142">
        <f t="shared" ref="H341:O341" si="28">COLUMN(H341)-COLUMN($E341)+1</f>
        <v>4</v>
      </c>
      <c r="I341" s="142">
        <f t="shared" si="28"/>
        <v>5</v>
      </c>
      <c r="J341" s="142">
        <f t="shared" si="28"/>
        <v>6</v>
      </c>
      <c r="K341" s="142"/>
      <c r="L341" s="142">
        <f t="shared" si="28"/>
        <v>8</v>
      </c>
      <c r="M341" s="142">
        <f t="shared" si="28"/>
        <v>9</v>
      </c>
      <c r="N341" s="142">
        <f t="shared" si="28"/>
        <v>10</v>
      </c>
      <c r="O341" s="142">
        <f t="shared" si="28"/>
        <v>11</v>
      </c>
    </row>
    <row r="343" spans="4:15" ht="12.95" customHeight="1" x14ac:dyDescent="0.2">
      <c r="J343" s="161" t="s">
        <v>416</v>
      </c>
      <c r="K343" s="162" t="s">
        <v>416</v>
      </c>
      <c r="L343" s="163" t="s">
        <v>417</v>
      </c>
      <c r="M343" s="163" t="s">
        <v>418</v>
      </c>
      <c r="N343" s="163" t="s">
        <v>419</v>
      </c>
      <c r="O343" s="163" t="s">
        <v>420</v>
      </c>
    </row>
    <row r="344" spans="4:15" ht="102" customHeight="1" x14ac:dyDescent="0.2">
      <c r="D344" s="171" t="s">
        <v>442</v>
      </c>
      <c r="E344" s="172"/>
      <c r="F344" s="172"/>
      <c r="G344" s="171" t="s">
        <v>443</v>
      </c>
      <c r="H344" s="172"/>
      <c r="I344" s="172"/>
      <c r="J344" s="164" t="s">
        <v>507</v>
      </c>
      <c r="K344" s="156" t="s">
        <v>510</v>
      </c>
      <c r="L344" s="157" t="s">
        <v>421</v>
      </c>
      <c r="M344" s="157" t="s">
        <v>421</v>
      </c>
      <c r="N344" s="157" t="s">
        <v>421</v>
      </c>
      <c r="O344" s="157" t="s">
        <v>421</v>
      </c>
    </row>
    <row r="345" spans="4:15" ht="12.95" customHeight="1" x14ac:dyDescent="0.2">
      <c r="D345" s="151">
        <v>1</v>
      </c>
      <c r="E345" s="173" t="s">
        <v>218</v>
      </c>
      <c r="F345" s="174"/>
      <c r="G345" s="173" t="s">
        <v>218</v>
      </c>
      <c r="H345" s="174"/>
      <c r="I345" s="174"/>
      <c r="J345" s="152">
        <v>103.9</v>
      </c>
      <c r="K345" s="153">
        <f>ROUND(J345,2)</f>
        <v>103.9</v>
      </c>
      <c r="L345" s="154">
        <f>ROUND(K345*(1+L$8)*(1-L$9),2)</f>
        <v>107.3</v>
      </c>
      <c r="M345" s="154">
        <f t="shared" si="27"/>
        <v>111.19</v>
      </c>
      <c r="N345" s="154">
        <f t="shared" si="27"/>
        <v>115.29</v>
      </c>
      <c r="O345" s="154">
        <f t="shared" si="27"/>
        <v>119.3</v>
      </c>
    </row>
    <row r="346" spans="4:15" ht="12.95" customHeight="1" x14ac:dyDescent="0.2">
      <c r="D346" s="151">
        <v>2</v>
      </c>
      <c r="E346" s="173" t="s">
        <v>390</v>
      </c>
      <c r="F346" s="174"/>
      <c r="G346" s="173" t="s">
        <v>390</v>
      </c>
      <c r="H346" s="174"/>
      <c r="I346" s="174"/>
      <c r="J346" s="152">
        <v>157.11000000000001</v>
      </c>
      <c r="K346" s="153">
        <f t="shared" ref="K346:K361" si="29">ROUND(J346,2)</f>
        <v>157.11000000000001</v>
      </c>
      <c r="L346" s="154">
        <f t="shared" ref="L346:L362" si="30">ROUND(K346*(1+L$8)*(1-L$9),2)</f>
        <v>162.26</v>
      </c>
      <c r="M346" s="154">
        <f t="shared" si="27"/>
        <v>168.14</v>
      </c>
      <c r="N346" s="154">
        <f t="shared" si="27"/>
        <v>174.34</v>
      </c>
      <c r="O346" s="154">
        <f t="shared" si="27"/>
        <v>180.41</v>
      </c>
    </row>
    <row r="347" spans="4:15" ht="12.95" customHeight="1" x14ac:dyDescent="0.2">
      <c r="D347" s="151">
        <v>3</v>
      </c>
      <c r="E347" s="173" t="s">
        <v>391</v>
      </c>
      <c r="F347" s="174"/>
      <c r="G347" s="173" t="s">
        <v>391</v>
      </c>
      <c r="H347" s="174"/>
      <c r="I347" s="174"/>
      <c r="J347" s="152">
        <v>196.39</v>
      </c>
      <c r="K347" s="153">
        <f t="shared" si="29"/>
        <v>196.39</v>
      </c>
      <c r="L347" s="154">
        <f t="shared" si="30"/>
        <v>202.82</v>
      </c>
      <c r="M347" s="154">
        <f t="shared" ref="M347:O347" si="31">ROUND(L347*(1+M$8)*(1-M$9),2)</f>
        <v>210.16</v>
      </c>
      <c r="N347" s="154">
        <f t="shared" si="31"/>
        <v>217.91</v>
      </c>
      <c r="O347" s="154">
        <f t="shared" si="31"/>
        <v>225.49</v>
      </c>
    </row>
    <row r="348" spans="4:15" ht="12.95" customHeight="1" x14ac:dyDescent="0.2">
      <c r="D348" s="151">
        <v>4</v>
      </c>
      <c r="E348" s="173" t="s">
        <v>392</v>
      </c>
      <c r="F348" s="174"/>
      <c r="G348" s="173" t="s">
        <v>392</v>
      </c>
      <c r="H348" s="174"/>
      <c r="I348" s="174"/>
      <c r="J348" s="152">
        <v>151.41</v>
      </c>
      <c r="K348" s="153">
        <f t="shared" si="29"/>
        <v>151.41</v>
      </c>
      <c r="L348" s="154">
        <f t="shared" si="30"/>
        <v>156.37</v>
      </c>
      <c r="M348" s="154">
        <f t="shared" ref="M348:O348" si="32">ROUND(L348*(1+M$8)*(1-M$9),2)</f>
        <v>162.03</v>
      </c>
      <c r="N348" s="154">
        <f t="shared" si="32"/>
        <v>168</v>
      </c>
      <c r="O348" s="154">
        <f t="shared" si="32"/>
        <v>173.85</v>
      </c>
    </row>
    <row r="349" spans="4:15" ht="12.95" customHeight="1" x14ac:dyDescent="0.2">
      <c r="D349" s="151">
        <v>5</v>
      </c>
      <c r="E349" s="173" t="s">
        <v>219</v>
      </c>
      <c r="F349" s="174"/>
      <c r="G349" s="173" t="s">
        <v>219</v>
      </c>
      <c r="H349" s="174"/>
      <c r="I349" s="174"/>
      <c r="J349" s="152">
        <v>216.02</v>
      </c>
      <c r="K349" s="153">
        <f t="shared" si="29"/>
        <v>216.02</v>
      </c>
      <c r="L349" s="154">
        <f t="shared" si="30"/>
        <v>223.1</v>
      </c>
      <c r="M349" s="154">
        <f t="shared" ref="M349:O349" si="33">ROUND(L349*(1+M$8)*(1-M$9),2)</f>
        <v>231.18</v>
      </c>
      <c r="N349" s="154">
        <f t="shared" si="33"/>
        <v>239.7</v>
      </c>
      <c r="O349" s="154">
        <f t="shared" si="33"/>
        <v>248.04</v>
      </c>
    </row>
    <row r="350" spans="4:15" ht="12.95" customHeight="1" x14ac:dyDescent="0.2">
      <c r="D350" s="151">
        <v>6</v>
      </c>
      <c r="E350" s="173" t="s">
        <v>393</v>
      </c>
      <c r="F350" s="174"/>
      <c r="G350" s="173" t="s">
        <v>440</v>
      </c>
      <c r="H350" s="174"/>
      <c r="I350" s="174"/>
      <c r="J350" s="152">
        <v>90.56</v>
      </c>
      <c r="K350" s="153">
        <f t="shared" si="29"/>
        <v>90.56</v>
      </c>
      <c r="L350" s="154">
        <f t="shared" si="30"/>
        <v>93.53</v>
      </c>
      <c r="M350" s="154">
        <f t="shared" ref="M350:O350" si="34">ROUND(L350*(1+M$8)*(1-M$9),2)</f>
        <v>96.92</v>
      </c>
      <c r="N350" s="154">
        <f t="shared" si="34"/>
        <v>100.49</v>
      </c>
      <c r="O350" s="154">
        <f t="shared" si="34"/>
        <v>103.99</v>
      </c>
    </row>
    <row r="351" spans="4:15" ht="12.95" customHeight="1" x14ac:dyDescent="0.2">
      <c r="D351" s="151">
        <v>7</v>
      </c>
      <c r="E351" s="173" t="s">
        <v>394</v>
      </c>
      <c r="F351" s="174"/>
      <c r="G351" s="173" t="s">
        <v>391</v>
      </c>
      <c r="H351" s="174"/>
      <c r="I351" s="174"/>
      <c r="J351" s="152">
        <v>196.39</v>
      </c>
      <c r="K351" s="153">
        <f t="shared" si="29"/>
        <v>196.39</v>
      </c>
      <c r="L351" s="154">
        <f t="shared" si="30"/>
        <v>202.82</v>
      </c>
      <c r="M351" s="154">
        <f t="shared" ref="M351:O351" si="35">ROUND(L351*(1+M$8)*(1-M$9),2)</f>
        <v>210.16</v>
      </c>
      <c r="N351" s="154">
        <f t="shared" si="35"/>
        <v>217.91</v>
      </c>
      <c r="O351" s="154">
        <f t="shared" si="35"/>
        <v>225.49</v>
      </c>
    </row>
    <row r="352" spans="4:15" ht="12.95" customHeight="1" x14ac:dyDescent="0.2">
      <c r="D352" s="151">
        <v>8</v>
      </c>
      <c r="E352" s="173" t="s">
        <v>395</v>
      </c>
      <c r="F352" s="174"/>
      <c r="G352" s="173" t="s">
        <v>391</v>
      </c>
      <c r="H352" s="174"/>
      <c r="I352" s="174"/>
      <c r="J352" s="152">
        <v>191.71</v>
      </c>
      <c r="K352" s="153">
        <f t="shared" si="29"/>
        <v>191.71</v>
      </c>
      <c r="L352" s="154">
        <f t="shared" si="30"/>
        <v>197.99</v>
      </c>
      <c r="M352" s="154">
        <f t="shared" ref="M352:O352" si="36">ROUND(L352*(1+M$8)*(1-M$9),2)</f>
        <v>205.16</v>
      </c>
      <c r="N352" s="154">
        <f t="shared" si="36"/>
        <v>212.72</v>
      </c>
      <c r="O352" s="154">
        <f t="shared" si="36"/>
        <v>220.12</v>
      </c>
    </row>
    <row r="353" spans="4:15" ht="12.95" customHeight="1" x14ac:dyDescent="0.2">
      <c r="D353" s="151">
        <v>9</v>
      </c>
      <c r="E353" s="173" t="s">
        <v>396</v>
      </c>
      <c r="F353" s="174"/>
      <c r="G353" s="173" t="s">
        <v>392</v>
      </c>
      <c r="H353" s="174"/>
      <c r="I353" s="174"/>
      <c r="J353" s="152">
        <v>127.73</v>
      </c>
      <c r="K353" s="153">
        <f t="shared" si="29"/>
        <v>127.73</v>
      </c>
      <c r="L353" s="154">
        <f t="shared" si="30"/>
        <v>131.91</v>
      </c>
      <c r="M353" s="154">
        <f t="shared" ref="M353:O353" si="37">ROUND(L353*(1+M$8)*(1-M$9),2)</f>
        <v>136.69</v>
      </c>
      <c r="N353" s="154">
        <f t="shared" si="37"/>
        <v>141.72999999999999</v>
      </c>
      <c r="O353" s="154">
        <f t="shared" si="37"/>
        <v>146.66</v>
      </c>
    </row>
    <row r="354" spans="4:15" ht="12.95" customHeight="1" x14ac:dyDescent="0.2">
      <c r="D354" s="151">
        <v>10</v>
      </c>
      <c r="E354" s="173" t="s">
        <v>397</v>
      </c>
      <c r="F354" s="174"/>
      <c r="G354" s="173" t="s">
        <v>392</v>
      </c>
      <c r="H354" s="174"/>
      <c r="I354" s="174"/>
      <c r="J354" s="152">
        <v>151.41</v>
      </c>
      <c r="K354" s="153">
        <f t="shared" si="29"/>
        <v>151.41</v>
      </c>
      <c r="L354" s="154">
        <f t="shared" si="30"/>
        <v>156.37</v>
      </c>
      <c r="M354" s="154">
        <f t="shared" ref="M354:O354" si="38">ROUND(L354*(1+M$8)*(1-M$9),2)</f>
        <v>162.03</v>
      </c>
      <c r="N354" s="154">
        <f t="shared" si="38"/>
        <v>168</v>
      </c>
      <c r="O354" s="154">
        <f t="shared" si="38"/>
        <v>173.85</v>
      </c>
    </row>
    <row r="355" spans="4:15" ht="12.95" customHeight="1" x14ac:dyDescent="0.2">
      <c r="D355" s="151">
        <v>11</v>
      </c>
      <c r="E355" s="173" t="s">
        <v>398</v>
      </c>
      <c r="F355" s="174"/>
      <c r="G355" s="173" t="s">
        <v>440</v>
      </c>
      <c r="H355" s="174"/>
      <c r="I355" s="174"/>
      <c r="J355" s="152">
        <v>64.180000000000007</v>
      </c>
      <c r="K355" s="153">
        <f t="shared" si="29"/>
        <v>64.180000000000007</v>
      </c>
      <c r="L355" s="154">
        <f t="shared" si="30"/>
        <v>66.28</v>
      </c>
      <c r="M355" s="154">
        <f t="shared" ref="M355:O355" si="39">ROUND(L355*(1+M$8)*(1-M$9),2)</f>
        <v>68.680000000000007</v>
      </c>
      <c r="N355" s="154">
        <f t="shared" si="39"/>
        <v>71.209999999999994</v>
      </c>
      <c r="O355" s="154">
        <f t="shared" si="39"/>
        <v>73.69</v>
      </c>
    </row>
    <row r="356" spans="4:15" ht="12.95" customHeight="1" x14ac:dyDescent="0.2">
      <c r="D356" s="151">
        <v>12</v>
      </c>
      <c r="E356" s="173" t="s">
        <v>475</v>
      </c>
      <c r="F356" s="174"/>
      <c r="G356" s="173" t="s">
        <v>440</v>
      </c>
      <c r="H356" s="174"/>
      <c r="I356" s="174"/>
      <c r="J356" s="152">
        <v>72.48</v>
      </c>
      <c r="K356" s="153">
        <f t="shared" si="29"/>
        <v>72.48</v>
      </c>
      <c r="L356" s="154">
        <f t="shared" si="30"/>
        <v>74.849999999999994</v>
      </c>
      <c r="M356" s="154">
        <f t="shared" ref="M356:O356" si="40">ROUND(L356*(1+M$8)*(1-M$9),2)</f>
        <v>77.56</v>
      </c>
      <c r="N356" s="154">
        <f t="shared" si="40"/>
        <v>80.42</v>
      </c>
      <c r="O356" s="154">
        <f t="shared" si="40"/>
        <v>83.22</v>
      </c>
    </row>
    <row r="357" spans="4:15" ht="12.95" customHeight="1" x14ac:dyDescent="0.2">
      <c r="D357" s="151">
        <v>13</v>
      </c>
      <c r="E357" s="173" t="s">
        <v>399</v>
      </c>
      <c r="F357" s="174"/>
      <c r="G357" s="173" t="s">
        <v>392</v>
      </c>
      <c r="H357" s="174"/>
      <c r="I357" s="174"/>
      <c r="J357" s="152">
        <v>151.41</v>
      </c>
      <c r="K357" s="153">
        <f t="shared" si="29"/>
        <v>151.41</v>
      </c>
      <c r="L357" s="154">
        <f t="shared" si="30"/>
        <v>156.37</v>
      </c>
      <c r="M357" s="154">
        <f t="shared" ref="M357:O357" si="41">ROUND(L357*(1+M$8)*(1-M$9),2)</f>
        <v>162.03</v>
      </c>
      <c r="N357" s="154">
        <f t="shared" si="41"/>
        <v>168</v>
      </c>
      <c r="O357" s="154">
        <f t="shared" si="41"/>
        <v>173.85</v>
      </c>
    </row>
    <row r="358" spans="4:15" ht="12.95" customHeight="1" x14ac:dyDescent="0.2">
      <c r="D358" s="151">
        <v>14</v>
      </c>
      <c r="E358" s="173" t="s">
        <v>400</v>
      </c>
      <c r="F358" s="174"/>
      <c r="G358" s="173" t="s">
        <v>218</v>
      </c>
      <c r="H358" s="174"/>
      <c r="I358" s="174"/>
      <c r="J358" s="152">
        <v>104.74</v>
      </c>
      <c r="K358" s="153">
        <f t="shared" si="29"/>
        <v>104.74</v>
      </c>
      <c r="L358" s="154">
        <f t="shared" si="30"/>
        <v>108.17</v>
      </c>
      <c r="M358" s="154">
        <f t="shared" ref="M358:O358" si="42">ROUND(L358*(1+M$8)*(1-M$9),2)</f>
        <v>112.09</v>
      </c>
      <c r="N358" s="154">
        <f t="shared" si="42"/>
        <v>116.22</v>
      </c>
      <c r="O358" s="154">
        <f t="shared" si="42"/>
        <v>120.26</v>
      </c>
    </row>
    <row r="359" spans="4:15" ht="12.95" customHeight="1" x14ac:dyDescent="0.2">
      <c r="D359" s="151">
        <v>15</v>
      </c>
      <c r="E359" s="173" t="s">
        <v>401</v>
      </c>
      <c r="F359" s="174"/>
      <c r="G359" s="173" t="s">
        <v>439</v>
      </c>
      <c r="H359" s="174"/>
      <c r="I359" s="174"/>
      <c r="J359" s="152">
        <v>157.11000000000001</v>
      </c>
      <c r="K359" s="153">
        <f t="shared" si="29"/>
        <v>157.11000000000001</v>
      </c>
      <c r="L359" s="154">
        <f t="shared" si="30"/>
        <v>162.26</v>
      </c>
      <c r="M359" s="154">
        <f t="shared" ref="M359:O359" si="43">ROUND(L359*(1+M$8)*(1-M$9),2)</f>
        <v>168.14</v>
      </c>
      <c r="N359" s="154">
        <f t="shared" si="43"/>
        <v>174.34</v>
      </c>
      <c r="O359" s="154">
        <f t="shared" si="43"/>
        <v>180.41</v>
      </c>
    </row>
    <row r="360" spans="4:15" ht="12.95" customHeight="1" x14ac:dyDescent="0.2">
      <c r="D360" s="151">
        <v>16</v>
      </c>
      <c r="E360" s="173" t="s">
        <v>402</v>
      </c>
      <c r="F360" s="174"/>
      <c r="G360" s="173" t="s">
        <v>391</v>
      </c>
      <c r="H360" s="174"/>
      <c r="I360" s="174"/>
      <c r="J360" s="152">
        <v>196.39</v>
      </c>
      <c r="K360" s="153">
        <f t="shared" si="29"/>
        <v>196.39</v>
      </c>
      <c r="L360" s="154">
        <f t="shared" si="30"/>
        <v>202.82</v>
      </c>
      <c r="M360" s="154">
        <f t="shared" ref="M360:O360" si="44">ROUND(L360*(1+M$8)*(1-M$9),2)</f>
        <v>210.16</v>
      </c>
      <c r="N360" s="154">
        <f t="shared" si="44"/>
        <v>217.91</v>
      </c>
      <c r="O360" s="154">
        <f t="shared" si="44"/>
        <v>225.49</v>
      </c>
    </row>
    <row r="361" spans="4:15" ht="12.95" customHeight="1" x14ac:dyDescent="0.2">
      <c r="D361" s="151">
        <v>17</v>
      </c>
      <c r="E361" s="173" t="s">
        <v>399</v>
      </c>
      <c r="F361" s="174"/>
      <c r="G361" s="173" t="s">
        <v>392</v>
      </c>
      <c r="H361" s="174"/>
      <c r="I361" s="174"/>
      <c r="J361" s="152">
        <v>151.41</v>
      </c>
      <c r="K361" s="153">
        <f t="shared" si="29"/>
        <v>151.41</v>
      </c>
      <c r="L361" s="154">
        <f t="shared" si="30"/>
        <v>156.37</v>
      </c>
      <c r="M361" s="154">
        <f t="shared" ref="M361:O361" si="45">ROUND(L361*(1+M$8)*(1-M$9),2)</f>
        <v>162.03</v>
      </c>
      <c r="N361" s="154">
        <f t="shared" si="45"/>
        <v>168</v>
      </c>
      <c r="O361" s="154">
        <f t="shared" si="45"/>
        <v>173.85</v>
      </c>
    </row>
    <row r="362" spans="4:15" ht="12.95" customHeight="1" x14ac:dyDescent="0.2">
      <c r="D362" s="151">
        <v>18</v>
      </c>
      <c r="E362" s="173" t="s">
        <v>403</v>
      </c>
      <c r="F362" s="174"/>
      <c r="G362" s="173" t="s">
        <v>444</v>
      </c>
      <c r="H362" s="174"/>
      <c r="I362" s="174"/>
      <c r="J362" s="152">
        <v>155.34</v>
      </c>
      <c r="K362" s="153">
        <f>ROUND(J362,2)</f>
        <v>155.34</v>
      </c>
      <c r="L362" s="154">
        <f t="shared" si="30"/>
        <v>160.43</v>
      </c>
      <c r="M362" s="154">
        <f t="shared" ref="M362:O362" si="46">ROUND(L362*(1+M$8)*(1-M$9),2)</f>
        <v>166.24</v>
      </c>
      <c r="N362" s="154">
        <f t="shared" si="46"/>
        <v>172.37</v>
      </c>
      <c r="O362" s="154">
        <f t="shared" si="46"/>
        <v>178.37</v>
      </c>
    </row>
    <row r="363" spans="4:15" ht="12.95" customHeight="1" x14ac:dyDescent="0.2">
      <c r="E363" s="175"/>
      <c r="F363" s="176"/>
      <c r="G363" s="147"/>
    </row>
  </sheetData>
  <mergeCells count="39">
    <mergeCell ref="E362:F362"/>
    <mergeCell ref="E349:F349"/>
    <mergeCell ref="E350:F350"/>
    <mergeCell ref="E351:F351"/>
    <mergeCell ref="E352:F352"/>
    <mergeCell ref="E353:F353"/>
    <mergeCell ref="E354:F354"/>
    <mergeCell ref="E355:F355"/>
    <mergeCell ref="E356:F356"/>
    <mergeCell ref="G361:I361"/>
    <mergeCell ref="G362:I362"/>
    <mergeCell ref="E363:F363"/>
    <mergeCell ref="G344:I344"/>
    <mergeCell ref="G345:I345"/>
    <mergeCell ref="G346:I346"/>
    <mergeCell ref="G347:I347"/>
    <mergeCell ref="G348:I348"/>
    <mergeCell ref="G349:I349"/>
    <mergeCell ref="G350:I350"/>
    <mergeCell ref="G351:I351"/>
    <mergeCell ref="E357:F357"/>
    <mergeCell ref="E358:F358"/>
    <mergeCell ref="E359:F359"/>
    <mergeCell ref="E360:F360"/>
    <mergeCell ref="E361:F361"/>
    <mergeCell ref="D344:F344"/>
    <mergeCell ref="G357:I357"/>
    <mergeCell ref="G358:I358"/>
    <mergeCell ref="G359:I359"/>
    <mergeCell ref="G360:I360"/>
    <mergeCell ref="G352:I352"/>
    <mergeCell ref="G353:I353"/>
    <mergeCell ref="G354:I354"/>
    <mergeCell ref="G355:I355"/>
    <mergeCell ref="G356:I356"/>
    <mergeCell ref="E345:F345"/>
    <mergeCell ref="E346:F346"/>
    <mergeCell ref="E347:F347"/>
    <mergeCell ref="E348:F348"/>
  </mergeCells>
  <conditionalFormatting sqref="C21:I329">
    <cfRule type="expression" dxfId="3" priority="18">
      <formula>#REF!=0</formula>
    </cfRule>
    <cfRule type="expression" dxfId="2" priority="19">
      <formula>#REF!=1</formula>
    </cfRule>
  </conditionalFormatting>
  <conditionalFormatting sqref="G21:G329">
    <cfRule type="expression" dxfId="1" priority="1">
      <formula>#REF!=0</formula>
    </cfRule>
    <cfRule type="expression" dxfId="0" priority="2">
      <formula>#REF!=1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98F3-123B-4479-A8CF-F48B360575F5}">
  <sheetPr>
    <pageSetUpPr fitToPage="1"/>
  </sheetPr>
  <dimension ref="A1:J384"/>
  <sheetViews>
    <sheetView zoomScale="85" zoomScaleNormal="85" workbookViewId="0">
      <pane ySplit="8" topLeftCell="A9" activePane="bottomLeft" state="frozen"/>
      <selection activeCell="B365" sqref="B365"/>
      <selection pane="bottomLeft" sqref="A1:XFD1048576"/>
    </sheetView>
  </sheetViews>
  <sheetFormatPr defaultRowHeight="12.75" x14ac:dyDescent="0.2"/>
  <cols>
    <col min="1" max="1" width="1.375" style="48" customWidth="1"/>
    <col min="2" max="2" width="7.625" style="48" hidden="1" customWidth="1"/>
    <col min="3" max="3" width="27.75" style="5" bestFit="1" customWidth="1"/>
    <col min="4" max="4" width="83.5" style="2" customWidth="1"/>
    <col min="5" max="5" width="13.625" style="3" customWidth="1"/>
    <col min="6" max="6" width="6.625" style="3" customWidth="1"/>
    <col min="7" max="8" width="13.875" style="3" customWidth="1"/>
    <col min="9" max="9" width="9" style="5"/>
    <col min="10" max="16384" width="9" style="3"/>
  </cols>
  <sheetData>
    <row r="1" spans="1:10" ht="12.75" customHeight="1" x14ac:dyDescent="0.4">
      <c r="C1" s="1"/>
      <c r="D1" s="1"/>
    </row>
    <row r="2" spans="1:10" ht="26.25" x14ac:dyDescent="0.4">
      <c r="C2" s="1" t="s">
        <v>200</v>
      </c>
    </row>
    <row r="3" spans="1:10" ht="18" hidden="1" x14ac:dyDescent="0.25">
      <c r="A3" s="49"/>
      <c r="B3" s="49"/>
      <c r="C3" s="7"/>
    </row>
    <row r="4" spans="1:10" hidden="1" x14ac:dyDescent="0.2">
      <c r="A4" s="49"/>
      <c r="B4" s="49"/>
      <c r="C4" s="51"/>
      <c r="D4" s="51"/>
      <c r="E4" s="51"/>
      <c r="F4" s="51"/>
      <c r="G4" s="51"/>
      <c r="H4" s="51"/>
    </row>
    <row r="5" spans="1:10" hidden="1" x14ac:dyDescent="0.2">
      <c r="A5" s="49"/>
      <c r="B5" s="49"/>
      <c r="C5" s="8"/>
      <c r="G5" s="121"/>
    </row>
    <row r="6" spans="1:10" hidden="1" x14ac:dyDescent="0.2">
      <c r="A6" s="49"/>
      <c r="B6" s="49"/>
      <c r="C6" s="8"/>
      <c r="G6" s="121"/>
    </row>
    <row r="7" spans="1:10" x14ac:dyDescent="0.2">
      <c r="A7" s="49"/>
      <c r="B7" s="49"/>
      <c r="C7" s="51"/>
      <c r="D7" s="51"/>
      <c r="E7" s="51"/>
      <c r="F7" s="51"/>
      <c r="G7" s="51"/>
      <c r="H7" s="51"/>
    </row>
    <row r="8" spans="1:10" x14ac:dyDescent="0.2">
      <c r="A8" s="49"/>
      <c r="B8" s="49"/>
      <c r="C8" s="8"/>
      <c r="G8" s="131" t="s">
        <v>451</v>
      </c>
    </row>
    <row r="9" spans="1:10" hidden="1" x14ac:dyDescent="0.2">
      <c r="A9" s="49"/>
      <c r="B9" s="49"/>
      <c r="C9" s="8"/>
    </row>
    <row r="10" spans="1:10" s="6" customFormat="1" ht="60" x14ac:dyDescent="0.2">
      <c r="A10" s="50"/>
      <c r="B10" s="50"/>
      <c r="C10" s="13" t="s">
        <v>2</v>
      </c>
      <c r="D10" s="13" t="s">
        <v>0</v>
      </c>
      <c r="E10" s="13" t="s">
        <v>1</v>
      </c>
      <c r="F10" s="13" t="s">
        <v>2</v>
      </c>
      <c r="G10" s="45" t="s">
        <v>452</v>
      </c>
      <c r="H10" s="45" t="s">
        <v>453</v>
      </c>
      <c r="I10" s="132"/>
    </row>
    <row r="11" spans="1:10" x14ac:dyDescent="0.2">
      <c r="B11" s="133" t="s">
        <v>476</v>
      </c>
      <c r="C11" s="177" t="s">
        <v>141</v>
      </c>
      <c r="D11" s="20" t="s">
        <v>337</v>
      </c>
      <c r="E11" s="37" t="s">
        <v>142</v>
      </c>
      <c r="F11" s="38" t="s">
        <v>5</v>
      </c>
      <c r="G11" s="71">
        <v>41.86</v>
      </c>
      <c r="H11" s="77">
        <f>ROUND(G11*1.1,2)</f>
        <v>46.05</v>
      </c>
      <c r="I11" s="132"/>
      <c r="J11" s="3" t="b">
        <f>IF($F11="","",ROUND(G11,2)=ROUND(VLOOKUP($D11,'2019-20 AER Final Decision'!$G$20:$Q$335,'2019-20 AER Final Decision'!$J$5,FALSE),2))</f>
        <v>1</v>
      </c>
    </row>
    <row r="12" spans="1:10" x14ac:dyDescent="0.2">
      <c r="B12" s="135" t="s">
        <v>497</v>
      </c>
      <c r="C12" s="179"/>
      <c r="D12" s="23" t="s">
        <v>336</v>
      </c>
      <c r="E12" s="35" t="s">
        <v>142</v>
      </c>
      <c r="F12" s="36" t="s">
        <v>5</v>
      </c>
      <c r="G12" s="22">
        <v>11.98</v>
      </c>
      <c r="H12" s="78">
        <f t="shared" ref="H12:H45" si="0">ROUND(G12*1.1,2)</f>
        <v>13.18</v>
      </c>
      <c r="I12" s="132"/>
      <c r="J12" s="3" t="b">
        <f>IF($F12="","",ROUND(G12,2)=ROUND(VLOOKUP($D12,'2019-20 AER Final Decision'!$G$20:$Q$335,'2019-20 AER Final Decision'!$J$5,FALSE),2))</f>
        <v>1</v>
      </c>
    </row>
    <row r="13" spans="1:10" x14ac:dyDescent="0.2">
      <c r="B13" s="135" t="s">
        <v>498</v>
      </c>
      <c r="C13" s="179"/>
      <c r="D13" s="23" t="s">
        <v>338</v>
      </c>
      <c r="E13" s="35" t="s">
        <v>142</v>
      </c>
      <c r="F13" s="36" t="s">
        <v>5</v>
      </c>
      <c r="G13" s="22">
        <v>9.99</v>
      </c>
      <c r="H13" s="78">
        <f t="shared" si="0"/>
        <v>10.99</v>
      </c>
      <c r="I13" s="132"/>
      <c r="J13" s="3" t="b">
        <f>IF($F13="","",ROUND(G13,2)=ROUND(VLOOKUP($D13,'2019-20 AER Final Decision'!$G$20:$Q$335,'2019-20 AER Final Decision'!$J$5,FALSE),2))</f>
        <v>1</v>
      </c>
    </row>
    <row r="14" spans="1:10" x14ac:dyDescent="0.2">
      <c r="B14" s="135" t="s">
        <v>499</v>
      </c>
      <c r="C14" s="179"/>
      <c r="D14" s="23" t="s">
        <v>377</v>
      </c>
      <c r="E14" s="35" t="s">
        <v>142</v>
      </c>
      <c r="F14" s="36" t="s">
        <v>5</v>
      </c>
      <c r="G14" s="22">
        <v>119.84</v>
      </c>
      <c r="H14" s="78">
        <f t="shared" si="0"/>
        <v>131.82</v>
      </c>
      <c r="I14" s="132"/>
      <c r="J14" s="3" t="b">
        <f>IF($F14="","",ROUND(G14,2)=ROUND(VLOOKUP($D14,'2019-20 AER Final Decision'!$G$20:$Q$335,'2019-20 AER Final Decision'!$J$5,FALSE),2))</f>
        <v>1</v>
      </c>
    </row>
    <row r="15" spans="1:10" x14ac:dyDescent="0.2">
      <c r="B15" s="135" t="s">
        <v>500</v>
      </c>
      <c r="C15" s="179"/>
      <c r="D15" s="23" t="s">
        <v>334</v>
      </c>
      <c r="E15" s="35" t="s">
        <v>142</v>
      </c>
      <c r="F15" s="36" t="s">
        <v>5</v>
      </c>
      <c r="G15" s="22">
        <v>159.78</v>
      </c>
      <c r="H15" s="78">
        <f t="shared" si="0"/>
        <v>175.76</v>
      </c>
      <c r="I15" s="132"/>
      <c r="J15" s="3" t="b">
        <f>IF($F15="","",ROUND(G15,2)=ROUND(VLOOKUP($D15,'2019-20 AER Final Decision'!$G$20:$Q$335,'2019-20 AER Final Decision'!$J$5,FALSE),2))</f>
        <v>1</v>
      </c>
    </row>
    <row r="16" spans="1:10" x14ac:dyDescent="0.2">
      <c r="B16" s="135" t="s">
        <v>496</v>
      </c>
      <c r="C16" s="178"/>
      <c r="D16" s="74" t="s">
        <v>378</v>
      </c>
      <c r="E16" s="24" t="s">
        <v>142</v>
      </c>
      <c r="F16" s="76" t="s">
        <v>5</v>
      </c>
      <c r="G16" s="26">
        <v>29.96</v>
      </c>
      <c r="H16" s="79">
        <f t="shared" si="0"/>
        <v>32.96</v>
      </c>
      <c r="I16" s="132"/>
      <c r="J16" s="3" t="b">
        <f>IF($F16="","",ROUND(G16,2)=ROUND(VLOOKUP($D16,'2019-20 AER Final Decision'!$G$20:$Q$335,'2019-20 AER Final Decision'!$J$5,FALSE),2))</f>
        <v>1</v>
      </c>
    </row>
    <row r="17" spans="1:10" x14ac:dyDescent="0.2">
      <c r="B17" s="133" t="s">
        <v>477</v>
      </c>
      <c r="C17" s="177" t="s">
        <v>387</v>
      </c>
      <c r="D17" s="20" t="s">
        <v>423</v>
      </c>
      <c r="E17" s="37" t="s">
        <v>4</v>
      </c>
      <c r="F17" s="37" t="s">
        <v>5</v>
      </c>
      <c r="G17" s="71">
        <v>26.18</v>
      </c>
      <c r="H17" s="77">
        <f t="shared" si="0"/>
        <v>28.8</v>
      </c>
      <c r="I17" s="132"/>
      <c r="J17" s="3" t="b">
        <f>IF($F17="","",ROUND(G17,2)=ROUND(VLOOKUP($D17,'2019-20 AER Final Decision'!$G$20:$Q$335,'2019-20 AER Final Decision'!$J$5,FALSE),2))</f>
        <v>1</v>
      </c>
    </row>
    <row r="18" spans="1:10" x14ac:dyDescent="0.2">
      <c r="B18" s="133" t="s">
        <v>478</v>
      </c>
      <c r="C18" s="191"/>
      <c r="D18" s="23" t="s">
        <v>424</v>
      </c>
      <c r="E18" s="35" t="s">
        <v>4</v>
      </c>
      <c r="F18" s="35" t="s">
        <v>5</v>
      </c>
      <c r="G18" s="22">
        <v>26.18</v>
      </c>
      <c r="H18" s="78">
        <f t="shared" si="0"/>
        <v>28.8</v>
      </c>
      <c r="I18" s="132"/>
      <c r="J18" s="130" t="b">
        <f>IF($F18="","",ROUND(G18,2)=ROUND(VLOOKUP($D17,'2019-20 AER Final Decision'!$G$20:$Q$335,'2019-20 AER Final Decision'!$J$5,FALSE),2))</f>
        <v>1</v>
      </c>
    </row>
    <row r="19" spans="1:10" x14ac:dyDescent="0.2">
      <c r="B19" s="133" t="s">
        <v>479</v>
      </c>
      <c r="C19" s="191"/>
      <c r="D19" s="23" t="s">
        <v>425</v>
      </c>
      <c r="E19" s="35" t="s">
        <v>4</v>
      </c>
      <c r="F19" s="35" t="s">
        <v>5</v>
      </c>
      <c r="G19" s="125">
        <v>26.18</v>
      </c>
      <c r="H19" s="78">
        <f t="shared" si="0"/>
        <v>28.8</v>
      </c>
      <c r="I19" s="132"/>
      <c r="J19" s="130" t="b">
        <f>IF($F19="","",ROUND(G19,2)=ROUND(VLOOKUP($D17,'2019-20 AER Final Decision'!$G$20:$Q$335,'2019-20 AER Final Decision'!$J$5,FALSE),2))</f>
        <v>1</v>
      </c>
    </row>
    <row r="20" spans="1:10" x14ac:dyDescent="0.2">
      <c r="B20" s="133" t="s">
        <v>506</v>
      </c>
      <c r="C20" s="177" t="s">
        <v>155</v>
      </c>
      <c r="D20" s="47" t="s">
        <v>155</v>
      </c>
      <c r="E20" s="37" t="s">
        <v>4</v>
      </c>
      <c r="F20" s="37" t="s">
        <v>5</v>
      </c>
      <c r="G20" s="71">
        <v>126.18</v>
      </c>
      <c r="H20" s="77">
        <f t="shared" si="0"/>
        <v>138.80000000000001</v>
      </c>
      <c r="I20" s="132"/>
      <c r="J20" s="3" t="b">
        <f>IF($F20="","",ROUND(G20,2)=ROUND(VLOOKUP($D20,'2019-20 AER Final Decision'!$G$20:$Q$335,'2019-20 AER Final Decision'!$J$5,FALSE),2))</f>
        <v>1</v>
      </c>
    </row>
    <row r="21" spans="1:10" x14ac:dyDescent="0.2">
      <c r="B21" s="133" t="s">
        <v>480</v>
      </c>
      <c r="C21" s="178"/>
      <c r="D21" s="70" t="s">
        <v>426</v>
      </c>
      <c r="E21" s="24" t="s">
        <v>4</v>
      </c>
      <c r="F21" s="24" t="s">
        <v>5</v>
      </c>
      <c r="G21" s="26">
        <v>113.56</v>
      </c>
      <c r="H21" s="79">
        <f t="shared" si="0"/>
        <v>124.92</v>
      </c>
      <c r="I21" s="132"/>
      <c r="J21" s="3" t="b">
        <f>IF($F21="","",ROUND(G21,2)=ROUND(VLOOKUP($D21,'2019-20 AER Final Decision'!$G$20:$Q$335,'2019-20 AER Final Decision'!$J$5,FALSE),2))</f>
        <v>1</v>
      </c>
    </row>
    <row r="22" spans="1:10" s="4" customFormat="1" x14ac:dyDescent="0.2">
      <c r="A22" s="49"/>
      <c r="B22" s="133" t="s">
        <v>495</v>
      </c>
      <c r="C22" s="185" t="s">
        <v>157</v>
      </c>
      <c r="D22" s="47" t="s">
        <v>202</v>
      </c>
      <c r="E22" s="37" t="s">
        <v>6</v>
      </c>
      <c r="F22" s="37" t="s">
        <v>7</v>
      </c>
      <c r="G22" s="71">
        <v>151.41</v>
      </c>
      <c r="H22" s="77">
        <f t="shared" si="0"/>
        <v>166.55</v>
      </c>
      <c r="I22" s="132"/>
      <c r="J22" s="3" t="b">
        <f>IF($F22="","",ROUND(G22,2)=ROUND(VLOOKUP($D22,'2019-20 AER Final Decision'!$G$20:$Q$335,'2019-20 AER Final Decision'!$J$5,FALSE),2))</f>
        <v>1</v>
      </c>
    </row>
    <row r="23" spans="1:10" s="4" customFormat="1" x14ac:dyDescent="0.2">
      <c r="A23" s="49"/>
      <c r="B23" s="133" t="s">
        <v>495</v>
      </c>
      <c r="C23" s="185"/>
      <c r="D23" s="69" t="s">
        <v>203</v>
      </c>
      <c r="E23" s="35" t="s">
        <v>204</v>
      </c>
      <c r="F23" s="35" t="s">
        <v>7</v>
      </c>
      <c r="G23" s="22">
        <v>5.55</v>
      </c>
      <c r="H23" s="78">
        <f t="shared" si="0"/>
        <v>6.11</v>
      </c>
      <c r="I23" s="132"/>
      <c r="J23" s="3" t="b">
        <f>IF($F23="","",ROUND(G23,2)=ROUND(VLOOKUP($D23,'2019-20 AER Final Decision'!$G$20:$Q$335,'2019-20 AER Final Decision'!$J$5,FALSE),2))</f>
        <v>1</v>
      </c>
    </row>
    <row r="24" spans="1:10" s="4" customFormat="1" x14ac:dyDescent="0.2">
      <c r="A24" s="49"/>
      <c r="B24" s="133" t="s">
        <v>495</v>
      </c>
      <c r="C24" s="185"/>
      <c r="D24" s="69" t="s">
        <v>205</v>
      </c>
      <c r="E24" s="35" t="s">
        <v>6</v>
      </c>
      <c r="F24" s="35" t="s">
        <v>7</v>
      </c>
      <c r="G24" s="22">
        <v>151.41</v>
      </c>
      <c r="H24" s="78">
        <f t="shared" si="0"/>
        <v>166.55</v>
      </c>
      <c r="I24" s="132"/>
      <c r="J24" s="3" t="b">
        <f>IF($F24="","",ROUND(G24,2)=ROUND(VLOOKUP($D24,'2019-20 AER Final Decision'!$G$20:$Q$335,'2019-20 AER Final Decision'!$J$5,FALSE),2))</f>
        <v>1</v>
      </c>
    </row>
    <row r="25" spans="1:10" s="4" customFormat="1" x14ac:dyDescent="0.2">
      <c r="A25" s="49"/>
      <c r="B25" s="133" t="s">
        <v>505</v>
      </c>
      <c r="C25" s="185"/>
      <c r="D25" s="69" t="s">
        <v>159</v>
      </c>
      <c r="E25" s="35" t="s">
        <v>4</v>
      </c>
      <c r="F25" s="35" t="s">
        <v>5</v>
      </c>
      <c r="G25" s="22">
        <v>605.66</v>
      </c>
      <c r="H25" s="78">
        <f t="shared" si="0"/>
        <v>666.23</v>
      </c>
      <c r="I25" s="132"/>
      <c r="J25" s="3" t="b">
        <f>IF($F25="","",ROUND(G25,2)=ROUND(VLOOKUP($D25,'2019-20 AER Final Decision'!$G$20:$Q$335,'2019-20 AER Final Decision'!$J$5,FALSE),2))</f>
        <v>1</v>
      </c>
    </row>
    <row r="26" spans="1:10" s="4" customFormat="1" x14ac:dyDescent="0.2">
      <c r="A26" s="49"/>
      <c r="B26" s="133" t="s">
        <v>495</v>
      </c>
      <c r="C26" s="185"/>
      <c r="D26" s="70" t="s">
        <v>158</v>
      </c>
      <c r="E26" s="24" t="s">
        <v>6</v>
      </c>
      <c r="F26" s="24" t="s">
        <v>7</v>
      </c>
      <c r="G26" s="26">
        <v>151.41</v>
      </c>
      <c r="H26" s="79">
        <f t="shared" si="0"/>
        <v>166.55</v>
      </c>
      <c r="I26" s="132"/>
      <c r="J26" s="3" t="b">
        <f>IF($F26="","",ROUND(G26,2)=ROUND(VLOOKUP($D26,'2019-20 AER Final Decision'!$G$20:$Q$335,'2019-20 AER Final Decision'!$J$5,FALSE),2))</f>
        <v>1</v>
      </c>
    </row>
    <row r="27" spans="1:10" s="4" customFormat="1" x14ac:dyDescent="0.2">
      <c r="A27" s="49"/>
      <c r="B27" s="133" t="s">
        <v>481</v>
      </c>
      <c r="C27" s="192" t="s">
        <v>189</v>
      </c>
      <c r="D27" s="119" t="s">
        <v>190</v>
      </c>
      <c r="E27" s="37" t="s">
        <v>4</v>
      </c>
      <c r="F27" s="37" t="s">
        <v>5</v>
      </c>
      <c r="G27" s="71">
        <v>454.24</v>
      </c>
      <c r="H27" s="77">
        <f t="shared" si="0"/>
        <v>499.66</v>
      </c>
      <c r="I27" s="132"/>
      <c r="J27" s="3" t="b">
        <f>IF($F27="","",ROUND(G27,2)=ROUND(VLOOKUP($D27,'2019-20 AER Final Decision'!$G$20:$Q$335,'2019-20 AER Final Decision'!$J$5,FALSE),2))</f>
        <v>1</v>
      </c>
    </row>
    <row r="28" spans="1:10" s="4" customFormat="1" x14ac:dyDescent="0.2">
      <c r="A28" s="49"/>
      <c r="B28" s="137" t="s">
        <v>503</v>
      </c>
      <c r="C28" s="186"/>
      <c r="D28" s="120" t="s">
        <v>427</v>
      </c>
      <c r="E28" s="24" t="s">
        <v>4</v>
      </c>
      <c r="F28" s="24" t="s">
        <v>5</v>
      </c>
      <c r="G28" s="26">
        <v>113.56</v>
      </c>
      <c r="H28" s="79">
        <f t="shared" si="0"/>
        <v>124.92</v>
      </c>
      <c r="I28" s="132"/>
      <c r="J28" s="3" t="b">
        <f>IF($F28="","",ROUND(G28,2)=ROUND(VLOOKUP($D28,'2019-20 AER Final Decision'!$G$20:$Q$335,'2019-20 AER Final Decision'!$J$5,FALSE),2))</f>
        <v>1</v>
      </c>
    </row>
    <row r="29" spans="1:10" s="4" customFormat="1" x14ac:dyDescent="0.2">
      <c r="A29" s="49"/>
      <c r="B29" s="133" t="s">
        <v>482</v>
      </c>
      <c r="C29" s="177" t="s">
        <v>191</v>
      </c>
      <c r="D29" s="47" t="s">
        <v>206</v>
      </c>
      <c r="E29" s="37" t="s">
        <v>209</v>
      </c>
      <c r="F29" s="37" t="s">
        <v>5</v>
      </c>
      <c r="G29" s="71">
        <v>75.709999999999994</v>
      </c>
      <c r="H29" s="77">
        <f t="shared" si="0"/>
        <v>83.28</v>
      </c>
      <c r="I29" s="132"/>
      <c r="J29" s="3" t="b">
        <f>IF($F29="","",ROUND(G29,2)=ROUND(VLOOKUP($D29,'2019-20 AER Final Decision'!$G$20:$Q$335,'2019-20 AER Final Decision'!$J$5,FALSE),2))</f>
        <v>1</v>
      </c>
    </row>
    <row r="30" spans="1:10" s="4" customFormat="1" x14ac:dyDescent="0.2">
      <c r="A30" s="49"/>
      <c r="B30" s="133" t="s">
        <v>483</v>
      </c>
      <c r="C30" s="183"/>
      <c r="D30" s="69" t="s">
        <v>207</v>
      </c>
      <c r="E30" s="35" t="s">
        <v>209</v>
      </c>
      <c r="F30" s="35" t="s">
        <v>5</v>
      </c>
      <c r="G30" s="22">
        <v>286.17</v>
      </c>
      <c r="H30" s="78">
        <f t="shared" si="0"/>
        <v>314.79000000000002</v>
      </c>
      <c r="I30" s="132"/>
      <c r="J30" s="3" t="b">
        <f>IF($F30="","",ROUND(G30,2)=ROUND(VLOOKUP($D30,'2019-20 AER Final Decision'!$G$20:$Q$335,'2019-20 AER Final Decision'!$J$5,FALSE),2))</f>
        <v>1</v>
      </c>
    </row>
    <row r="31" spans="1:10" s="4" customFormat="1" x14ac:dyDescent="0.2">
      <c r="A31" s="49"/>
      <c r="B31" s="133" t="s">
        <v>484</v>
      </c>
      <c r="C31" s="183"/>
      <c r="D31" s="69" t="s">
        <v>224</v>
      </c>
      <c r="E31" s="35" t="s">
        <v>210</v>
      </c>
      <c r="F31" s="35" t="s">
        <v>5</v>
      </c>
      <c r="G31" s="22">
        <v>64.180000000000007</v>
      </c>
      <c r="H31" s="78">
        <f t="shared" si="0"/>
        <v>70.599999999999994</v>
      </c>
      <c r="I31" s="132"/>
      <c r="J31" s="3" t="b">
        <f>IF($F31="","",ROUND(G31,2)=ROUND(VLOOKUP($D31,'2019-20 AER Final Decision'!$G$20:$Q$335,'2019-20 AER Final Decision'!$J$5,FALSE),2))</f>
        <v>1</v>
      </c>
    </row>
    <row r="32" spans="1:10" s="4" customFormat="1" x14ac:dyDescent="0.2">
      <c r="A32" s="49"/>
      <c r="B32" s="133" t="s">
        <v>484</v>
      </c>
      <c r="C32" s="183"/>
      <c r="D32" s="69" t="s">
        <v>225</v>
      </c>
      <c r="E32" s="35" t="s">
        <v>210</v>
      </c>
      <c r="F32" s="35" t="s">
        <v>5</v>
      </c>
      <c r="G32" s="125">
        <v>64.180000000000007</v>
      </c>
      <c r="H32" s="78">
        <f t="shared" si="0"/>
        <v>70.599999999999994</v>
      </c>
      <c r="I32" s="132"/>
      <c r="J32" s="130" t="b">
        <f>IF($F32="","",ROUND(G32,2)=ROUND(VLOOKUP($D31,'2019-20 AER Final Decision'!$G$20:$Q$335,'2019-20 AER Final Decision'!$J$5,FALSE),2))</f>
        <v>1</v>
      </c>
    </row>
    <row r="33" spans="1:10" s="4" customFormat="1" x14ac:dyDescent="0.2">
      <c r="A33" s="49"/>
      <c r="B33" s="133" t="s">
        <v>504</v>
      </c>
      <c r="C33" s="183"/>
      <c r="D33" s="69" t="s">
        <v>208</v>
      </c>
      <c r="E33" s="35" t="s">
        <v>212</v>
      </c>
      <c r="F33" s="35" t="s">
        <v>5</v>
      </c>
      <c r="G33" s="22">
        <v>72.48</v>
      </c>
      <c r="H33" s="78">
        <f t="shared" si="0"/>
        <v>79.73</v>
      </c>
      <c r="I33" s="132"/>
      <c r="J33" s="3" t="b">
        <f>IF($F33="","",ROUND(G33,2)=ROUND(VLOOKUP($D33,'2019-20 AER Final Decision'!$G$20:$Q$335,'2019-20 AER Final Decision'!$J$5,FALSE),2))</f>
        <v>1</v>
      </c>
    </row>
    <row r="34" spans="1:10" s="4" customFormat="1" x14ac:dyDescent="0.2">
      <c r="A34" s="49"/>
      <c r="B34" s="133" t="s">
        <v>485</v>
      </c>
      <c r="C34" s="183"/>
      <c r="D34" s="69" t="s">
        <v>211</v>
      </c>
      <c r="E34" s="35" t="s">
        <v>209</v>
      </c>
      <c r="F34" s="35" t="s">
        <v>5</v>
      </c>
      <c r="G34" s="22">
        <v>472.98</v>
      </c>
      <c r="H34" s="78">
        <f t="shared" si="0"/>
        <v>520.28</v>
      </c>
      <c r="I34" s="132"/>
      <c r="J34" s="3" t="b">
        <f>IF($F34="","",ROUND(G34,2)=ROUND(VLOOKUP($D34,'2019-20 AER Final Decision'!$G$20:$Q$335,'2019-20 AER Final Decision'!$J$5,FALSE),2))</f>
        <v>1</v>
      </c>
    </row>
    <row r="35" spans="1:10" s="4" customFormat="1" x14ac:dyDescent="0.2">
      <c r="A35" s="49"/>
      <c r="B35" s="133" t="s">
        <v>486</v>
      </c>
      <c r="C35" s="183"/>
      <c r="D35" s="69" t="s">
        <v>193</v>
      </c>
      <c r="E35" s="35" t="s">
        <v>210</v>
      </c>
      <c r="F35" s="36" t="s">
        <v>5</v>
      </c>
      <c r="G35" s="22">
        <v>202.9</v>
      </c>
      <c r="H35" s="78">
        <f t="shared" si="0"/>
        <v>223.19</v>
      </c>
      <c r="I35" s="132"/>
      <c r="J35" s="3" t="b">
        <f>IF($F35="","",ROUND(G35,2)=ROUND(VLOOKUP($D35,'2019-20 AER Final Decision'!$G$20:$Q$335,'2019-20 AER Final Decision'!$J$5,FALSE),2))</f>
        <v>1</v>
      </c>
    </row>
    <row r="36" spans="1:10" s="4" customFormat="1" x14ac:dyDescent="0.2">
      <c r="A36" s="49"/>
      <c r="B36" s="135" t="s">
        <v>501</v>
      </c>
      <c r="C36" s="179"/>
      <c r="D36" s="69" t="s">
        <v>380</v>
      </c>
      <c r="E36" s="35" t="s">
        <v>4</v>
      </c>
      <c r="F36" s="36" t="s">
        <v>5</v>
      </c>
      <c r="G36" s="22">
        <v>129.25</v>
      </c>
      <c r="H36" s="78">
        <f t="shared" si="0"/>
        <v>142.18</v>
      </c>
      <c r="I36" s="132"/>
      <c r="J36" s="3" t="b">
        <f>IF($F36="","",ROUND(G36,2)=ROUND(VLOOKUP($D36,'2019-20 AER Final Decision'!$G$20:$Q$335,'2019-20 AER Final Decision'!$J$5,FALSE),2))</f>
        <v>1</v>
      </c>
    </row>
    <row r="37" spans="1:10" s="4" customFormat="1" x14ac:dyDescent="0.2">
      <c r="A37" s="49"/>
      <c r="B37" s="135" t="s">
        <v>502</v>
      </c>
      <c r="C37" s="178"/>
      <c r="D37" s="70" t="s">
        <v>381</v>
      </c>
      <c r="E37" s="24" t="s">
        <v>4</v>
      </c>
      <c r="F37" s="76" t="s">
        <v>5</v>
      </c>
      <c r="G37" s="26">
        <v>227.12</v>
      </c>
      <c r="H37" s="79">
        <f t="shared" si="0"/>
        <v>249.83</v>
      </c>
      <c r="I37" s="132"/>
      <c r="J37" s="3" t="b">
        <f>IF($F37="","",ROUND(G37,2)=ROUND(VLOOKUP($D37,'2019-20 AER Final Decision'!$G$20:$Q$335,'2019-20 AER Final Decision'!$J$5,FALSE),2))</f>
        <v>1</v>
      </c>
    </row>
    <row r="38" spans="1:10" s="4" customFormat="1" x14ac:dyDescent="0.2">
      <c r="A38" s="49"/>
      <c r="B38" s="133" t="s">
        <v>487</v>
      </c>
      <c r="C38" s="177" t="s">
        <v>192</v>
      </c>
      <c r="D38" s="47" t="s">
        <v>192</v>
      </c>
      <c r="E38" s="37" t="s">
        <v>4</v>
      </c>
      <c r="F38" s="37" t="s">
        <v>5</v>
      </c>
      <c r="G38" s="71">
        <v>37.85</v>
      </c>
      <c r="H38" s="77">
        <f t="shared" si="0"/>
        <v>41.64</v>
      </c>
      <c r="I38" s="132"/>
      <c r="J38" s="3" t="b">
        <f>IF($F38="","",ROUND(G38,2)=ROUND(VLOOKUP($D38,'2019-20 AER Final Decision'!$G$20:$Q$335,'2019-20 AER Final Decision'!$J$5,FALSE),2))</f>
        <v>1</v>
      </c>
    </row>
    <row r="39" spans="1:10" s="4" customFormat="1" x14ac:dyDescent="0.2">
      <c r="A39" s="49"/>
      <c r="B39" s="133" t="s">
        <v>488</v>
      </c>
      <c r="C39" s="188"/>
      <c r="D39" s="70" t="s">
        <v>221</v>
      </c>
      <c r="E39" s="24" t="s">
        <v>4</v>
      </c>
      <c r="F39" s="24" t="s">
        <v>5</v>
      </c>
      <c r="G39" s="26">
        <v>30.28</v>
      </c>
      <c r="H39" s="79">
        <f t="shared" si="0"/>
        <v>33.31</v>
      </c>
      <c r="I39" s="132"/>
      <c r="J39" s="3" t="b">
        <f>IF($F39="","",ROUND(G39,2)=ROUND(VLOOKUP($D39,'2019-20 AER Final Decision'!$G$20:$Q$335,'2019-20 AER Final Decision'!$J$5,FALSE),2))</f>
        <v>1</v>
      </c>
    </row>
    <row r="40" spans="1:10" s="4" customFormat="1" x14ac:dyDescent="0.2">
      <c r="A40" s="49"/>
      <c r="B40" s="133" t="s">
        <v>489</v>
      </c>
      <c r="C40" s="189" t="s">
        <v>201</v>
      </c>
      <c r="D40" s="47" t="s">
        <v>222</v>
      </c>
      <c r="E40" s="37" t="s">
        <v>4</v>
      </c>
      <c r="F40" s="37" t="s">
        <v>5</v>
      </c>
      <c r="G40" s="71">
        <v>37.85</v>
      </c>
      <c r="H40" s="77">
        <f t="shared" si="0"/>
        <v>41.64</v>
      </c>
      <c r="I40" s="132"/>
      <c r="J40" s="3" t="b">
        <f>IF($F40="","",ROUND(G40,2)=ROUND(VLOOKUP($D40,'2019-20 AER Final Decision'!$G$20:$Q$335,'2019-20 AER Final Decision'!$J$5,FALSE),2))</f>
        <v>1</v>
      </c>
    </row>
    <row r="41" spans="1:10" s="4" customFormat="1" x14ac:dyDescent="0.2">
      <c r="A41" s="49"/>
      <c r="B41" s="133" t="s">
        <v>490</v>
      </c>
      <c r="C41" s="190"/>
      <c r="D41" s="70" t="s">
        <v>223</v>
      </c>
      <c r="E41" s="24" t="s">
        <v>4</v>
      </c>
      <c r="F41" s="24" t="s">
        <v>5</v>
      </c>
      <c r="G41" s="26">
        <v>37.85</v>
      </c>
      <c r="H41" s="79">
        <f t="shared" si="0"/>
        <v>41.64</v>
      </c>
      <c r="I41" s="132"/>
      <c r="J41" s="3" t="b">
        <f>IF($F41="","",ROUND(G41,2)=ROUND(VLOOKUP($D41,'2019-20 AER Final Decision'!$G$20:$Q$335,'2019-20 AER Final Decision'!$J$5,FALSE),2))</f>
        <v>1</v>
      </c>
    </row>
    <row r="42" spans="1:10" s="4" customFormat="1" x14ac:dyDescent="0.2">
      <c r="A42" s="49"/>
      <c r="B42" s="136" t="s">
        <v>491</v>
      </c>
      <c r="C42" s="185" t="s">
        <v>356</v>
      </c>
      <c r="D42" s="20" t="s">
        <v>446</v>
      </c>
      <c r="E42" s="37" t="s">
        <v>4</v>
      </c>
      <c r="F42" s="37" t="s">
        <v>5</v>
      </c>
      <c r="G42" s="71">
        <v>593.78</v>
      </c>
      <c r="H42" s="77">
        <f t="shared" si="0"/>
        <v>653.16</v>
      </c>
      <c r="I42" s="132"/>
      <c r="J42" s="3" t="b">
        <f>IF($F42="","",ROUND(G42,2)=ROUND(VLOOKUP($D42,'2019-20 AER Final Decision'!$G$20:$Q$335,'2019-20 AER Final Decision'!$J$5,FALSE),2))</f>
        <v>1</v>
      </c>
    </row>
    <row r="43" spans="1:10" s="4" customFormat="1" x14ac:dyDescent="0.2">
      <c r="A43" s="49"/>
      <c r="B43" s="136" t="s">
        <v>492</v>
      </c>
      <c r="C43" s="185"/>
      <c r="D43" s="23" t="s">
        <v>359</v>
      </c>
      <c r="E43" s="35" t="s">
        <v>4</v>
      </c>
      <c r="F43" s="35" t="s">
        <v>5</v>
      </c>
      <c r="G43" s="22">
        <v>404.51</v>
      </c>
      <c r="H43" s="78">
        <f t="shared" si="0"/>
        <v>444.96</v>
      </c>
      <c r="I43" s="132"/>
      <c r="J43" s="3" t="b">
        <f>IF($F43="","",ROUND(G43,2)=ROUND(VLOOKUP($D43,'2019-20 AER Final Decision'!$G$20:$Q$335,'2019-20 AER Final Decision'!$J$5,FALSE),2))</f>
        <v>1</v>
      </c>
    </row>
    <row r="44" spans="1:10" s="4" customFormat="1" x14ac:dyDescent="0.2">
      <c r="A44" s="49"/>
      <c r="B44" s="136" t="s">
        <v>493</v>
      </c>
      <c r="C44" s="185"/>
      <c r="D44" s="23" t="s">
        <v>376</v>
      </c>
      <c r="E44" s="35" t="s">
        <v>4</v>
      </c>
      <c r="F44" s="35" t="s">
        <v>5</v>
      </c>
      <c r="G44" s="22">
        <v>290.95</v>
      </c>
      <c r="H44" s="78">
        <f t="shared" si="0"/>
        <v>320.05</v>
      </c>
      <c r="I44" s="132"/>
      <c r="J44" s="3" t="b">
        <f>IF($F44="","",ROUND(G44,2)=ROUND(VLOOKUP($D44,'2019-20 AER Final Decision'!$G$20:$Q$335,'2019-20 AER Final Decision'!$J$5,FALSE),2))</f>
        <v>1</v>
      </c>
    </row>
    <row r="45" spans="1:10" s="4" customFormat="1" x14ac:dyDescent="0.2">
      <c r="A45" s="49"/>
      <c r="B45" s="136" t="s">
        <v>494</v>
      </c>
      <c r="C45" s="185"/>
      <c r="D45" s="74" t="s">
        <v>357</v>
      </c>
      <c r="E45" s="24" t="s">
        <v>4</v>
      </c>
      <c r="F45" s="24" t="s">
        <v>5</v>
      </c>
      <c r="G45" s="26">
        <v>177.39</v>
      </c>
      <c r="H45" s="79">
        <f t="shared" si="0"/>
        <v>195.13</v>
      </c>
      <c r="I45" s="132"/>
      <c r="J45" s="3" t="b">
        <f>IF($F45="","",ROUND(G45,2)=ROUND(VLOOKUP($D45,'2019-20 AER Final Decision'!$G$20:$Q$335,'2019-20 AER Final Decision'!$J$5,FALSE),2))</f>
        <v>1</v>
      </c>
    </row>
    <row r="46" spans="1:10" s="4" customFormat="1" x14ac:dyDescent="0.2">
      <c r="A46" s="49"/>
      <c r="B46" s="49"/>
      <c r="C46" s="12"/>
      <c r="D46" s="9"/>
      <c r="E46" s="10"/>
      <c r="F46" s="10"/>
      <c r="G46" s="11"/>
      <c r="H46" s="11"/>
      <c r="I46" s="132"/>
    </row>
    <row r="47" spans="1:10" s="4" customFormat="1" x14ac:dyDescent="0.2">
      <c r="A47" s="49"/>
      <c r="B47" s="49"/>
      <c r="C47" s="12"/>
      <c r="D47" s="9"/>
      <c r="E47" s="10"/>
      <c r="F47" s="10"/>
      <c r="G47" s="11"/>
      <c r="H47" s="11"/>
      <c r="I47" s="132"/>
    </row>
    <row r="48" spans="1:10" s="4" customFormat="1" x14ac:dyDescent="0.2">
      <c r="A48" s="49"/>
      <c r="B48" s="49"/>
      <c r="C48" s="12"/>
      <c r="D48" s="9"/>
      <c r="E48" s="10"/>
      <c r="F48" s="10"/>
      <c r="G48" s="131"/>
      <c r="H48" s="11"/>
      <c r="I48" s="132"/>
    </row>
    <row r="49" spans="1:10" s="4" customFormat="1" ht="60" x14ac:dyDescent="0.2">
      <c r="A49" s="49"/>
      <c r="B49" s="49"/>
      <c r="C49" s="13" t="str">
        <f t="shared" ref="C49:H49" si="1">C$10</f>
        <v>Fee Type</v>
      </c>
      <c r="D49" s="13" t="str">
        <f t="shared" si="1"/>
        <v>Fee Category</v>
      </c>
      <c r="E49" s="13" t="str">
        <f t="shared" si="1"/>
        <v>Driver</v>
      </c>
      <c r="F49" s="13" t="str">
        <f t="shared" si="1"/>
        <v>Fee Type</v>
      </c>
      <c r="G49" s="13" t="str">
        <f t="shared" si="1"/>
        <v>ANS Charges 2019-20 (Excluding GST)</v>
      </c>
      <c r="H49" s="13" t="str">
        <f t="shared" si="1"/>
        <v>ANS Charges 2019-20 (Including GST)</v>
      </c>
      <c r="I49" s="121"/>
    </row>
    <row r="50" spans="1:10" s="4" customFormat="1" x14ac:dyDescent="0.2">
      <c r="A50" s="49"/>
      <c r="B50" s="49"/>
      <c r="C50" s="177" t="s">
        <v>3</v>
      </c>
      <c r="D50" s="20" t="s">
        <v>263</v>
      </c>
      <c r="E50" s="21" t="s">
        <v>4</v>
      </c>
      <c r="F50" s="21" t="s">
        <v>5</v>
      </c>
      <c r="G50" s="22">
        <v>415.59</v>
      </c>
      <c r="H50" s="108">
        <f>ROUND(G50*1.1,3)</f>
        <v>457.149</v>
      </c>
      <c r="I50" s="134"/>
      <c r="J50" s="3" t="b">
        <f>IF($F50="","",ROUND(G50,2)=ROUND(VLOOKUP($D50,'2019-20 AER Final Decision'!$G$20:$Q$335,'2019-20 AER Final Decision'!$J$5,FALSE),2))</f>
        <v>1</v>
      </c>
    </row>
    <row r="51" spans="1:10" s="4" customFormat="1" x14ac:dyDescent="0.2">
      <c r="A51" s="49"/>
      <c r="B51" s="49"/>
      <c r="C51" s="183"/>
      <c r="D51" s="23" t="s">
        <v>265</v>
      </c>
      <c r="E51" s="21" t="s">
        <v>4</v>
      </c>
      <c r="F51" s="21" t="s">
        <v>5</v>
      </c>
      <c r="G51" s="22">
        <v>519.49</v>
      </c>
      <c r="H51" s="108">
        <f t="shared" ref="H51:H71" si="2">ROUND(G51*1.1,3)</f>
        <v>571.43899999999996</v>
      </c>
      <c r="I51" s="134"/>
      <c r="J51" s="3" t="b">
        <f>IF($F51="","",ROUND(G51,2)=ROUND(VLOOKUP($D51,'2019-20 AER Final Decision'!$G$20:$Q$335,'2019-20 AER Final Decision'!$J$5,FALSE),2))</f>
        <v>1</v>
      </c>
    </row>
    <row r="52" spans="1:10" s="4" customFormat="1" x14ac:dyDescent="0.2">
      <c r="A52" s="49"/>
      <c r="B52" s="49"/>
      <c r="C52" s="183"/>
      <c r="D52" s="23" t="s">
        <v>262</v>
      </c>
      <c r="E52" s="21" t="s">
        <v>4</v>
      </c>
      <c r="F52" s="21" t="s">
        <v>5</v>
      </c>
      <c r="G52" s="22">
        <v>727.28</v>
      </c>
      <c r="H52" s="108">
        <f t="shared" si="2"/>
        <v>800.00800000000004</v>
      </c>
      <c r="I52" s="134"/>
      <c r="J52" s="3" t="b">
        <f>IF($F52="","",ROUND(G52,2)=ROUND(VLOOKUP($D52,'2019-20 AER Final Decision'!$G$20:$Q$335,'2019-20 AER Final Decision'!$J$5,FALSE),2))</f>
        <v>1</v>
      </c>
    </row>
    <row r="53" spans="1:10" s="4" customFormat="1" x14ac:dyDescent="0.2">
      <c r="A53" s="49"/>
      <c r="B53" s="49"/>
      <c r="C53" s="183"/>
      <c r="D53" s="23" t="s">
        <v>264</v>
      </c>
      <c r="E53" s="21" t="s">
        <v>4</v>
      </c>
      <c r="F53" s="21" t="s">
        <v>5</v>
      </c>
      <c r="G53" s="22">
        <v>831.18</v>
      </c>
      <c r="H53" s="108">
        <f t="shared" si="2"/>
        <v>914.298</v>
      </c>
      <c r="I53" s="134"/>
      <c r="J53" s="3" t="b">
        <f>IF($F53="","",ROUND(G53,2)=ROUND(VLOOKUP($D53,'2019-20 AER Final Decision'!$G$20:$Q$335,'2019-20 AER Final Decision'!$J$5,FALSE),2))</f>
        <v>1</v>
      </c>
    </row>
    <row r="54" spans="1:10" s="4" customFormat="1" x14ac:dyDescent="0.2">
      <c r="A54" s="49"/>
      <c r="B54" s="49"/>
      <c r="C54" s="183"/>
      <c r="D54" s="23" t="s">
        <v>259</v>
      </c>
      <c r="E54" s="21" t="s">
        <v>4</v>
      </c>
      <c r="F54" s="21" t="s">
        <v>5</v>
      </c>
      <c r="G54" s="22">
        <v>311.69</v>
      </c>
      <c r="H54" s="108">
        <f t="shared" si="2"/>
        <v>342.85899999999998</v>
      </c>
      <c r="I54" s="134"/>
      <c r="J54" s="3" t="b">
        <f>IF($F54="","",ROUND(G54,2)=ROUND(VLOOKUP($D54,'2019-20 AER Final Decision'!$G$20:$Q$335,'2019-20 AER Final Decision'!$J$5,FALSE),2))</f>
        <v>1</v>
      </c>
    </row>
    <row r="55" spans="1:10" s="4" customFormat="1" x14ac:dyDescent="0.2">
      <c r="A55" s="49"/>
      <c r="B55" s="49"/>
      <c r="C55" s="183"/>
      <c r="D55" s="23" t="s">
        <v>261</v>
      </c>
      <c r="E55" s="21" t="s">
        <v>4</v>
      </c>
      <c r="F55" s="21" t="s">
        <v>5</v>
      </c>
      <c r="G55" s="22">
        <v>415.59</v>
      </c>
      <c r="H55" s="108">
        <f t="shared" si="2"/>
        <v>457.149</v>
      </c>
      <c r="I55" s="134"/>
      <c r="J55" s="3" t="b">
        <f>IF($F55="","",ROUND(G55,2)=ROUND(VLOOKUP($D55,'2019-20 AER Final Decision'!$G$20:$Q$335,'2019-20 AER Final Decision'!$J$5,FALSE),2))</f>
        <v>1</v>
      </c>
    </row>
    <row r="56" spans="1:10" s="4" customFormat="1" x14ac:dyDescent="0.2">
      <c r="A56" s="49"/>
      <c r="B56" s="49"/>
      <c r="C56" s="183"/>
      <c r="D56" s="23" t="s">
        <v>258</v>
      </c>
      <c r="E56" s="21" t="s">
        <v>4</v>
      </c>
      <c r="F56" s="21" t="s">
        <v>5</v>
      </c>
      <c r="G56" s="22">
        <v>519.49</v>
      </c>
      <c r="H56" s="108">
        <f t="shared" si="2"/>
        <v>571.43899999999996</v>
      </c>
      <c r="I56" s="134"/>
      <c r="J56" s="3" t="b">
        <f>IF($F56="","",ROUND(G56,2)=ROUND(VLOOKUP($D56,'2019-20 AER Final Decision'!$G$20:$Q$335,'2019-20 AER Final Decision'!$J$5,FALSE),2))</f>
        <v>1</v>
      </c>
    </row>
    <row r="57" spans="1:10" s="4" customFormat="1" x14ac:dyDescent="0.2">
      <c r="A57" s="49"/>
      <c r="B57" s="49"/>
      <c r="C57" s="183"/>
      <c r="D57" s="23" t="s">
        <v>260</v>
      </c>
      <c r="E57" s="21" t="s">
        <v>4</v>
      </c>
      <c r="F57" s="21" t="s">
        <v>5</v>
      </c>
      <c r="G57" s="22">
        <v>623.39</v>
      </c>
      <c r="H57" s="108">
        <f t="shared" si="2"/>
        <v>685.72900000000004</v>
      </c>
      <c r="I57" s="134"/>
      <c r="J57" s="3" t="b">
        <f>IF($F57="","",ROUND(G57,2)=ROUND(VLOOKUP($D57,'2019-20 AER Final Decision'!$G$20:$Q$335,'2019-20 AER Final Decision'!$J$5,FALSE),2))</f>
        <v>1</v>
      </c>
    </row>
    <row r="58" spans="1:10" s="4" customFormat="1" x14ac:dyDescent="0.2">
      <c r="A58" s="49"/>
      <c r="B58" s="49"/>
      <c r="C58" s="183"/>
      <c r="D58" s="23" t="s">
        <v>256</v>
      </c>
      <c r="E58" s="21" t="s">
        <v>4</v>
      </c>
      <c r="F58" s="21" t="s">
        <v>5</v>
      </c>
      <c r="G58" s="22">
        <v>415.59</v>
      </c>
      <c r="H58" s="108">
        <f t="shared" si="2"/>
        <v>457.149</v>
      </c>
      <c r="I58" s="134"/>
      <c r="J58" s="3" t="b">
        <f>IF($F58="","",ROUND(G58,2)=ROUND(VLOOKUP($D58,'2019-20 AER Final Decision'!$G$20:$Q$335,'2019-20 AER Final Decision'!$J$5,FALSE),2))</f>
        <v>1</v>
      </c>
    </row>
    <row r="59" spans="1:10" s="4" customFormat="1" x14ac:dyDescent="0.2">
      <c r="A59" s="49"/>
      <c r="B59" s="49"/>
      <c r="C59" s="183"/>
      <c r="D59" s="23" t="s">
        <v>257</v>
      </c>
      <c r="E59" s="21" t="s">
        <v>4</v>
      </c>
      <c r="F59" s="21" t="s">
        <v>5</v>
      </c>
      <c r="G59" s="22">
        <v>519.49</v>
      </c>
      <c r="H59" s="108">
        <f t="shared" si="2"/>
        <v>571.43899999999996</v>
      </c>
      <c r="I59" s="134"/>
      <c r="J59" s="3" t="b">
        <f>IF($F59="","",ROUND(G59,2)=ROUND(VLOOKUP($D59,'2019-20 AER Final Decision'!$G$20:$Q$335,'2019-20 AER Final Decision'!$J$5,FALSE),2))</f>
        <v>1</v>
      </c>
    </row>
    <row r="60" spans="1:10" s="4" customFormat="1" x14ac:dyDescent="0.2">
      <c r="A60" s="49"/>
      <c r="B60" s="49"/>
      <c r="C60" s="183"/>
      <c r="D60" s="23" t="s">
        <v>255</v>
      </c>
      <c r="E60" s="21" t="s">
        <v>4</v>
      </c>
      <c r="F60" s="21" t="s">
        <v>5</v>
      </c>
      <c r="G60" s="22">
        <v>935.08</v>
      </c>
      <c r="H60" s="108">
        <f t="shared" si="2"/>
        <v>1028.588</v>
      </c>
      <c r="I60" s="134"/>
      <c r="J60" s="3" t="b">
        <f>IF($F60="","",ROUND(G60,2)=ROUND(VLOOKUP($D60,'2019-20 AER Final Decision'!$G$20:$Q$335,'2019-20 AER Final Decision'!$J$5,FALSE),2))</f>
        <v>1</v>
      </c>
    </row>
    <row r="61" spans="1:10" s="4" customFormat="1" x14ac:dyDescent="0.2">
      <c r="A61" s="49"/>
      <c r="B61" s="49"/>
      <c r="C61" s="183"/>
      <c r="D61" s="23" t="s">
        <v>28</v>
      </c>
      <c r="E61" s="21" t="s">
        <v>6</v>
      </c>
      <c r="F61" s="21" t="s">
        <v>7</v>
      </c>
      <c r="G61" s="22">
        <v>103.9</v>
      </c>
      <c r="H61" s="108">
        <f t="shared" si="2"/>
        <v>114.29</v>
      </c>
      <c r="I61" s="134"/>
      <c r="J61" s="3" t="b">
        <f>IF($F61="","",ROUND(G61,2)=ROUND(VLOOKUP($D61,'2019-20 AER Final Decision'!$G$20:$Q$335,'2019-20 AER Final Decision'!$J$5,FALSE),2))</f>
        <v>1</v>
      </c>
    </row>
    <row r="62" spans="1:10" s="4" customFormat="1" x14ac:dyDescent="0.2">
      <c r="A62" s="49"/>
      <c r="B62" s="49"/>
      <c r="C62" s="183"/>
      <c r="D62" s="24"/>
      <c r="E62" s="25"/>
      <c r="F62" s="25"/>
      <c r="G62" s="26"/>
      <c r="H62" s="109"/>
      <c r="I62" s="121"/>
      <c r="J62" s="3" t="str">
        <f>IF($F62="","",ROUND(G62,2)=ROUND(VLOOKUP($D62,'2019-20 AER Final Decision'!$G$20:$Q$335,'2019-20 AER Final Decision'!$J$5,FALSE),2))</f>
        <v/>
      </c>
    </row>
    <row r="63" spans="1:10" s="4" customFormat="1" x14ac:dyDescent="0.2">
      <c r="A63" s="49"/>
      <c r="B63" s="49"/>
      <c r="C63" s="183"/>
      <c r="D63" s="23" t="s">
        <v>8</v>
      </c>
      <c r="E63" s="21" t="s">
        <v>6</v>
      </c>
      <c r="F63" s="21" t="s">
        <v>7</v>
      </c>
      <c r="G63" s="22">
        <v>103.9</v>
      </c>
      <c r="H63" s="108">
        <f t="shared" si="2"/>
        <v>114.29</v>
      </c>
      <c r="I63" s="134"/>
      <c r="J63" s="3" t="b">
        <f>IF($F63="","",ROUND(G63,2)=ROUND(VLOOKUP($D63,'2019-20 AER Final Decision'!$G$20:$Q$335,'2019-20 AER Final Decision'!$J$5,FALSE),2))</f>
        <v>1</v>
      </c>
    </row>
    <row r="64" spans="1:10" s="4" customFormat="1" x14ac:dyDescent="0.2">
      <c r="A64" s="49"/>
      <c r="B64" s="49"/>
      <c r="C64" s="183"/>
      <c r="D64" s="23" t="s">
        <v>30</v>
      </c>
      <c r="E64" s="21" t="s">
        <v>6</v>
      </c>
      <c r="F64" s="21" t="s">
        <v>7</v>
      </c>
      <c r="G64" s="22">
        <v>103.9</v>
      </c>
      <c r="H64" s="108">
        <f t="shared" si="2"/>
        <v>114.29</v>
      </c>
      <c r="I64" s="134"/>
      <c r="J64" s="3" t="b">
        <f>IF($F64="","",ROUND(G64,2)=ROUND(VLOOKUP($D64,'2019-20 AER Final Decision'!$G$20:$Q$335,'2019-20 AER Final Decision'!$J$5,FALSE),2))</f>
        <v>1</v>
      </c>
    </row>
    <row r="65" spans="1:10" s="4" customFormat="1" x14ac:dyDescent="0.2">
      <c r="A65" s="49"/>
      <c r="B65" s="49"/>
      <c r="C65" s="183"/>
      <c r="D65" s="23" t="s">
        <v>9</v>
      </c>
      <c r="E65" s="21" t="s">
        <v>6</v>
      </c>
      <c r="F65" s="21" t="s">
        <v>7</v>
      </c>
      <c r="G65" s="22">
        <v>103.9</v>
      </c>
      <c r="H65" s="108">
        <f t="shared" si="2"/>
        <v>114.29</v>
      </c>
      <c r="I65" s="134"/>
      <c r="J65" s="3" t="b">
        <f>IF($F65="","",ROUND(G65,2)=ROUND(VLOOKUP($D65,'2019-20 AER Final Decision'!$G$20:$Q$335,'2019-20 AER Final Decision'!$J$5,FALSE),2))</f>
        <v>1</v>
      </c>
    </row>
    <row r="66" spans="1:10" s="4" customFormat="1" x14ac:dyDescent="0.2">
      <c r="A66" s="49"/>
      <c r="B66" s="49"/>
      <c r="C66" s="183"/>
      <c r="D66" s="23" t="s">
        <v>251</v>
      </c>
      <c r="E66" s="21" t="s">
        <v>4</v>
      </c>
      <c r="F66" s="21" t="s">
        <v>5</v>
      </c>
      <c r="G66" s="22">
        <v>415.59</v>
      </c>
      <c r="H66" s="108">
        <f t="shared" si="2"/>
        <v>457.149</v>
      </c>
      <c r="I66" s="134"/>
      <c r="J66" s="3" t="b">
        <f>IF($F66="","",ROUND(G66,2)=ROUND(VLOOKUP($D66,'2019-20 AER Final Decision'!$G$20:$Q$335,'2019-20 AER Final Decision'!$J$5,FALSE),2))</f>
        <v>1</v>
      </c>
    </row>
    <row r="67" spans="1:10" s="4" customFormat="1" x14ac:dyDescent="0.2">
      <c r="A67" s="49"/>
      <c r="B67" s="49"/>
      <c r="C67" s="183"/>
      <c r="D67" s="23" t="s">
        <v>252</v>
      </c>
      <c r="E67" s="21" t="s">
        <v>4</v>
      </c>
      <c r="F67" s="21" t="s">
        <v>5</v>
      </c>
      <c r="G67" s="22">
        <v>623.39</v>
      </c>
      <c r="H67" s="108">
        <f t="shared" si="2"/>
        <v>685.72900000000004</v>
      </c>
      <c r="I67" s="134"/>
      <c r="J67" s="3" t="b">
        <f>IF($F67="","",ROUND(G67,2)=ROUND(VLOOKUP($D67,'2019-20 AER Final Decision'!$G$20:$Q$335,'2019-20 AER Final Decision'!$J$5,FALSE),2))</f>
        <v>1</v>
      </c>
    </row>
    <row r="68" spans="1:10" s="4" customFormat="1" x14ac:dyDescent="0.2">
      <c r="A68" s="49"/>
      <c r="B68" s="49"/>
      <c r="C68" s="183"/>
      <c r="D68" s="23" t="s">
        <v>250</v>
      </c>
      <c r="E68" s="21" t="s">
        <v>4</v>
      </c>
      <c r="F68" s="21" t="s">
        <v>5</v>
      </c>
      <c r="G68" s="22">
        <v>831.18</v>
      </c>
      <c r="H68" s="108">
        <f t="shared" si="2"/>
        <v>914.298</v>
      </c>
      <c r="I68" s="134"/>
      <c r="J68" s="3" t="b">
        <f>IF($F68="","",ROUND(G68,2)=ROUND(VLOOKUP($D68,'2019-20 AER Final Decision'!$G$20:$Q$335,'2019-20 AER Final Decision'!$J$5,FALSE),2))</f>
        <v>1</v>
      </c>
    </row>
    <row r="69" spans="1:10" s="4" customFormat="1" x14ac:dyDescent="0.2">
      <c r="A69" s="49"/>
      <c r="B69" s="49"/>
      <c r="C69" s="183"/>
      <c r="D69" s="24"/>
      <c r="E69" s="25"/>
      <c r="F69" s="25"/>
      <c r="G69" s="26"/>
      <c r="H69" s="109"/>
      <c r="I69" s="121"/>
      <c r="J69" s="3" t="str">
        <f>IF($F69="","",ROUND(G69,2)=ROUND(VLOOKUP($D69,'2019-20 AER Final Decision'!$G$20:$Q$335,'2019-20 AER Final Decision'!$J$5,FALSE),2))</f>
        <v/>
      </c>
    </row>
    <row r="70" spans="1:10" s="4" customFormat="1" x14ac:dyDescent="0.2">
      <c r="A70" s="49"/>
      <c r="B70" s="49"/>
      <c r="C70" s="183"/>
      <c r="D70" s="23" t="s">
        <v>253</v>
      </c>
      <c r="E70" s="21" t="s">
        <v>6</v>
      </c>
      <c r="F70" s="21" t="s">
        <v>7</v>
      </c>
      <c r="G70" s="22">
        <v>103.9</v>
      </c>
      <c r="H70" s="108">
        <f t="shared" si="2"/>
        <v>114.29</v>
      </c>
      <c r="I70" s="134"/>
      <c r="J70" s="3" t="b">
        <f>IF($F70="","",ROUND(G70,2)=ROUND(VLOOKUP($D70,'2019-20 AER Final Decision'!$G$20:$Q$335,'2019-20 AER Final Decision'!$J$5,FALSE),2))</f>
        <v>1</v>
      </c>
    </row>
    <row r="71" spans="1:10" s="4" customFormat="1" x14ac:dyDescent="0.2">
      <c r="A71" s="49"/>
      <c r="B71" s="49"/>
      <c r="C71" s="183"/>
      <c r="D71" s="23" t="s">
        <v>254</v>
      </c>
      <c r="E71" s="21" t="s">
        <v>6</v>
      </c>
      <c r="F71" s="21" t="s">
        <v>7</v>
      </c>
      <c r="G71" s="22">
        <v>103.9</v>
      </c>
      <c r="H71" s="108">
        <f t="shared" si="2"/>
        <v>114.29</v>
      </c>
      <c r="I71" s="134"/>
      <c r="J71" s="3" t="b">
        <f>IF($F71="","",ROUND(G71,2)=ROUND(VLOOKUP($D71,'2019-20 AER Final Decision'!$G$20:$Q$335,'2019-20 AER Final Decision'!$J$5,FALSE),2))</f>
        <v>1</v>
      </c>
    </row>
    <row r="72" spans="1:10" s="4" customFormat="1" x14ac:dyDescent="0.2">
      <c r="A72" s="49"/>
      <c r="B72" s="49"/>
      <c r="C72" s="184"/>
      <c r="D72" s="24"/>
      <c r="E72" s="25"/>
      <c r="F72" s="25"/>
      <c r="G72" s="26"/>
      <c r="H72" s="109"/>
      <c r="I72" s="121"/>
      <c r="J72" s="3" t="str">
        <f>IF($F72="","",ROUND(G72,2)=ROUND(VLOOKUP($D72,'2019-20 AER Final Decision'!$G$20:$Q$335,'2019-20 AER Final Decision'!$J$5,FALSE),2))</f>
        <v/>
      </c>
    </row>
    <row r="73" spans="1:10" s="4" customFormat="1" x14ac:dyDescent="0.2">
      <c r="A73" s="49"/>
      <c r="B73" s="49"/>
      <c r="C73" s="180" t="s">
        <v>10</v>
      </c>
      <c r="D73" s="20" t="s">
        <v>263</v>
      </c>
      <c r="E73" s="27" t="s">
        <v>4</v>
      </c>
      <c r="F73" s="28" t="s">
        <v>5</v>
      </c>
      <c r="G73" s="22">
        <v>415.59</v>
      </c>
      <c r="H73" s="108">
        <f t="shared" ref="H73:H78" si="3">ROUND(G73*1.1,3)</f>
        <v>457.149</v>
      </c>
      <c r="I73" s="134"/>
      <c r="J73" s="3" t="b">
        <f>IF($F73="","",ROUND(G73,2)=ROUND(VLOOKUP($D73,'2019-20 AER Final Decision'!$G$20:$Q$335,'2019-20 AER Final Decision'!$J$5,FALSE),2))</f>
        <v>1</v>
      </c>
    </row>
    <row r="74" spans="1:10" s="4" customFormat="1" x14ac:dyDescent="0.2">
      <c r="A74" s="49"/>
      <c r="B74" s="49"/>
      <c r="C74" s="181"/>
      <c r="D74" s="23" t="s">
        <v>265</v>
      </c>
      <c r="E74" s="21" t="s">
        <v>4</v>
      </c>
      <c r="F74" s="29" t="s">
        <v>5</v>
      </c>
      <c r="G74" s="22">
        <v>519.49</v>
      </c>
      <c r="H74" s="108">
        <f t="shared" si="3"/>
        <v>571.43899999999996</v>
      </c>
      <c r="I74" s="134"/>
      <c r="J74" s="3" t="b">
        <f>IF($F74="","",ROUND(G74,2)=ROUND(VLOOKUP($D74,'2019-20 AER Final Decision'!$G$20:$Q$335,'2019-20 AER Final Decision'!$J$5,FALSE),2))</f>
        <v>1</v>
      </c>
    </row>
    <row r="75" spans="1:10" s="4" customFormat="1" x14ac:dyDescent="0.2">
      <c r="A75" s="49"/>
      <c r="B75" s="49"/>
      <c r="C75" s="181"/>
      <c r="D75" s="23" t="s">
        <v>262</v>
      </c>
      <c r="E75" s="21" t="s">
        <v>4</v>
      </c>
      <c r="F75" s="29" t="s">
        <v>5</v>
      </c>
      <c r="G75" s="22">
        <v>727.28</v>
      </c>
      <c r="H75" s="108">
        <f t="shared" si="3"/>
        <v>800.00800000000004</v>
      </c>
      <c r="I75" s="134"/>
      <c r="J75" s="3" t="b">
        <f>IF($F75="","",ROUND(G75,2)=ROUND(VLOOKUP($D75,'2019-20 AER Final Decision'!$G$20:$Q$335,'2019-20 AER Final Decision'!$J$5,FALSE),2))</f>
        <v>1</v>
      </c>
    </row>
    <row r="76" spans="1:10" s="4" customFormat="1" x14ac:dyDescent="0.2">
      <c r="A76" s="49"/>
      <c r="B76" s="49"/>
      <c r="C76" s="181"/>
      <c r="D76" s="23" t="s">
        <v>264</v>
      </c>
      <c r="E76" s="21" t="s">
        <v>4</v>
      </c>
      <c r="F76" s="29" t="s">
        <v>5</v>
      </c>
      <c r="G76" s="22">
        <v>831.18</v>
      </c>
      <c r="H76" s="108">
        <f t="shared" si="3"/>
        <v>914.298</v>
      </c>
      <c r="I76" s="134"/>
      <c r="J76" s="3" t="b">
        <f>IF($F76="","",ROUND(G76,2)=ROUND(VLOOKUP($D76,'2019-20 AER Final Decision'!$G$20:$Q$335,'2019-20 AER Final Decision'!$J$5,FALSE),2))</f>
        <v>1</v>
      </c>
    </row>
    <row r="77" spans="1:10" s="4" customFormat="1" x14ac:dyDescent="0.2">
      <c r="A77" s="49"/>
      <c r="B77" s="49"/>
      <c r="C77" s="181"/>
      <c r="D77" s="23" t="s">
        <v>11</v>
      </c>
      <c r="E77" s="21" t="s">
        <v>6</v>
      </c>
      <c r="F77" s="29" t="s">
        <v>7</v>
      </c>
      <c r="G77" s="22">
        <v>157.11000000000001</v>
      </c>
      <c r="H77" s="108">
        <f t="shared" si="3"/>
        <v>172.821</v>
      </c>
      <c r="I77" s="134"/>
      <c r="J77" s="3" t="b">
        <f>IF($F77="","",ROUND(G77,2)=ROUND(VLOOKUP($D77,'2019-20 AER Final Decision'!$G$20:$Q$335,'2019-20 AER Final Decision'!$J$5,FALSE),2))</f>
        <v>1</v>
      </c>
    </row>
    <row r="78" spans="1:10" s="4" customFormat="1" x14ac:dyDescent="0.2">
      <c r="A78" s="49"/>
      <c r="B78" s="49"/>
      <c r="C78" s="181"/>
      <c r="D78" s="23" t="s">
        <v>28</v>
      </c>
      <c r="E78" s="21" t="s">
        <v>6</v>
      </c>
      <c r="F78" s="29" t="s">
        <v>7</v>
      </c>
      <c r="G78" s="22">
        <v>103.9</v>
      </c>
      <c r="H78" s="108">
        <f t="shared" si="3"/>
        <v>114.29</v>
      </c>
      <c r="I78" s="134"/>
      <c r="J78" s="3" t="b">
        <f>IF($F78="","",ROUND(G78,2)=ROUND(VLOOKUP($D78,'2019-20 AER Final Decision'!$G$20:$Q$335,'2019-20 AER Final Decision'!$J$5,FALSE),2))</f>
        <v>1</v>
      </c>
    </row>
    <row r="79" spans="1:10" s="4" customFormat="1" x14ac:dyDescent="0.2">
      <c r="A79" s="49"/>
      <c r="B79" s="49"/>
      <c r="C79" s="181"/>
      <c r="D79" s="24"/>
      <c r="E79" s="25"/>
      <c r="F79" s="25"/>
      <c r="G79" s="26"/>
      <c r="H79" s="109"/>
      <c r="I79" s="121"/>
      <c r="J79" s="3" t="str">
        <f>IF($F79="","",ROUND(G79,2)=ROUND(VLOOKUP($D79,'2019-20 AER Final Decision'!$G$20:$Q$335,'2019-20 AER Final Decision'!$J$5,FALSE),2))</f>
        <v/>
      </c>
    </row>
    <row r="80" spans="1:10" s="4" customFormat="1" x14ac:dyDescent="0.2">
      <c r="A80" s="49"/>
      <c r="B80" s="49"/>
      <c r="C80" s="181"/>
      <c r="D80" s="20" t="s">
        <v>272</v>
      </c>
      <c r="E80" s="21" t="s">
        <v>6</v>
      </c>
      <c r="F80" s="21" t="s">
        <v>7</v>
      </c>
      <c r="G80" s="22">
        <v>157.11000000000001</v>
      </c>
      <c r="H80" s="108">
        <f t="shared" ref="H80:H98" si="4">ROUND(G80*1.1,3)</f>
        <v>172.821</v>
      </c>
      <c r="I80" s="134"/>
      <c r="J80" s="3" t="b">
        <f>IF($F80="","",ROUND(G80,2)=ROUND(VLOOKUP($D80,'2019-20 AER Final Decision'!$G$20:$Q$335,'2019-20 AER Final Decision'!$J$5,FALSE),2))</f>
        <v>1</v>
      </c>
    </row>
    <row r="81" spans="1:10" s="4" customFormat="1" x14ac:dyDescent="0.2">
      <c r="A81" s="49"/>
      <c r="B81" s="49"/>
      <c r="C81" s="181"/>
      <c r="D81" s="23" t="s">
        <v>273</v>
      </c>
      <c r="E81" s="21" t="s">
        <v>6</v>
      </c>
      <c r="F81" s="21" t="s">
        <v>7</v>
      </c>
      <c r="G81" s="22">
        <v>157.11000000000001</v>
      </c>
      <c r="H81" s="108">
        <f t="shared" si="4"/>
        <v>172.821</v>
      </c>
      <c r="I81" s="134"/>
      <c r="J81" s="3" t="b">
        <f>IF($F81="","",ROUND(G81,2)=ROUND(VLOOKUP($D81,'2019-20 AER Final Decision'!$G$20:$Q$335,'2019-20 AER Final Decision'!$J$5,FALSE),2))</f>
        <v>1</v>
      </c>
    </row>
    <row r="82" spans="1:10" s="4" customFormat="1" x14ac:dyDescent="0.2">
      <c r="A82" s="49"/>
      <c r="B82" s="49"/>
      <c r="C82" s="181"/>
      <c r="D82" s="23" t="s">
        <v>274</v>
      </c>
      <c r="E82" s="21" t="s">
        <v>6</v>
      </c>
      <c r="F82" s="21" t="s">
        <v>7</v>
      </c>
      <c r="G82" s="22">
        <v>157.11000000000001</v>
      </c>
      <c r="H82" s="108">
        <f t="shared" si="4"/>
        <v>172.821</v>
      </c>
      <c r="I82" s="134"/>
      <c r="J82" s="3" t="b">
        <f>IF($F82="","",ROUND(G82,2)=ROUND(VLOOKUP($D82,'2019-20 AER Final Decision'!$G$20:$Q$335,'2019-20 AER Final Decision'!$J$5,FALSE),2))</f>
        <v>1</v>
      </c>
    </row>
    <row r="83" spans="1:10" s="4" customFormat="1" x14ac:dyDescent="0.2">
      <c r="A83" s="49"/>
      <c r="B83" s="49"/>
      <c r="C83" s="181"/>
      <c r="D83" s="23" t="s">
        <v>275</v>
      </c>
      <c r="E83" s="21" t="s">
        <v>6</v>
      </c>
      <c r="F83" s="21" t="s">
        <v>7</v>
      </c>
      <c r="G83" s="22">
        <v>157.11000000000001</v>
      </c>
      <c r="H83" s="108">
        <f t="shared" si="4"/>
        <v>172.821</v>
      </c>
      <c r="I83" s="134"/>
      <c r="J83" s="3" t="b">
        <f>IF($F83="","",ROUND(G83,2)=ROUND(VLOOKUP($D83,'2019-20 AER Final Decision'!$G$20:$Q$335,'2019-20 AER Final Decision'!$J$5,FALSE),2))</f>
        <v>1</v>
      </c>
    </row>
    <row r="84" spans="1:10" s="4" customFormat="1" x14ac:dyDescent="0.2">
      <c r="A84" s="49"/>
      <c r="B84" s="49"/>
      <c r="C84" s="181"/>
      <c r="D84" s="23" t="s">
        <v>276</v>
      </c>
      <c r="E84" s="21" t="s">
        <v>6</v>
      </c>
      <c r="F84" s="21" t="s">
        <v>7</v>
      </c>
      <c r="G84" s="22">
        <v>157.11000000000001</v>
      </c>
      <c r="H84" s="108">
        <f t="shared" si="4"/>
        <v>172.821</v>
      </c>
      <c r="I84" s="134"/>
      <c r="J84" s="3" t="b">
        <f>IF($F84="","",ROUND(G84,2)=ROUND(VLOOKUP($D84,'2019-20 AER Final Decision'!$G$20:$Q$335,'2019-20 AER Final Decision'!$J$5,FALSE),2))</f>
        <v>1</v>
      </c>
    </row>
    <row r="85" spans="1:10" s="4" customFormat="1" x14ac:dyDescent="0.2">
      <c r="A85" s="49"/>
      <c r="B85" s="49"/>
      <c r="C85" s="181"/>
      <c r="D85" s="23" t="s">
        <v>12</v>
      </c>
      <c r="E85" s="21" t="s">
        <v>6</v>
      </c>
      <c r="F85" s="21" t="s">
        <v>7</v>
      </c>
      <c r="G85" s="22">
        <v>157.11000000000001</v>
      </c>
      <c r="H85" s="108">
        <f t="shared" si="4"/>
        <v>172.821</v>
      </c>
      <c r="I85" s="134"/>
      <c r="J85" s="3" t="b">
        <f>IF($F85="","",ROUND(G85,2)=ROUND(VLOOKUP($D85,'2019-20 AER Final Decision'!$G$20:$Q$335,'2019-20 AER Final Decision'!$J$5,FALSE),2))</f>
        <v>1</v>
      </c>
    </row>
    <row r="86" spans="1:10" s="4" customFormat="1" x14ac:dyDescent="0.2">
      <c r="A86" s="49"/>
      <c r="B86" s="49"/>
      <c r="C86" s="181"/>
      <c r="D86" s="23" t="s">
        <v>13</v>
      </c>
      <c r="E86" s="21" t="s">
        <v>6</v>
      </c>
      <c r="F86" s="21" t="s">
        <v>7</v>
      </c>
      <c r="G86" s="22">
        <v>157.11000000000001</v>
      </c>
      <c r="H86" s="108">
        <f t="shared" si="4"/>
        <v>172.821</v>
      </c>
      <c r="I86" s="134"/>
      <c r="J86" s="3" t="b">
        <f>IF($F86="","",ROUND(G86,2)=ROUND(VLOOKUP($D86,'2019-20 AER Final Decision'!$G$20:$Q$335,'2019-20 AER Final Decision'!$J$5,FALSE),2))</f>
        <v>1</v>
      </c>
    </row>
    <row r="87" spans="1:10" s="4" customFormat="1" x14ac:dyDescent="0.2">
      <c r="A87" s="49"/>
      <c r="B87" s="49"/>
      <c r="C87" s="181"/>
      <c r="D87" s="23" t="s">
        <v>14</v>
      </c>
      <c r="E87" s="21" t="s">
        <v>6</v>
      </c>
      <c r="F87" s="21" t="s">
        <v>7</v>
      </c>
      <c r="G87" s="22">
        <v>157.11000000000001</v>
      </c>
      <c r="H87" s="108">
        <f t="shared" si="4"/>
        <v>172.821</v>
      </c>
      <c r="I87" s="134"/>
      <c r="J87" s="3" t="b">
        <f>IF($F87="","",ROUND(G87,2)=ROUND(VLOOKUP($D87,'2019-20 AER Final Decision'!$G$20:$Q$335,'2019-20 AER Final Decision'!$J$5,FALSE),2))</f>
        <v>1</v>
      </c>
    </row>
    <row r="88" spans="1:10" s="4" customFormat="1" x14ac:dyDescent="0.2">
      <c r="A88" s="49"/>
      <c r="B88" s="49"/>
      <c r="C88" s="181"/>
      <c r="D88" s="23" t="s">
        <v>15</v>
      </c>
      <c r="E88" s="21" t="s">
        <v>6</v>
      </c>
      <c r="F88" s="21" t="s">
        <v>7</v>
      </c>
      <c r="G88" s="22">
        <v>157.11000000000001</v>
      </c>
      <c r="H88" s="108">
        <f t="shared" si="4"/>
        <v>172.821</v>
      </c>
      <c r="I88" s="134"/>
      <c r="J88" s="3" t="b">
        <f>IF($F88="","",ROUND(G88,2)=ROUND(VLOOKUP($D88,'2019-20 AER Final Decision'!$G$20:$Q$335,'2019-20 AER Final Decision'!$J$5,FALSE),2))</f>
        <v>1</v>
      </c>
    </row>
    <row r="89" spans="1:10" s="4" customFormat="1" x14ac:dyDescent="0.2">
      <c r="A89" s="49"/>
      <c r="B89" s="49"/>
      <c r="C89" s="181"/>
      <c r="D89" s="23" t="s">
        <v>16</v>
      </c>
      <c r="E89" s="21" t="s">
        <v>6</v>
      </c>
      <c r="F89" s="21" t="s">
        <v>7</v>
      </c>
      <c r="G89" s="22">
        <v>157.11000000000001</v>
      </c>
      <c r="H89" s="108">
        <f t="shared" si="4"/>
        <v>172.821</v>
      </c>
      <c r="I89" s="134"/>
      <c r="J89" s="3" t="b">
        <f>IF($F89="","",ROUND(G89,2)=ROUND(VLOOKUP($D89,'2019-20 AER Final Decision'!$G$20:$Q$335,'2019-20 AER Final Decision'!$J$5,FALSE),2))</f>
        <v>1</v>
      </c>
    </row>
    <row r="90" spans="1:10" s="4" customFormat="1" x14ac:dyDescent="0.2">
      <c r="A90" s="49"/>
      <c r="B90" s="49"/>
      <c r="C90" s="181"/>
      <c r="D90" s="23" t="s">
        <v>17</v>
      </c>
      <c r="E90" s="21" t="s">
        <v>6</v>
      </c>
      <c r="F90" s="21" t="s">
        <v>7</v>
      </c>
      <c r="G90" s="22">
        <v>157.11000000000001</v>
      </c>
      <c r="H90" s="108">
        <f t="shared" si="4"/>
        <v>172.821</v>
      </c>
      <c r="I90" s="134"/>
      <c r="J90" s="3" t="b">
        <f>IF($F90="","",ROUND(G90,2)=ROUND(VLOOKUP($D90,'2019-20 AER Final Decision'!$G$20:$Q$335,'2019-20 AER Final Decision'!$J$5,FALSE),2))</f>
        <v>1</v>
      </c>
    </row>
    <row r="91" spans="1:10" s="4" customFormat="1" x14ac:dyDescent="0.2">
      <c r="A91" s="49"/>
      <c r="B91" s="49"/>
      <c r="C91" s="181"/>
      <c r="D91" s="23" t="s">
        <v>285</v>
      </c>
      <c r="E91" s="21" t="s">
        <v>6</v>
      </c>
      <c r="F91" s="21" t="s">
        <v>7</v>
      </c>
      <c r="G91" s="22">
        <v>157.11000000000001</v>
      </c>
      <c r="H91" s="108">
        <f t="shared" si="4"/>
        <v>172.821</v>
      </c>
      <c r="I91" s="134"/>
      <c r="J91" s="3" t="b">
        <f>IF($F91="","",ROUND(G91,2)=ROUND(VLOOKUP($D91,'2019-20 AER Final Decision'!$G$20:$Q$335,'2019-20 AER Final Decision'!$J$5,FALSE),2))</f>
        <v>1</v>
      </c>
    </row>
    <row r="92" spans="1:10" s="4" customFormat="1" x14ac:dyDescent="0.2">
      <c r="A92" s="49"/>
      <c r="B92" s="49"/>
      <c r="C92" s="181"/>
      <c r="D92" s="23" t="s">
        <v>18</v>
      </c>
      <c r="E92" s="21" t="s">
        <v>6</v>
      </c>
      <c r="F92" s="21" t="s">
        <v>7</v>
      </c>
      <c r="G92" s="22">
        <v>157.11000000000001</v>
      </c>
      <c r="H92" s="108">
        <f t="shared" si="4"/>
        <v>172.821</v>
      </c>
      <c r="I92" s="134"/>
      <c r="J92" s="3" t="b">
        <f>IF($F92="","",ROUND(G92,2)=ROUND(VLOOKUP($D92,'2019-20 AER Final Decision'!$G$20:$Q$335,'2019-20 AER Final Decision'!$J$5,FALSE),2))</f>
        <v>1</v>
      </c>
    </row>
    <row r="93" spans="1:10" s="4" customFormat="1" x14ac:dyDescent="0.2">
      <c r="A93" s="49"/>
      <c r="B93" s="49"/>
      <c r="C93" s="181"/>
      <c r="D93" s="23" t="s">
        <v>19</v>
      </c>
      <c r="E93" s="21" t="s">
        <v>6</v>
      </c>
      <c r="F93" s="21" t="s">
        <v>7</v>
      </c>
      <c r="G93" s="22">
        <v>157.11000000000001</v>
      </c>
      <c r="H93" s="108">
        <f t="shared" si="4"/>
        <v>172.821</v>
      </c>
      <c r="I93" s="134"/>
      <c r="J93" s="3" t="b">
        <f>IF($F93="","",ROUND(G93,2)=ROUND(VLOOKUP($D93,'2019-20 AER Final Decision'!$G$20:$Q$335,'2019-20 AER Final Decision'!$J$5,FALSE),2))</f>
        <v>1</v>
      </c>
    </row>
    <row r="94" spans="1:10" s="4" customFormat="1" x14ac:dyDescent="0.2">
      <c r="A94" s="49"/>
      <c r="B94" s="49"/>
      <c r="C94" s="181"/>
      <c r="D94" s="23" t="s">
        <v>20</v>
      </c>
      <c r="E94" s="21" t="s">
        <v>6</v>
      </c>
      <c r="F94" s="21" t="s">
        <v>7</v>
      </c>
      <c r="G94" s="22">
        <v>157.11000000000001</v>
      </c>
      <c r="H94" s="108">
        <f t="shared" si="4"/>
        <v>172.821</v>
      </c>
      <c r="I94" s="134"/>
      <c r="J94" s="3" t="b">
        <f>IF($F94="","",ROUND(G94,2)=ROUND(VLOOKUP($D94,'2019-20 AER Final Decision'!$G$20:$Q$335,'2019-20 AER Final Decision'!$J$5,FALSE),2))</f>
        <v>1</v>
      </c>
    </row>
    <row r="95" spans="1:10" s="4" customFormat="1" x14ac:dyDescent="0.2">
      <c r="A95" s="49"/>
      <c r="B95" s="49"/>
      <c r="C95" s="181"/>
      <c r="D95" s="23" t="s">
        <v>21</v>
      </c>
      <c r="E95" s="21" t="s">
        <v>6</v>
      </c>
      <c r="F95" s="21" t="s">
        <v>7</v>
      </c>
      <c r="G95" s="22">
        <v>157.11000000000001</v>
      </c>
      <c r="H95" s="108">
        <f t="shared" si="4"/>
        <v>172.821</v>
      </c>
      <c r="I95" s="134"/>
      <c r="J95" s="3" t="b">
        <f>IF($F95="","",ROUND(G95,2)=ROUND(VLOOKUP($D95,'2019-20 AER Final Decision'!$G$20:$Q$335,'2019-20 AER Final Decision'!$J$5,FALSE),2))</f>
        <v>1</v>
      </c>
    </row>
    <row r="96" spans="1:10" s="4" customFormat="1" x14ac:dyDescent="0.2">
      <c r="A96" s="49"/>
      <c r="B96" s="49"/>
      <c r="C96" s="181"/>
      <c r="D96" s="23" t="s">
        <v>22</v>
      </c>
      <c r="E96" s="21" t="s">
        <v>6</v>
      </c>
      <c r="F96" s="21" t="s">
        <v>7</v>
      </c>
      <c r="G96" s="22">
        <v>157.11000000000001</v>
      </c>
      <c r="H96" s="108">
        <f t="shared" si="4"/>
        <v>172.821</v>
      </c>
      <c r="I96" s="134"/>
      <c r="J96" s="3" t="b">
        <f>IF($F96="","",ROUND(G96,2)=ROUND(VLOOKUP($D96,'2019-20 AER Final Decision'!$G$20:$Q$335,'2019-20 AER Final Decision'!$J$5,FALSE),2))</f>
        <v>1</v>
      </c>
    </row>
    <row r="97" spans="1:10" s="4" customFormat="1" x14ac:dyDescent="0.2">
      <c r="A97" s="49"/>
      <c r="B97" s="49"/>
      <c r="C97" s="181"/>
      <c r="D97" s="23" t="s">
        <v>23</v>
      </c>
      <c r="E97" s="21" t="s">
        <v>6</v>
      </c>
      <c r="F97" s="21" t="s">
        <v>7</v>
      </c>
      <c r="G97" s="22">
        <v>157.11000000000001</v>
      </c>
      <c r="H97" s="108">
        <f t="shared" si="4"/>
        <v>172.821</v>
      </c>
      <c r="I97" s="134"/>
      <c r="J97" s="3" t="b">
        <f>IF($F97="","",ROUND(G97,2)=ROUND(VLOOKUP($D97,'2019-20 AER Final Decision'!$G$20:$Q$335,'2019-20 AER Final Decision'!$J$5,FALSE),2))</f>
        <v>1</v>
      </c>
    </row>
    <row r="98" spans="1:10" s="4" customFormat="1" x14ac:dyDescent="0.2">
      <c r="A98" s="49"/>
      <c r="B98" s="49"/>
      <c r="C98" s="181"/>
      <c r="D98" s="23" t="s">
        <v>24</v>
      </c>
      <c r="E98" s="21" t="s">
        <v>6</v>
      </c>
      <c r="F98" s="21" t="s">
        <v>7</v>
      </c>
      <c r="G98" s="22">
        <v>157.11000000000001</v>
      </c>
      <c r="H98" s="108">
        <f t="shared" si="4"/>
        <v>172.821</v>
      </c>
      <c r="I98" s="134"/>
      <c r="J98" s="3" t="b">
        <f>IF($F98="","",ROUND(G98,2)=ROUND(VLOOKUP($D98,'2019-20 AER Final Decision'!$G$20:$Q$335,'2019-20 AER Final Decision'!$J$5,FALSE),2))</f>
        <v>1</v>
      </c>
    </row>
    <row r="99" spans="1:10" s="4" customFormat="1" x14ac:dyDescent="0.2">
      <c r="A99" s="49"/>
      <c r="B99" s="49"/>
      <c r="C99" s="181"/>
      <c r="D99" s="24"/>
      <c r="E99" s="25"/>
      <c r="F99" s="25"/>
      <c r="G99" s="26"/>
      <c r="H99" s="109"/>
      <c r="I99" s="121"/>
      <c r="J99" s="3" t="str">
        <f>IF($F99="","",ROUND(G99,2)=ROUND(VLOOKUP($D99,'2019-20 AER Final Decision'!$G$20:$Q$335,'2019-20 AER Final Decision'!$J$5,FALSE),2))</f>
        <v/>
      </c>
    </row>
    <row r="100" spans="1:10" s="4" customFormat="1" x14ac:dyDescent="0.2">
      <c r="A100" s="49"/>
      <c r="B100" s="49"/>
      <c r="C100" s="181"/>
      <c r="D100" s="23" t="s">
        <v>271</v>
      </c>
      <c r="E100" s="21" t="s">
        <v>6</v>
      </c>
      <c r="F100" s="21" t="s">
        <v>7</v>
      </c>
      <c r="G100" s="22">
        <v>157.11000000000001</v>
      </c>
      <c r="H100" s="108">
        <f t="shared" ref="H100:H103" si="5">ROUND(G100*1.1,3)</f>
        <v>172.821</v>
      </c>
      <c r="I100" s="134"/>
      <c r="J100" s="3" t="b">
        <f>IF($F100="","",ROUND(G100,2)=ROUND(VLOOKUP($D100,'2019-20 AER Final Decision'!$G$20:$Q$335,'2019-20 AER Final Decision'!$J$5,FALSE),2))</f>
        <v>1</v>
      </c>
    </row>
    <row r="101" spans="1:10" s="4" customFormat="1" x14ac:dyDescent="0.2">
      <c r="A101" s="49"/>
      <c r="B101" s="49"/>
      <c r="C101" s="181"/>
      <c r="D101" s="23" t="s">
        <v>270</v>
      </c>
      <c r="E101" s="21" t="s">
        <v>6</v>
      </c>
      <c r="F101" s="21" t="s">
        <v>7</v>
      </c>
      <c r="G101" s="22">
        <v>157.11000000000001</v>
      </c>
      <c r="H101" s="108">
        <f t="shared" si="5"/>
        <v>172.821</v>
      </c>
      <c r="I101" s="134"/>
      <c r="J101" s="3" t="b">
        <f>IF($F101="","",ROUND(G101,2)=ROUND(VLOOKUP($D101,'2019-20 AER Final Decision'!$G$20:$Q$335,'2019-20 AER Final Decision'!$J$5,FALSE),2))</f>
        <v>1</v>
      </c>
    </row>
    <row r="102" spans="1:10" s="4" customFormat="1" x14ac:dyDescent="0.2">
      <c r="A102" s="49"/>
      <c r="B102" s="49"/>
      <c r="C102" s="181"/>
      <c r="D102" s="23" t="s">
        <v>278</v>
      </c>
      <c r="E102" s="21" t="s">
        <v>6</v>
      </c>
      <c r="F102" s="21" t="s">
        <v>7</v>
      </c>
      <c r="G102" s="22">
        <v>157.11000000000001</v>
      </c>
      <c r="H102" s="108">
        <f t="shared" si="5"/>
        <v>172.821</v>
      </c>
      <c r="I102" s="134"/>
      <c r="J102" s="3" t="b">
        <f>IF($F102="","",ROUND(G102,2)=ROUND(VLOOKUP($D102,'2019-20 AER Final Decision'!$G$20:$Q$335,'2019-20 AER Final Decision'!$J$5,FALSE),2))</f>
        <v>1</v>
      </c>
    </row>
    <row r="103" spans="1:10" s="4" customFormat="1" x14ac:dyDescent="0.2">
      <c r="A103" s="49"/>
      <c r="B103" s="49"/>
      <c r="C103" s="181"/>
      <c r="D103" s="23" t="s">
        <v>277</v>
      </c>
      <c r="E103" s="21" t="s">
        <v>6</v>
      </c>
      <c r="F103" s="21" t="s">
        <v>7</v>
      </c>
      <c r="G103" s="22">
        <v>157.11000000000001</v>
      </c>
      <c r="H103" s="108">
        <f t="shared" si="5"/>
        <v>172.821</v>
      </c>
      <c r="I103" s="134"/>
      <c r="J103" s="3" t="b">
        <f>IF($F103="","",ROUND(G103,2)=ROUND(VLOOKUP($D103,'2019-20 AER Final Decision'!$G$20:$Q$335,'2019-20 AER Final Decision'!$J$5,FALSE),2))</f>
        <v>1</v>
      </c>
    </row>
    <row r="104" spans="1:10" s="4" customFormat="1" x14ac:dyDescent="0.2">
      <c r="A104" s="49"/>
      <c r="B104" s="49"/>
      <c r="C104" s="182"/>
      <c r="D104" s="24"/>
      <c r="E104" s="25"/>
      <c r="F104" s="25"/>
      <c r="G104" s="26"/>
      <c r="H104" s="109"/>
      <c r="I104" s="121"/>
      <c r="J104" s="3" t="str">
        <f>IF($F104="","",ROUND(G104,2)=ROUND(VLOOKUP($D104,'2019-20 AER Final Decision'!$G$20:$Q$335,'2019-20 AER Final Decision'!$J$5,FALSE),2))</f>
        <v/>
      </c>
    </row>
    <row r="105" spans="1:10" s="4" customFormat="1" x14ac:dyDescent="0.2">
      <c r="A105" s="49"/>
      <c r="B105" s="49"/>
      <c r="C105" s="180" t="s">
        <v>25</v>
      </c>
      <c r="D105" s="20" t="s">
        <v>263</v>
      </c>
      <c r="E105" s="27" t="s">
        <v>4</v>
      </c>
      <c r="F105" s="28" t="s">
        <v>5</v>
      </c>
      <c r="G105" s="22">
        <v>415.59</v>
      </c>
      <c r="H105" s="108">
        <f t="shared" ref="H105:H121" si="6">ROUND(G105*1.1,3)</f>
        <v>457.149</v>
      </c>
      <c r="I105" s="134"/>
      <c r="J105" s="3" t="b">
        <f>IF($F105="","",ROUND(G105,2)=ROUND(VLOOKUP($D105,'2019-20 AER Final Decision'!$G$20:$Q$335,'2019-20 AER Final Decision'!$J$5,FALSE),2))</f>
        <v>1</v>
      </c>
    </row>
    <row r="106" spans="1:10" s="4" customFormat="1" x14ac:dyDescent="0.2">
      <c r="A106" s="49"/>
      <c r="B106" s="49"/>
      <c r="C106" s="181"/>
      <c r="D106" s="23" t="s">
        <v>265</v>
      </c>
      <c r="E106" s="21" t="s">
        <v>4</v>
      </c>
      <c r="F106" s="29" t="s">
        <v>5</v>
      </c>
      <c r="G106" s="22">
        <v>519.49</v>
      </c>
      <c r="H106" s="108">
        <f t="shared" si="6"/>
        <v>571.43899999999996</v>
      </c>
      <c r="I106" s="134"/>
      <c r="J106" s="3" t="b">
        <f>IF($F106="","",ROUND(G106,2)=ROUND(VLOOKUP($D106,'2019-20 AER Final Decision'!$G$20:$Q$335,'2019-20 AER Final Decision'!$J$5,FALSE),2))</f>
        <v>1</v>
      </c>
    </row>
    <row r="107" spans="1:10" s="4" customFormat="1" x14ac:dyDescent="0.2">
      <c r="A107" s="49"/>
      <c r="B107" s="49"/>
      <c r="C107" s="181"/>
      <c r="D107" s="23" t="s">
        <v>262</v>
      </c>
      <c r="E107" s="21" t="s">
        <v>4</v>
      </c>
      <c r="F107" s="29" t="s">
        <v>5</v>
      </c>
      <c r="G107" s="22">
        <v>727.28</v>
      </c>
      <c r="H107" s="108">
        <f t="shared" si="6"/>
        <v>800.00800000000004</v>
      </c>
      <c r="I107" s="134"/>
      <c r="J107" s="3" t="b">
        <f>IF($F107="","",ROUND(G107,2)=ROUND(VLOOKUP($D107,'2019-20 AER Final Decision'!$G$20:$Q$335,'2019-20 AER Final Decision'!$J$5,FALSE),2))</f>
        <v>1</v>
      </c>
    </row>
    <row r="108" spans="1:10" s="4" customFormat="1" x14ac:dyDescent="0.2">
      <c r="A108" s="49"/>
      <c r="B108" s="49"/>
      <c r="C108" s="181"/>
      <c r="D108" s="23" t="s">
        <v>264</v>
      </c>
      <c r="E108" s="21" t="s">
        <v>4</v>
      </c>
      <c r="F108" s="29" t="s">
        <v>5</v>
      </c>
      <c r="G108" s="22">
        <v>831.18</v>
      </c>
      <c r="H108" s="108">
        <f t="shared" si="6"/>
        <v>914.298</v>
      </c>
      <c r="I108" s="134"/>
      <c r="J108" s="3" t="b">
        <f>IF($F108="","",ROUND(G108,2)=ROUND(VLOOKUP($D108,'2019-20 AER Final Decision'!$G$20:$Q$335,'2019-20 AER Final Decision'!$J$5,FALSE),2))</f>
        <v>1</v>
      </c>
    </row>
    <row r="109" spans="1:10" s="4" customFormat="1" x14ac:dyDescent="0.2">
      <c r="A109" s="49"/>
      <c r="B109" s="49"/>
      <c r="C109" s="181"/>
      <c r="D109" s="23" t="s">
        <v>259</v>
      </c>
      <c r="E109" s="21" t="s">
        <v>4</v>
      </c>
      <c r="F109" s="29" t="s">
        <v>5</v>
      </c>
      <c r="G109" s="22">
        <v>311.69</v>
      </c>
      <c r="H109" s="108">
        <f t="shared" si="6"/>
        <v>342.85899999999998</v>
      </c>
      <c r="I109" s="134"/>
      <c r="J109" s="3" t="b">
        <f>IF($F109="","",ROUND(G109,2)=ROUND(VLOOKUP($D109,'2019-20 AER Final Decision'!$G$20:$Q$335,'2019-20 AER Final Decision'!$J$5,FALSE),2))</f>
        <v>1</v>
      </c>
    </row>
    <row r="110" spans="1:10" s="4" customFormat="1" x14ac:dyDescent="0.2">
      <c r="A110" s="49"/>
      <c r="B110" s="49"/>
      <c r="C110" s="181"/>
      <c r="D110" s="23" t="s">
        <v>261</v>
      </c>
      <c r="E110" s="21" t="s">
        <v>4</v>
      </c>
      <c r="F110" s="29" t="s">
        <v>5</v>
      </c>
      <c r="G110" s="22">
        <v>415.59</v>
      </c>
      <c r="H110" s="108">
        <f t="shared" si="6"/>
        <v>457.149</v>
      </c>
      <c r="I110" s="134"/>
      <c r="J110" s="3" t="b">
        <f>IF($F110="","",ROUND(G110,2)=ROUND(VLOOKUP($D110,'2019-20 AER Final Decision'!$G$20:$Q$335,'2019-20 AER Final Decision'!$J$5,FALSE),2))</f>
        <v>1</v>
      </c>
    </row>
    <row r="111" spans="1:10" s="4" customFormat="1" x14ac:dyDescent="0.2">
      <c r="A111" s="49"/>
      <c r="B111" s="49"/>
      <c r="C111" s="181"/>
      <c r="D111" s="23" t="s">
        <v>258</v>
      </c>
      <c r="E111" s="21" t="s">
        <v>4</v>
      </c>
      <c r="F111" s="29" t="s">
        <v>5</v>
      </c>
      <c r="G111" s="22">
        <v>519.49</v>
      </c>
      <c r="H111" s="108">
        <f t="shared" si="6"/>
        <v>571.43899999999996</v>
      </c>
      <c r="I111" s="134"/>
      <c r="J111" s="3" t="b">
        <f>IF($F111="","",ROUND(G111,2)=ROUND(VLOOKUP($D111,'2019-20 AER Final Decision'!$G$20:$Q$335,'2019-20 AER Final Decision'!$J$5,FALSE),2))</f>
        <v>1</v>
      </c>
    </row>
    <row r="112" spans="1:10" s="4" customFormat="1" x14ac:dyDescent="0.2">
      <c r="A112" s="49"/>
      <c r="B112" s="49"/>
      <c r="C112" s="181"/>
      <c r="D112" s="23" t="s">
        <v>260</v>
      </c>
      <c r="E112" s="21" t="s">
        <v>4</v>
      </c>
      <c r="F112" s="29" t="s">
        <v>5</v>
      </c>
      <c r="G112" s="22">
        <v>623.39</v>
      </c>
      <c r="H112" s="108">
        <f t="shared" si="6"/>
        <v>685.72900000000004</v>
      </c>
      <c r="I112" s="134"/>
      <c r="J112" s="3" t="b">
        <f>IF($F112="","",ROUND(G112,2)=ROUND(VLOOKUP($D112,'2019-20 AER Final Decision'!$G$20:$Q$335,'2019-20 AER Final Decision'!$J$5,FALSE),2))</f>
        <v>1</v>
      </c>
    </row>
    <row r="113" spans="1:10" s="4" customFormat="1" x14ac:dyDescent="0.2">
      <c r="A113" s="49"/>
      <c r="B113" s="49"/>
      <c r="C113" s="181"/>
      <c r="D113" s="23" t="s">
        <v>256</v>
      </c>
      <c r="E113" s="21" t="s">
        <v>4</v>
      </c>
      <c r="F113" s="29" t="s">
        <v>5</v>
      </c>
      <c r="G113" s="22">
        <v>415.59</v>
      </c>
      <c r="H113" s="108">
        <f t="shared" si="6"/>
        <v>457.149</v>
      </c>
      <c r="I113" s="134"/>
      <c r="J113" s="3" t="b">
        <f>IF($F113="","",ROUND(G113,2)=ROUND(VLOOKUP($D113,'2019-20 AER Final Decision'!$G$20:$Q$335,'2019-20 AER Final Decision'!$J$5,FALSE),2))</f>
        <v>1</v>
      </c>
    </row>
    <row r="114" spans="1:10" s="4" customFormat="1" x14ac:dyDescent="0.2">
      <c r="A114" s="49"/>
      <c r="B114" s="49"/>
      <c r="C114" s="181"/>
      <c r="D114" s="23" t="s">
        <v>257</v>
      </c>
      <c r="E114" s="21" t="s">
        <v>4</v>
      </c>
      <c r="F114" s="29" t="s">
        <v>5</v>
      </c>
      <c r="G114" s="22">
        <v>519.49</v>
      </c>
      <c r="H114" s="108">
        <f t="shared" si="6"/>
        <v>571.43899999999996</v>
      </c>
      <c r="I114" s="134"/>
      <c r="J114" s="3" t="b">
        <f>IF($F114="","",ROUND(G114,2)=ROUND(VLOOKUP($D114,'2019-20 AER Final Decision'!$G$20:$Q$335,'2019-20 AER Final Decision'!$J$5,FALSE),2))</f>
        <v>1</v>
      </c>
    </row>
    <row r="115" spans="1:10" s="4" customFormat="1" x14ac:dyDescent="0.2">
      <c r="A115" s="49"/>
      <c r="B115" s="49"/>
      <c r="C115" s="181"/>
      <c r="D115" s="23" t="s">
        <v>255</v>
      </c>
      <c r="E115" s="21" t="s">
        <v>4</v>
      </c>
      <c r="F115" s="29" t="s">
        <v>5</v>
      </c>
      <c r="G115" s="22">
        <v>935.08</v>
      </c>
      <c r="H115" s="108">
        <f t="shared" si="6"/>
        <v>1028.588</v>
      </c>
      <c r="I115" s="134"/>
      <c r="J115" s="3" t="b">
        <f>IF($F115="","",ROUND(G115,2)=ROUND(VLOOKUP($D115,'2019-20 AER Final Decision'!$G$20:$Q$335,'2019-20 AER Final Decision'!$J$5,FALSE),2))</f>
        <v>1</v>
      </c>
    </row>
    <row r="116" spans="1:10" s="4" customFormat="1" x14ac:dyDescent="0.2">
      <c r="A116" s="49"/>
      <c r="B116" s="49"/>
      <c r="C116" s="181"/>
      <c r="D116" s="23" t="s">
        <v>282</v>
      </c>
      <c r="E116" s="21" t="s">
        <v>4</v>
      </c>
      <c r="F116" s="29" t="s">
        <v>5</v>
      </c>
      <c r="G116" s="22">
        <v>471.33</v>
      </c>
      <c r="H116" s="108">
        <f t="shared" si="6"/>
        <v>518.46299999999997</v>
      </c>
      <c r="I116" s="134"/>
      <c r="J116" s="3" t="b">
        <f>IF($F116="","",ROUND(G116,2)=ROUND(VLOOKUP($D116,'2019-20 AER Final Decision'!$G$20:$Q$335,'2019-20 AER Final Decision'!$J$5,FALSE),2))</f>
        <v>1</v>
      </c>
    </row>
    <row r="117" spans="1:10" s="4" customFormat="1" x14ac:dyDescent="0.2">
      <c r="A117" s="49"/>
      <c r="B117" s="49"/>
      <c r="C117" s="181"/>
      <c r="D117" s="23" t="s">
        <v>283</v>
      </c>
      <c r="E117" s="21" t="s">
        <v>4</v>
      </c>
      <c r="F117" s="29" t="s">
        <v>5</v>
      </c>
      <c r="G117" s="22">
        <v>628.44000000000005</v>
      </c>
      <c r="H117" s="108">
        <f t="shared" si="6"/>
        <v>691.28399999999999</v>
      </c>
      <c r="I117" s="134"/>
      <c r="J117" s="3" t="b">
        <f>IF($F117="","",ROUND(G117,2)=ROUND(VLOOKUP($D117,'2019-20 AER Final Decision'!$G$20:$Q$335,'2019-20 AER Final Decision'!$J$5,FALSE),2))</f>
        <v>1</v>
      </c>
    </row>
    <row r="118" spans="1:10" s="4" customFormat="1" x14ac:dyDescent="0.2">
      <c r="A118" s="49"/>
      <c r="B118" s="49"/>
      <c r="C118" s="181"/>
      <c r="D118" s="23" t="s">
        <v>284</v>
      </c>
      <c r="E118" s="21" t="s">
        <v>4</v>
      </c>
      <c r="F118" s="29" t="s">
        <v>5</v>
      </c>
      <c r="G118" s="22">
        <v>942.66</v>
      </c>
      <c r="H118" s="108">
        <f t="shared" si="6"/>
        <v>1036.9259999999999</v>
      </c>
      <c r="I118" s="134"/>
      <c r="J118" s="3" t="b">
        <f>IF($F118="","",ROUND(G118,2)=ROUND(VLOOKUP($D118,'2019-20 AER Final Decision'!$G$20:$Q$335,'2019-20 AER Final Decision'!$J$5,FALSE),2))</f>
        <v>1</v>
      </c>
    </row>
    <row r="119" spans="1:10" s="4" customFormat="1" x14ac:dyDescent="0.2">
      <c r="A119" s="49"/>
      <c r="B119" s="49"/>
      <c r="C119" s="181"/>
      <c r="D119" s="23" t="s">
        <v>280</v>
      </c>
      <c r="E119" s="21" t="s">
        <v>4</v>
      </c>
      <c r="F119" s="29" t="s">
        <v>5</v>
      </c>
      <c r="G119" s="22">
        <v>314.22000000000003</v>
      </c>
      <c r="H119" s="108">
        <f t="shared" si="6"/>
        <v>345.642</v>
      </c>
      <c r="I119" s="134"/>
      <c r="J119" s="3" t="b">
        <f>IF($F119="","",ROUND(G119,2)=ROUND(VLOOKUP($D119,'2019-20 AER Final Decision'!$G$20:$Q$335,'2019-20 AER Final Decision'!$J$5,FALSE),2))</f>
        <v>1</v>
      </c>
    </row>
    <row r="120" spans="1:10" s="4" customFormat="1" x14ac:dyDescent="0.2">
      <c r="A120" s="49"/>
      <c r="B120" s="49"/>
      <c r="C120" s="181"/>
      <c r="D120" s="23" t="s">
        <v>281</v>
      </c>
      <c r="E120" s="21" t="s">
        <v>4</v>
      </c>
      <c r="F120" s="29" t="s">
        <v>5</v>
      </c>
      <c r="G120" s="22">
        <v>471.33</v>
      </c>
      <c r="H120" s="108">
        <f t="shared" si="6"/>
        <v>518.46299999999997</v>
      </c>
      <c r="I120" s="134"/>
      <c r="J120" s="3" t="b">
        <f>IF($F120="","",ROUND(G120,2)=ROUND(VLOOKUP($D120,'2019-20 AER Final Decision'!$G$20:$Q$335,'2019-20 AER Final Decision'!$J$5,FALSE),2))</f>
        <v>1</v>
      </c>
    </row>
    <row r="121" spans="1:10" s="4" customFormat="1" x14ac:dyDescent="0.2">
      <c r="A121" s="49"/>
      <c r="B121" s="49"/>
      <c r="C121" s="181"/>
      <c r="D121" s="23" t="s">
        <v>279</v>
      </c>
      <c r="E121" s="21" t="s">
        <v>4</v>
      </c>
      <c r="F121" s="29" t="s">
        <v>5</v>
      </c>
      <c r="G121" s="22">
        <v>785.55</v>
      </c>
      <c r="H121" s="108">
        <f t="shared" si="6"/>
        <v>864.10500000000002</v>
      </c>
      <c r="I121" s="134"/>
      <c r="J121" s="3" t="b">
        <f>IF($F121="","",ROUND(G121,2)=ROUND(VLOOKUP($D121,'2019-20 AER Final Decision'!$G$20:$Q$335,'2019-20 AER Final Decision'!$J$5,FALSE),2))</f>
        <v>1</v>
      </c>
    </row>
    <row r="122" spans="1:10" s="4" customFormat="1" x14ac:dyDescent="0.2">
      <c r="A122" s="49"/>
      <c r="B122" s="49"/>
      <c r="C122" s="181"/>
      <c r="D122" s="24"/>
      <c r="E122" s="25"/>
      <c r="F122" s="25"/>
      <c r="G122" s="26"/>
      <c r="H122" s="109"/>
      <c r="I122" s="121"/>
      <c r="J122" s="3" t="str">
        <f>IF($F122="","",ROUND(G122,2)=ROUND(VLOOKUP($D122,'2019-20 AER Final Decision'!$G$20:$Q$335,'2019-20 AER Final Decision'!$J$5,FALSE),2))</f>
        <v/>
      </c>
    </row>
    <row r="123" spans="1:10" s="4" customFormat="1" x14ac:dyDescent="0.2">
      <c r="A123" s="49"/>
      <c r="B123" s="49"/>
      <c r="C123" s="181"/>
      <c r="D123" s="20" t="s">
        <v>272</v>
      </c>
      <c r="E123" s="21" t="s">
        <v>6</v>
      </c>
      <c r="F123" s="29" t="s">
        <v>7</v>
      </c>
      <c r="G123" s="22">
        <v>157.11000000000001</v>
      </c>
      <c r="H123" s="108">
        <f t="shared" ref="H123:H136" si="7">ROUND(G123*1.1,3)</f>
        <v>172.821</v>
      </c>
      <c r="I123" s="134"/>
      <c r="J123" s="3" t="b">
        <f>IF($F123="","",ROUND(G123,2)=ROUND(VLOOKUP($D123,'2019-20 AER Final Decision'!$G$20:$Q$335,'2019-20 AER Final Decision'!$J$5,FALSE),2))</f>
        <v>1</v>
      </c>
    </row>
    <row r="124" spans="1:10" s="4" customFormat="1" x14ac:dyDescent="0.2">
      <c r="A124" s="49"/>
      <c r="B124" s="49"/>
      <c r="C124" s="181"/>
      <c r="D124" s="23" t="s">
        <v>273</v>
      </c>
      <c r="E124" s="21" t="s">
        <v>6</v>
      </c>
      <c r="F124" s="29" t="s">
        <v>7</v>
      </c>
      <c r="G124" s="22">
        <v>157.11000000000001</v>
      </c>
      <c r="H124" s="108">
        <f t="shared" si="7"/>
        <v>172.821</v>
      </c>
      <c r="I124" s="134"/>
      <c r="J124" s="3" t="b">
        <f>IF($F124="","",ROUND(G124,2)=ROUND(VLOOKUP($D124,'2019-20 AER Final Decision'!$G$20:$Q$335,'2019-20 AER Final Decision'!$J$5,FALSE),2))</f>
        <v>1</v>
      </c>
    </row>
    <row r="125" spans="1:10" s="4" customFormat="1" x14ac:dyDescent="0.2">
      <c r="A125" s="49"/>
      <c r="B125" s="49"/>
      <c r="C125" s="181"/>
      <c r="D125" s="23" t="s">
        <v>274</v>
      </c>
      <c r="E125" s="21" t="s">
        <v>6</v>
      </c>
      <c r="F125" s="29" t="s">
        <v>7</v>
      </c>
      <c r="G125" s="22">
        <v>157.11000000000001</v>
      </c>
      <c r="H125" s="108">
        <f t="shared" si="7"/>
        <v>172.821</v>
      </c>
      <c r="I125" s="134"/>
      <c r="J125" s="3" t="b">
        <f>IF($F125="","",ROUND(G125,2)=ROUND(VLOOKUP($D125,'2019-20 AER Final Decision'!$G$20:$Q$335,'2019-20 AER Final Decision'!$J$5,FALSE),2))</f>
        <v>1</v>
      </c>
    </row>
    <row r="126" spans="1:10" s="4" customFormat="1" x14ac:dyDescent="0.2">
      <c r="A126" s="49"/>
      <c r="B126" s="49"/>
      <c r="C126" s="181"/>
      <c r="D126" s="23" t="s">
        <v>275</v>
      </c>
      <c r="E126" s="21" t="s">
        <v>6</v>
      </c>
      <c r="F126" s="29" t="s">
        <v>7</v>
      </c>
      <c r="G126" s="22">
        <v>157.11000000000001</v>
      </c>
      <c r="H126" s="108">
        <f t="shared" si="7"/>
        <v>172.821</v>
      </c>
      <c r="I126" s="134"/>
      <c r="J126" s="3" t="b">
        <f>IF($F126="","",ROUND(G126,2)=ROUND(VLOOKUP($D126,'2019-20 AER Final Decision'!$G$20:$Q$335,'2019-20 AER Final Decision'!$J$5,FALSE),2))</f>
        <v>1</v>
      </c>
    </row>
    <row r="127" spans="1:10" s="4" customFormat="1" x14ac:dyDescent="0.2">
      <c r="A127" s="49"/>
      <c r="B127" s="49"/>
      <c r="C127" s="181"/>
      <c r="D127" s="23" t="s">
        <v>276</v>
      </c>
      <c r="E127" s="21" t="s">
        <v>6</v>
      </c>
      <c r="F127" s="29" t="s">
        <v>7</v>
      </c>
      <c r="G127" s="22">
        <v>157.11000000000001</v>
      </c>
      <c r="H127" s="108">
        <f t="shared" si="7"/>
        <v>172.821</v>
      </c>
      <c r="I127" s="134"/>
      <c r="J127" s="3" t="b">
        <f>IF($F127="","",ROUND(G127,2)=ROUND(VLOOKUP($D127,'2019-20 AER Final Decision'!$G$20:$Q$335,'2019-20 AER Final Decision'!$J$5,FALSE),2))</f>
        <v>1</v>
      </c>
    </row>
    <row r="128" spans="1:10" s="4" customFormat="1" x14ac:dyDescent="0.2">
      <c r="A128" s="49"/>
      <c r="B128" s="49"/>
      <c r="C128" s="181"/>
      <c r="D128" s="23" t="s">
        <v>12</v>
      </c>
      <c r="E128" s="21" t="s">
        <v>6</v>
      </c>
      <c r="F128" s="29" t="s">
        <v>7</v>
      </c>
      <c r="G128" s="22">
        <v>157.11000000000001</v>
      </c>
      <c r="H128" s="108">
        <f t="shared" si="7"/>
        <v>172.821</v>
      </c>
      <c r="I128" s="134"/>
      <c r="J128" s="3" t="b">
        <f>IF($F128="","",ROUND(G128,2)=ROUND(VLOOKUP($D128,'2019-20 AER Final Decision'!$G$20:$Q$335,'2019-20 AER Final Decision'!$J$5,FALSE),2))</f>
        <v>1</v>
      </c>
    </row>
    <row r="129" spans="3:10" x14ac:dyDescent="0.2">
      <c r="C129" s="181"/>
      <c r="D129" s="23" t="s">
        <v>13</v>
      </c>
      <c r="E129" s="21" t="s">
        <v>6</v>
      </c>
      <c r="F129" s="29" t="s">
        <v>7</v>
      </c>
      <c r="G129" s="22">
        <v>157.11000000000001</v>
      </c>
      <c r="H129" s="108">
        <f t="shared" si="7"/>
        <v>172.821</v>
      </c>
      <c r="I129" s="134"/>
      <c r="J129" s="3" t="b">
        <f>IF($F129="","",ROUND(G129,2)=ROUND(VLOOKUP($D129,'2019-20 AER Final Decision'!$G$20:$Q$335,'2019-20 AER Final Decision'!$J$5,FALSE),2))</f>
        <v>1</v>
      </c>
    </row>
    <row r="130" spans="3:10" x14ac:dyDescent="0.2">
      <c r="C130" s="181"/>
      <c r="D130" s="23" t="s">
        <v>14</v>
      </c>
      <c r="E130" s="21" t="s">
        <v>6</v>
      </c>
      <c r="F130" s="29" t="s">
        <v>7</v>
      </c>
      <c r="G130" s="22">
        <v>157.11000000000001</v>
      </c>
      <c r="H130" s="108">
        <f t="shared" si="7"/>
        <v>172.821</v>
      </c>
      <c r="I130" s="134"/>
      <c r="J130" s="3" t="b">
        <f>IF($F130="","",ROUND(G130,2)=ROUND(VLOOKUP($D130,'2019-20 AER Final Decision'!$G$20:$Q$335,'2019-20 AER Final Decision'!$J$5,FALSE),2))</f>
        <v>1</v>
      </c>
    </row>
    <row r="131" spans="3:10" x14ac:dyDescent="0.2">
      <c r="C131" s="181"/>
      <c r="D131" s="23" t="s">
        <v>15</v>
      </c>
      <c r="E131" s="21" t="s">
        <v>6</v>
      </c>
      <c r="F131" s="29" t="s">
        <v>7</v>
      </c>
      <c r="G131" s="22">
        <v>157.11000000000001</v>
      </c>
      <c r="H131" s="108">
        <f t="shared" si="7"/>
        <v>172.821</v>
      </c>
      <c r="I131" s="134"/>
      <c r="J131" s="3" t="b">
        <f>IF($F131="","",ROUND(G131,2)=ROUND(VLOOKUP($D131,'2019-20 AER Final Decision'!$G$20:$Q$335,'2019-20 AER Final Decision'!$J$5,FALSE),2))</f>
        <v>1</v>
      </c>
    </row>
    <row r="132" spans="3:10" x14ac:dyDescent="0.2">
      <c r="C132" s="181"/>
      <c r="D132" s="23" t="s">
        <v>9</v>
      </c>
      <c r="E132" s="21" t="s">
        <v>6</v>
      </c>
      <c r="F132" s="29" t="s">
        <v>7</v>
      </c>
      <c r="G132" s="22">
        <v>103.9</v>
      </c>
      <c r="H132" s="108">
        <f t="shared" si="7"/>
        <v>114.29</v>
      </c>
      <c r="I132" s="134"/>
      <c r="J132" s="3" t="b">
        <f>IF($F132="","",ROUND(G132,2)=ROUND(VLOOKUP($D132,'2019-20 AER Final Decision'!$G$20:$Q$335,'2019-20 AER Final Decision'!$J$5,FALSE),2))</f>
        <v>1</v>
      </c>
    </row>
    <row r="133" spans="3:10" x14ac:dyDescent="0.2">
      <c r="C133" s="181"/>
      <c r="D133" s="23" t="s">
        <v>404</v>
      </c>
      <c r="E133" s="21" t="s">
        <v>4</v>
      </c>
      <c r="F133" s="29" t="s">
        <v>5</v>
      </c>
      <c r="G133" s="22">
        <v>415.59</v>
      </c>
      <c r="H133" s="108">
        <f t="shared" si="7"/>
        <v>457.149</v>
      </c>
      <c r="I133" s="134"/>
      <c r="J133" s="3" t="b">
        <f>IF($F133="","",ROUND(G133,2)=ROUND(VLOOKUP($D133,'2019-20 AER Final Decision'!$G$20:$Q$335,'2019-20 AER Final Decision'!$J$5,FALSE),2))</f>
        <v>1</v>
      </c>
    </row>
    <row r="134" spans="3:10" x14ac:dyDescent="0.2">
      <c r="C134" s="181"/>
      <c r="D134" s="23" t="s">
        <v>405</v>
      </c>
      <c r="E134" s="21" t="s">
        <v>4</v>
      </c>
      <c r="F134" s="29" t="s">
        <v>5</v>
      </c>
      <c r="G134" s="22">
        <v>623.39</v>
      </c>
      <c r="H134" s="108">
        <f t="shared" si="7"/>
        <v>685.72900000000004</v>
      </c>
      <c r="I134" s="134"/>
      <c r="J134" s="3" t="b">
        <f>IF($F134="","",ROUND(G134,2)=ROUND(VLOOKUP($D134,'2019-20 AER Final Decision'!$G$20:$Q$335,'2019-20 AER Final Decision'!$J$5,FALSE),2))</f>
        <v>1</v>
      </c>
    </row>
    <row r="135" spans="3:10" x14ac:dyDescent="0.2">
      <c r="C135" s="181"/>
      <c r="D135" s="23" t="s">
        <v>406</v>
      </c>
      <c r="E135" s="21" t="s">
        <v>4</v>
      </c>
      <c r="F135" s="29" t="s">
        <v>5</v>
      </c>
      <c r="G135" s="22">
        <v>831.18</v>
      </c>
      <c r="H135" s="108">
        <f t="shared" si="7"/>
        <v>914.298</v>
      </c>
      <c r="I135" s="134"/>
      <c r="J135" s="3" t="b">
        <f>IF($F135="","",ROUND(G135,2)=ROUND(VLOOKUP($D135,'2019-20 AER Final Decision'!$G$20:$Q$335,'2019-20 AER Final Decision'!$J$5,FALSE),2))</f>
        <v>1</v>
      </c>
    </row>
    <row r="136" spans="3:10" x14ac:dyDescent="0.2">
      <c r="C136" s="181"/>
      <c r="D136" s="23" t="s">
        <v>26</v>
      </c>
      <c r="E136" s="21" t="s">
        <v>6</v>
      </c>
      <c r="F136" s="29" t="s">
        <v>7</v>
      </c>
      <c r="G136" s="22">
        <v>157.11000000000001</v>
      </c>
      <c r="H136" s="108">
        <f t="shared" si="7"/>
        <v>172.821</v>
      </c>
      <c r="I136" s="134"/>
      <c r="J136" s="3" t="b">
        <f>IF($F136="","",ROUND(G136,2)=ROUND(VLOOKUP($D136,'2019-20 AER Final Decision'!$G$20:$Q$335,'2019-20 AER Final Decision'!$J$5,FALSE),2))</f>
        <v>1</v>
      </c>
    </row>
    <row r="137" spans="3:10" x14ac:dyDescent="0.2">
      <c r="C137" s="181"/>
      <c r="D137" s="24"/>
      <c r="E137" s="25"/>
      <c r="F137" s="25"/>
      <c r="G137" s="26"/>
      <c r="H137" s="109"/>
      <c r="J137" s="3" t="str">
        <f>IF($F137="","",ROUND(G137,2)=ROUND(VLOOKUP($D137,'2019-20 AER Final Decision'!$G$20:$Q$335,'2019-20 AER Final Decision'!$J$5,FALSE),2))</f>
        <v/>
      </c>
    </row>
    <row r="138" spans="3:10" x14ac:dyDescent="0.2">
      <c r="C138" s="181"/>
      <c r="D138" s="23" t="s">
        <v>271</v>
      </c>
      <c r="E138" s="21" t="s">
        <v>6</v>
      </c>
      <c r="F138" s="29" t="s">
        <v>7</v>
      </c>
      <c r="G138" s="22">
        <v>157.11000000000001</v>
      </c>
      <c r="H138" s="108">
        <f t="shared" ref="H138:H141" si="8">ROUND(G138*1.1,3)</f>
        <v>172.821</v>
      </c>
      <c r="I138" s="134"/>
      <c r="J138" s="3" t="b">
        <f>IF($F138="","",ROUND(G138,2)=ROUND(VLOOKUP($D138,'2019-20 AER Final Decision'!$G$20:$Q$335,'2019-20 AER Final Decision'!$J$5,FALSE),2))</f>
        <v>1</v>
      </c>
    </row>
    <row r="139" spans="3:10" x14ac:dyDescent="0.2">
      <c r="C139" s="181"/>
      <c r="D139" s="23" t="s">
        <v>270</v>
      </c>
      <c r="E139" s="21" t="s">
        <v>6</v>
      </c>
      <c r="F139" s="29" t="s">
        <v>7</v>
      </c>
      <c r="G139" s="22">
        <v>157.11000000000001</v>
      </c>
      <c r="H139" s="108">
        <f t="shared" si="8"/>
        <v>172.821</v>
      </c>
      <c r="I139" s="134"/>
      <c r="J139" s="3" t="b">
        <f>IF($F139="","",ROUND(G139,2)=ROUND(VLOOKUP($D139,'2019-20 AER Final Decision'!$G$20:$Q$335,'2019-20 AER Final Decision'!$J$5,FALSE),2))</f>
        <v>1</v>
      </c>
    </row>
    <row r="140" spans="3:10" x14ac:dyDescent="0.2">
      <c r="C140" s="181"/>
      <c r="D140" s="23" t="s">
        <v>278</v>
      </c>
      <c r="E140" s="21" t="s">
        <v>6</v>
      </c>
      <c r="F140" s="29" t="s">
        <v>7</v>
      </c>
      <c r="G140" s="22">
        <v>157.11000000000001</v>
      </c>
      <c r="H140" s="108">
        <f t="shared" si="8"/>
        <v>172.821</v>
      </c>
      <c r="I140" s="134"/>
      <c r="J140" s="3" t="b">
        <f>IF($F140="","",ROUND(G140,2)=ROUND(VLOOKUP($D140,'2019-20 AER Final Decision'!$G$20:$Q$335,'2019-20 AER Final Decision'!$J$5,FALSE),2))</f>
        <v>1</v>
      </c>
    </row>
    <row r="141" spans="3:10" x14ac:dyDescent="0.2">
      <c r="C141" s="181"/>
      <c r="D141" s="23" t="s">
        <v>277</v>
      </c>
      <c r="E141" s="21" t="s">
        <v>6</v>
      </c>
      <c r="F141" s="29" t="s">
        <v>7</v>
      </c>
      <c r="G141" s="22">
        <v>157.11000000000001</v>
      </c>
      <c r="H141" s="108">
        <f t="shared" si="8"/>
        <v>172.821</v>
      </c>
      <c r="I141" s="134"/>
      <c r="J141" s="3" t="b">
        <f>IF($F141="","",ROUND(G141,2)=ROUND(VLOOKUP($D141,'2019-20 AER Final Decision'!$G$20:$Q$335,'2019-20 AER Final Decision'!$J$5,FALSE),2))</f>
        <v>1</v>
      </c>
    </row>
    <row r="142" spans="3:10" x14ac:dyDescent="0.2">
      <c r="C142" s="182"/>
      <c r="D142" s="24"/>
      <c r="E142" s="25"/>
      <c r="F142" s="25"/>
      <c r="G142" s="26"/>
      <c r="H142" s="109"/>
      <c r="J142" s="3" t="str">
        <f>IF($F142="","",ROUND(G142,2)=ROUND(VLOOKUP($D142,'2019-20 AER Final Decision'!$G$20:$Q$335,'2019-20 AER Final Decision'!$J$5,FALSE),2))</f>
        <v/>
      </c>
    </row>
    <row r="143" spans="3:10" x14ac:dyDescent="0.2">
      <c r="C143" s="180" t="s">
        <v>27</v>
      </c>
      <c r="D143" s="20" t="s">
        <v>28</v>
      </c>
      <c r="E143" s="21" t="s">
        <v>6</v>
      </c>
      <c r="F143" s="29" t="s">
        <v>7</v>
      </c>
      <c r="G143" s="22">
        <v>103.9</v>
      </c>
      <c r="H143" s="108">
        <f t="shared" ref="H143:H145" si="9">ROUND(G143*1.1,3)</f>
        <v>114.29</v>
      </c>
      <c r="I143" s="134"/>
      <c r="J143" s="3" t="b">
        <f>IF($F143="","",ROUND(G143,2)=ROUND(VLOOKUP($D143,'2019-20 AER Final Decision'!$G$20:$Q$335,'2019-20 AER Final Decision'!$J$5,FALSE),2))</f>
        <v>1</v>
      </c>
    </row>
    <row r="144" spans="3:10" x14ac:dyDescent="0.2">
      <c r="C144" s="181"/>
      <c r="D144" s="23" t="s">
        <v>11</v>
      </c>
      <c r="E144" s="21" t="s">
        <v>6</v>
      </c>
      <c r="F144" s="29" t="s">
        <v>7</v>
      </c>
      <c r="G144" s="22">
        <v>157.11000000000001</v>
      </c>
      <c r="H144" s="108">
        <f t="shared" si="9"/>
        <v>172.821</v>
      </c>
      <c r="I144" s="134"/>
      <c r="J144" s="3" t="b">
        <f>IF($F144="","",ROUND(G144,2)=ROUND(VLOOKUP($D144,'2019-20 AER Final Decision'!$G$20:$Q$335,'2019-20 AER Final Decision'!$J$5,FALSE),2))</f>
        <v>1</v>
      </c>
    </row>
    <row r="145" spans="3:10" x14ac:dyDescent="0.2">
      <c r="C145" s="181"/>
      <c r="D145" s="23" t="s">
        <v>29</v>
      </c>
      <c r="E145" s="21" t="s">
        <v>6</v>
      </c>
      <c r="F145" s="29" t="s">
        <v>7</v>
      </c>
      <c r="G145" s="22">
        <v>157.11000000000001</v>
      </c>
      <c r="H145" s="108">
        <f t="shared" si="9"/>
        <v>172.821</v>
      </c>
      <c r="I145" s="134"/>
      <c r="J145" s="3" t="b">
        <f>IF($F145="","",ROUND(G145,2)=ROUND(VLOOKUP($D145,'2019-20 AER Final Decision'!$G$20:$Q$335,'2019-20 AER Final Decision'!$J$5,FALSE),2))</f>
        <v>1</v>
      </c>
    </row>
    <row r="146" spans="3:10" x14ac:dyDescent="0.2">
      <c r="C146" s="181"/>
      <c r="D146" s="24"/>
      <c r="E146" s="25"/>
      <c r="F146" s="25"/>
      <c r="G146" s="26"/>
      <c r="H146" s="109"/>
      <c r="J146" s="3" t="str">
        <f>IF($F146="","",ROUND(G146,2)=ROUND(VLOOKUP($D146,'2019-20 AER Final Decision'!$G$20:$Q$335,'2019-20 AER Final Decision'!$J$5,FALSE),2))</f>
        <v/>
      </c>
    </row>
    <row r="147" spans="3:10" x14ac:dyDescent="0.2">
      <c r="C147" s="181"/>
      <c r="D147" s="20" t="s">
        <v>30</v>
      </c>
      <c r="E147" s="21" t="s">
        <v>6</v>
      </c>
      <c r="F147" s="29" t="s">
        <v>7</v>
      </c>
      <c r="G147" s="22">
        <v>103.9</v>
      </c>
      <c r="H147" s="108">
        <f t="shared" ref="H147:H149" si="10">ROUND(G147*1.1,3)</f>
        <v>114.29</v>
      </c>
      <c r="I147" s="134"/>
      <c r="J147" s="3" t="b">
        <f>IF($F147="","",ROUND(G147,2)=ROUND(VLOOKUP($D147,'2019-20 AER Final Decision'!$G$20:$Q$335,'2019-20 AER Final Decision'!$J$5,FALSE),2))</f>
        <v>1</v>
      </c>
    </row>
    <row r="148" spans="3:10" x14ac:dyDescent="0.2">
      <c r="C148" s="181"/>
      <c r="D148" s="23" t="s">
        <v>31</v>
      </c>
      <c r="E148" s="21" t="s">
        <v>6</v>
      </c>
      <c r="F148" s="29" t="s">
        <v>7</v>
      </c>
      <c r="G148" s="22">
        <v>157.11000000000001</v>
      </c>
      <c r="H148" s="108">
        <f t="shared" si="10"/>
        <v>172.821</v>
      </c>
      <c r="I148" s="134"/>
      <c r="J148" s="3" t="b">
        <f>IF($F148="","",ROUND(G148,2)=ROUND(VLOOKUP($D148,'2019-20 AER Final Decision'!$G$20:$Q$335,'2019-20 AER Final Decision'!$J$5,FALSE),2))</f>
        <v>1</v>
      </c>
    </row>
    <row r="149" spans="3:10" x14ac:dyDescent="0.2">
      <c r="C149" s="181"/>
      <c r="D149" s="23" t="s">
        <v>8</v>
      </c>
      <c r="E149" s="21" t="s">
        <v>6</v>
      </c>
      <c r="F149" s="29" t="s">
        <v>7</v>
      </c>
      <c r="G149" s="22">
        <v>103.9</v>
      </c>
      <c r="H149" s="108">
        <f t="shared" si="10"/>
        <v>114.29</v>
      </c>
      <c r="I149" s="134"/>
      <c r="J149" s="3" t="b">
        <f>IF($F149="","",ROUND(G149,2)=ROUND(VLOOKUP($D149,'2019-20 AER Final Decision'!$G$20:$Q$335,'2019-20 AER Final Decision'!$J$5,FALSE),2))</f>
        <v>1</v>
      </c>
    </row>
    <row r="150" spans="3:10" x14ac:dyDescent="0.2">
      <c r="C150" s="181"/>
      <c r="D150" s="24"/>
      <c r="E150" s="25"/>
      <c r="F150" s="25"/>
      <c r="G150" s="26"/>
      <c r="H150" s="109"/>
      <c r="J150" s="3" t="str">
        <f>IF($F150="","",ROUND(G150,2)=ROUND(VLOOKUP($D150,'2019-20 AER Final Decision'!$G$20:$Q$335,'2019-20 AER Final Decision'!$J$5,FALSE),2))</f>
        <v/>
      </c>
    </row>
    <row r="151" spans="3:10" x14ac:dyDescent="0.2">
      <c r="C151" s="181"/>
      <c r="D151" s="23" t="s">
        <v>271</v>
      </c>
      <c r="E151" s="21" t="s">
        <v>6</v>
      </c>
      <c r="F151" s="29" t="s">
        <v>7</v>
      </c>
      <c r="G151" s="22">
        <v>157.11000000000001</v>
      </c>
      <c r="H151" s="108">
        <f t="shared" ref="H151:H154" si="11">ROUND(G151*1.1,3)</f>
        <v>172.821</v>
      </c>
      <c r="I151" s="134"/>
      <c r="J151" s="3" t="b">
        <f>IF($F151="","",ROUND(G151,2)=ROUND(VLOOKUP($D151,'2019-20 AER Final Decision'!$G$20:$Q$335,'2019-20 AER Final Decision'!$J$5,FALSE),2))</f>
        <v>1</v>
      </c>
    </row>
    <row r="152" spans="3:10" x14ac:dyDescent="0.2">
      <c r="C152" s="181"/>
      <c r="D152" s="23" t="s">
        <v>270</v>
      </c>
      <c r="E152" s="21" t="s">
        <v>6</v>
      </c>
      <c r="F152" s="29" t="s">
        <v>7</v>
      </c>
      <c r="G152" s="22">
        <v>157.11000000000001</v>
      </c>
      <c r="H152" s="108">
        <f t="shared" si="11"/>
        <v>172.821</v>
      </c>
      <c r="I152" s="134"/>
      <c r="J152" s="3" t="b">
        <f>IF($F152="","",ROUND(G152,2)=ROUND(VLOOKUP($D152,'2019-20 AER Final Decision'!$G$20:$Q$335,'2019-20 AER Final Decision'!$J$5,FALSE),2))</f>
        <v>1</v>
      </c>
    </row>
    <row r="153" spans="3:10" x14ac:dyDescent="0.2">
      <c r="C153" s="181"/>
      <c r="D153" s="23" t="s">
        <v>278</v>
      </c>
      <c r="E153" s="21" t="s">
        <v>6</v>
      </c>
      <c r="F153" s="29" t="s">
        <v>7</v>
      </c>
      <c r="G153" s="22">
        <v>157.11000000000001</v>
      </c>
      <c r="H153" s="108">
        <f t="shared" si="11"/>
        <v>172.821</v>
      </c>
      <c r="I153" s="134"/>
      <c r="J153" s="3" t="b">
        <f>IF($F153="","",ROUND(G153,2)=ROUND(VLOOKUP($D153,'2019-20 AER Final Decision'!$G$20:$Q$335,'2019-20 AER Final Decision'!$J$5,FALSE),2))</f>
        <v>1</v>
      </c>
    </row>
    <row r="154" spans="3:10" x14ac:dyDescent="0.2">
      <c r="C154" s="181"/>
      <c r="D154" s="23" t="s">
        <v>277</v>
      </c>
      <c r="E154" s="21" t="s">
        <v>6</v>
      </c>
      <c r="F154" s="29" t="s">
        <v>7</v>
      </c>
      <c r="G154" s="22">
        <v>157.11000000000001</v>
      </c>
      <c r="H154" s="108">
        <f t="shared" si="11"/>
        <v>172.821</v>
      </c>
      <c r="I154" s="134"/>
      <c r="J154" s="3" t="b">
        <f>IF($F154="","",ROUND(G154,2)=ROUND(VLOOKUP($D154,'2019-20 AER Final Decision'!$G$20:$Q$335,'2019-20 AER Final Decision'!$J$5,FALSE),2))</f>
        <v>1</v>
      </c>
    </row>
    <row r="155" spans="3:10" x14ac:dyDescent="0.2">
      <c r="C155" s="182"/>
      <c r="D155" s="24"/>
      <c r="E155" s="25"/>
      <c r="F155" s="25"/>
      <c r="G155" s="26"/>
      <c r="H155" s="109"/>
      <c r="J155" s="3" t="str">
        <f>IF($F155="","",ROUND(G155,2)=ROUND(VLOOKUP($D155,'2019-20 AER Final Decision'!$G$20:$Q$335,'2019-20 AER Final Decision'!$J$5,FALSE),2))</f>
        <v/>
      </c>
    </row>
    <row r="156" spans="3:10" x14ac:dyDescent="0.2">
      <c r="C156" s="180" t="s">
        <v>32</v>
      </c>
      <c r="D156" s="30" t="s">
        <v>320</v>
      </c>
      <c r="E156" s="21" t="s">
        <v>4</v>
      </c>
      <c r="F156" s="21" t="s">
        <v>5</v>
      </c>
      <c r="G156" s="22">
        <v>207.8</v>
      </c>
      <c r="H156" s="108">
        <f t="shared" ref="H156:H161" si="12">ROUND(G156*1.1,3)</f>
        <v>228.58</v>
      </c>
      <c r="I156" s="134"/>
      <c r="J156" s="3" t="b">
        <f>IF($F156="","",ROUND(G156,2)=ROUND(VLOOKUP($D156,'2019-20 AER Final Decision'!$G$20:$Q$335,'2019-20 AER Final Decision'!$J$5,FALSE),2))</f>
        <v>1</v>
      </c>
    </row>
    <row r="157" spans="3:10" x14ac:dyDescent="0.2">
      <c r="C157" s="181"/>
      <c r="D157" s="31" t="s">
        <v>322</v>
      </c>
      <c r="E157" s="21" t="s">
        <v>4</v>
      </c>
      <c r="F157" s="21" t="s">
        <v>5</v>
      </c>
      <c r="G157" s="22">
        <v>207.8</v>
      </c>
      <c r="H157" s="108">
        <f t="shared" si="12"/>
        <v>228.58</v>
      </c>
      <c r="I157" s="134"/>
      <c r="J157" s="3" t="b">
        <f>IF($F157="","",ROUND(G157,2)=ROUND(VLOOKUP($D157,'2019-20 AER Final Decision'!$G$20:$Q$335,'2019-20 AER Final Decision'!$J$5,FALSE),2))</f>
        <v>1</v>
      </c>
    </row>
    <row r="158" spans="3:10" x14ac:dyDescent="0.2">
      <c r="C158" s="181"/>
      <c r="D158" s="31" t="s">
        <v>324</v>
      </c>
      <c r="E158" s="21" t="s">
        <v>4</v>
      </c>
      <c r="F158" s="21" t="s">
        <v>5</v>
      </c>
      <c r="G158" s="22">
        <v>207.8</v>
      </c>
      <c r="H158" s="108">
        <f t="shared" si="12"/>
        <v>228.58</v>
      </c>
      <c r="I158" s="134"/>
      <c r="J158" s="3" t="b">
        <f>IF($F158="","",ROUND(G158,2)=ROUND(VLOOKUP($D158,'2019-20 AER Final Decision'!$G$20:$Q$335,'2019-20 AER Final Decision'!$J$5,FALSE),2))</f>
        <v>1</v>
      </c>
    </row>
    <row r="159" spans="3:10" x14ac:dyDescent="0.2">
      <c r="C159" s="181"/>
      <c r="D159" s="31" t="s">
        <v>407</v>
      </c>
      <c r="E159" s="21" t="s">
        <v>6</v>
      </c>
      <c r="F159" s="29" t="s">
        <v>7</v>
      </c>
      <c r="G159" s="22">
        <v>103.9</v>
      </c>
      <c r="H159" s="108">
        <f t="shared" si="12"/>
        <v>114.29</v>
      </c>
      <c r="I159" s="134"/>
      <c r="J159" s="3" t="b">
        <f>IF($F159="","",ROUND(G159,2)=ROUND(VLOOKUP($D159,'2019-20 AER Final Decision'!$G$20:$Q$335,'2019-20 AER Final Decision'!$J$5,FALSE),2))</f>
        <v>1</v>
      </c>
    </row>
    <row r="160" spans="3:10" x14ac:dyDescent="0.2">
      <c r="C160" s="181"/>
      <c r="D160" s="31" t="s">
        <v>408</v>
      </c>
      <c r="E160" s="21" t="s">
        <v>6</v>
      </c>
      <c r="F160" s="29" t="s">
        <v>7</v>
      </c>
      <c r="G160" s="22">
        <v>103.9</v>
      </c>
      <c r="H160" s="108">
        <f t="shared" si="12"/>
        <v>114.29</v>
      </c>
      <c r="I160" s="134"/>
      <c r="J160" s="3" t="b">
        <f>IF($F160="","",ROUND(G160,2)=ROUND(VLOOKUP($D160,'2019-20 AER Final Decision'!$G$20:$Q$335,'2019-20 AER Final Decision'!$J$5,FALSE),2))</f>
        <v>1</v>
      </c>
    </row>
    <row r="161" spans="3:10" x14ac:dyDescent="0.2">
      <c r="C161" s="181"/>
      <c r="D161" s="31" t="s">
        <v>409</v>
      </c>
      <c r="E161" s="21" t="s">
        <v>6</v>
      </c>
      <c r="F161" s="29" t="s">
        <v>7</v>
      </c>
      <c r="G161" s="22">
        <v>103.9</v>
      </c>
      <c r="H161" s="108">
        <f t="shared" si="12"/>
        <v>114.29</v>
      </c>
      <c r="I161" s="134"/>
      <c r="J161" s="3" t="b">
        <f>IF($F161="","",ROUND(G161,2)=ROUND(VLOOKUP($D161,'2019-20 AER Final Decision'!$G$20:$Q$335,'2019-20 AER Final Decision'!$J$5,FALSE),2))</f>
        <v>1</v>
      </c>
    </row>
    <row r="162" spans="3:10" x14ac:dyDescent="0.2">
      <c r="C162" s="182"/>
      <c r="D162" s="24"/>
      <c r="E162" s="25"/>
      <c r="F162" s="25"/>
      <c r="G162" s="26"/>
      <c r="H162" s="109"/>
      <c r="J162" s="3" t="str">
        <f>IF($F162="","",ROUND(G162,2)=ROUND(VLOOKUP($D162,'2019-20 AER Final Decision'!$G$20:$Q$335,'2019-20 AER Final Decision'!$J$5,FALSE),2))</f>
        <v/>
      </c>
    </row>
    <row r="163" spans="3:10" x14ac:dyDescent="0.2">
      <c r="C163" s="180" t="s">
        <v>33</v>
      </c>
      <c r="D163" s="31" t="s">
        <v>313</v>
      </c>
      <c r="E163" s="21" t="s">
        <v>4</v>
      </c>
      <c r="F163" s="21" t="s">
        <v>5</v>
      </c>
      <c r="G163" s="22">
        <v>207.8</v>
      </c>
      <c r="H163" s="108">
        <f t="shared" ref="H163:H168" si="13">ROUND(G163*1.1,3)</f>
        <v>228.58</v>
      </c>
      <c r="I163" s="134"/>
      <c r="J163" s="3" t="b">
        <f>IF($F163="","",ROUND(G163,2)=ROUND(VLOOKUP($D163,'2019-20 AER Final Decision'!$G$20:$Q$335,'2019-20 AER Final Decision'!$J$5,FALSE),2))</f>
        <v>1</v>
      </c>
    </row>
    <row r="164" spans="3:10" x14ac:dyDescent="0.2">
      <c r="C164" s="181"/>
      <c r="D164" s="31" t="s">
        <v>315</v>
      </c>
      <c r="E164" s="21" t="s">
        <v>4</v>
      </c>
      <c r="F164" s="21" t="s">
        <v>5</v>
      </c>
      <c r="G164" s="22">
        <v>311.69</v>
      </c>
      <c r="H164" s="108">
        <f t="shared" si="13"/>
        <v>342.85899999999998</v>
      </c>
      <c r="I164" s="134"/>
      <c r="J164" s="3" t="b">
        <f>IF($F164="","",ROUND(G164,2)=ROUND(VLOOKUP($D164,'2019-20 AER Final Decision'!$G$20:$Q$335,'2019-20 AER Final Decision'!$J$5,FALSE),2))</f>
        <v>1</v>
      </c>
    </row>
    <row r="165" spans="3:10" x14ac:dyDescent="0.2">
      <c r="C165" s="181"/>
      <c r="D165" s="31" t="s">
        <v>317</v>
      </c>
      <c r="E165" s="21" t="s">
        <v>4</v>
      </c>
      <c r="F165" s="21" t="s">
        <v>5</v>
      </c>
      <c r="G165" s="22">
        <v>207.8</v>
      </c>
      <c r="H165" s="108">
        <f t="shared" si="13"/>
        <v>228.58</v>
      </c>
      <c r="I165" s="134"/>
      <c r="J165" s="3" t="b">
        <f>IF($F165="","",ROUND(G165,2)=ROUND(VLOOKUP($D165,'2019-20 AER Final Decision'!$G$20:$Q$335,'2019-20 AER Final Decision'!$J$5,FALSE),2))</f>
        <v>1</v>
      </c>
    </row>
    <row r="166" spans="3:10" x14ac:dyDescent="0.2">
      <c r="C166" s="181"/>
      <c r="D166" s="31" t="s">
        <v>314</v>
      </c>
      <c r="E166" s="21" t="s">
        <v>6</v>
      </c>
      <c r="F166" s="29" t="s">
        <v>7</v>
      </c>
      <c r="G166" s="22">
        <v>103.9</v>
      </c>
      <c r="H166" s="108">
        <f t="shared" si="13"/>
        <v>114.29</v>
      </c>
      <c r="I166" s="134"/>
      <c r="J166" s="3" t="b">
        <f>IF($F166="","",ROUND(G166,2)=ROUND(VLOOKUP($D166,'2019-20 AER Final Decision'!$G$20:$Q$335,'2019-20 AER Final Decision'!$J$5,FALSE),2))</f>
        <v>1</v>
      </c>
    </row>
    <row r="167" spans="3:10" x14ac:dyDescent="0.2">
      <c r="C167" s="181"/>
      <c r="D167" s="31" t="s">
        <v>316</v>
      </c>
      <c r="E167" s="21" t="s">
        <v>6</v>
      </c>
      <c r="F167" s="29" t="s">
        <v>7</v>
      </c>
      <c r="G167" s="22">
        <v>103.9</v>
      </c>
      <c r="H167" s="108">
        <f t="shared" si="13"/>
        <v>114.29</v>
      </c>
      <c r="I167" s="134"/>
      <c r="J167" s="3" t="b">
        <f>IF($F167="","",ROUND(G167,2)=ROUND(VLOOKUP($D167,'2019-20 AER Final Decision'!$G$20:$Q$335,'2019-20 AER Final Decision'!$J$5,FALSE),2))</f>
        <v>1</v>
      </c>
    </row>
    <row r="168" spans="3:10" x14ac:dyDescent="0.2">
      <c r="C168" s="181"/>
      <c r="D168" s="31" t="s">
        <v>318</v>
      </c>
      <c r="E168" s="21" t="s">
        <v>6</v>
      </c>
      <c r="F168" s="29" t="s">
        <v>7</v>
      </c>
      <c r="G168" s="22">
        <v>103.9</v>
      </c>
      <c r="H168" s="108">
        <f t="shared" si="13"/>
        <v>114.29</v>
      </c>
      <c r="I168" s="134"/>
      <c r="J168" s="3" t="b">
        <f>IF($F168="","",ROUND(G168,2)=ROUND(VLOOKUP($D168,'2019-20 AER Final Decision'!$G$20:$Q$335,'2019-20 AER Final Decision'!$J$5,FALSE),2))</f>
        <v>1</v>
      </c>
    </row>
    <row r="169" spans="3:10" x14ac:dyDescent="0.2">
      <c r="C169" s="182"/>
      <c r="D169" s="24"/>
      <c r="E169" s="25"/>
      <c r="F169" s="25"/>
      <c r="G169" s="26"/>
      <c r="H169" s="109"/>
      <c r="J169" s="3" t="str">
        <f>IF($F169="","",ROUND(G169,2)=ROUND(VLOOKUP($D169,'2019-20 AER Final Decision'!$G$20:$Q$335,'2019-20 AER Final Decision'!$J$5,FALSE),2))</f>
        <v/>
      </c>
    </row>
    <row r="170" spans="3:10" x14ac:dyDescent="0.2">
      <c r="C170" s="177" t="s">
        <v>287</v>
      </c>
      <c r="D170" s="32" t="s">
        <v>34</v>
      </c>
      <c r="E170" s="21" t="s">
        <v>4</v>
      </c>
      <c r="F170" s="21" t="s">
        <v>5</v>
      </c>
      <c r="G170" s="22">
        <v>78.55</v>
      </c>
      <c r="H170" s="108">
        <f t="shared" ref="H170:H221" si="14">ROUND(G170*1.1,3)</f>
        <v>86.405000000000001</v>
      </c>
      <c r="I170" s="134"/>
      <c r="J170" s="3" t="b">
        <f>IF($F170="","",ROUND(G170,2)=ROUND(VLOOKUP($D170,'2019-20 AER Final Decision'!$G$20:$Q$335,'2019-20 AER Final Decision'!$J$5,FALSE),2))</f>
        <v>1</v>
      </c>
    </row>
    <row r="171" spans="3:10" x14ac:dyDescent="0.2">
      <c r="C171" s="183"/>
      <c r="D171" s="32" t="s">
        <v>35</v>
      </c>
      <c r="E171" s="21" t="s">
        <v>4</v>
      </c>
      <c r="F171" s="21" t="s">
        <v>5</v>
      </c>
      <c r="G171" s="22">
        <v>47.13</v>
      </c>
      <c r="H171" s="108">
        <f t="shared" si="14"/>
        <v>51.843000000000004</v>
      </c>
      <c r="I171" s="134"/>
      <c r="J171" s="3" t="b">
        <f>IF($F171="","",ROUND(G171,2)=ROUND(VLOOKUP($D171,'2019-20 AER Final Decision'!$G$20:$Q$335,'2019-20 AER Final Decision'!$J$5,FALSE),2))</f>
        <v>1</v>
      </c>
    </row>
    <row r="172" spans="3:10" x14ac:dyDescent="0.2">
      <c r="C172" s="183"/>
      <c r="D172" s="32" t="s">
        <v>36</v>
      </c>
      <c r="E172" s="21" t="s">
        <v>4</v>
      </c>
      <c r="F172" s="21" t="s">
        <v>5</v>
      </c>
      <c r="G172" s="22">
        <v>15.71</v>
      </c>
      <c r="H172" s="108">
        <f t="shared" si="14"/>
        <v>17.280999999999999</v>
      </c>
      <c r="I172" s="134"/>
      <c r="J172" s="3" t="b">
        <f>IF($F172="","",ROUND(G172,2)=ROUND(VLOOKUP($D172,'2019-20 AER Final Decision'!$G$20:$Q$335,'2019-20 AER Final Decision'!$J$5,FALSE),2))</f>
        <v>1</v>
      </c>
    </row>
    <row r="173" spans="3:10" x14ac:dyDescent="0.2">
      <c r="C173" s="183"/>
      <c r="D173" s="32" t="s">
        <v>37</v>
      </c>
      <c r="E173" s="21" t="s">
        <v>4</v>
      </c>
      <c r="F173" s="21" t="s">
        <v>5</v>
      </c>
      <c r="G173" s="22">
        <v>180.68</v>
      </c>
      <c r="H173" s="108">
        <f t="shared" si="14"/>
        <v>198.74799999999999</v>
      </c>
      <c r="I173" s="134"/>
      <c r="J173" s="3" t="b">
        <f>IF($F173="","",ROUND(G173,2)=ROUND(VLOOKUP($D173,'2019-20 AER Final Decision'!$G$20:$Q$335,'2019-20 AER Final Decision'!$J$5,FALSE),2))</f>
        <v>1</v>
      </c>
    </row>
    <row r="174" spans="3:10" x14ac:dyDescent="0.2">
      <c r="C174" s="183"/>
      <c r="D174" s="32" t="s">
        <v>38</v>
      </c>
      <c r="E174" s="21" t="s">
        <v>4</v>
      </c>
      <c r="F174" s="21" t="s">
        <v>5</v>
      </c>
      <c r="G174" s="22">
        <v>109.98</v>
      </c>
      <c r="H174" s="108">
        <f t="shared" si="14"/>
        <v>120.97799999999999</v>
      </c>
      <c r="I174" s="134"/>
      <c r="J174" s="3" t="b">
        <f>IF($F174="","",ROUND(G174,2)=ROUND(VLOOKUP($D174,'2019-20 AER Final Decision'!$G$20:$Q$335,'2019-20 AER Final Decision'!$J$5,FALSE),2))</f>
        <v>1</v>
      </c>
    </row>
    <row r="175" spans="3:10" x14ac:dyDescent="0.2">
      <c r="C175" s="183"/>
      <c r="D175" s="32" t="s">
        <v>39</v>
      </c>
      <c r="E175" s="21" t="s">
        <v>4</v>
      </c>
      <c r="F175" s="21" t="s">
        <v>5</v>
      </c>
      <c r="G175" s="22">
        <v>62.84</v>
      </c>
      <c r="H175" s="108">
        <f t="shared" si="14"/>
        <v>69.123999999999995</v>
      </c>
      <c r="I175" s="134"/>
      <c r="J175" s="3" t="b">
        <f>IF($F175="","",ROUND(G175,2)=ROUND(VLOOKUP($D175,'2019-20 AER Final Decision'!$G$20:$Q$335,'2019-20 AER Final Decision'!$J$5,FALSE),2))</f>
        <v>1</v>
      </c>
    </row>
    <row r="176" spans="3:10" x14ac:dyDescent="0.2">
      <c r="C176" s="183"/>
      <c r="D176" s="32" t="s">
        <v>40</v>
      </c>
      <c r="E176" s="21" t="s">
        <v>4</v>
      </c>
      <c r="F176" s="21" t="s">
        <v>5</v>
      </c>
      <c r="G176" s="22">
        <v>392.77</v>
      </c>
      <c r="H176" s="108">
        <f t="shared" si="14"/>
        <v>432.04700000000003</v>
      </c>
      <c r="I176" s="134"/>
      <c r="J176" s="3" t="b">
        <f>IF($F176="","",ROUND(G176,2)=ROUND(VLOOKUP($D176,'2019-20 AER Final Decision'!$G$20:$Q$335,'2019-20 AER Final Decision'!$J$5,FALSE),2))</f>
        <v>1</v>
      </c>
    </row>
    <row r="177" spans="3:10" x14ac:dyDescent="0.2">
      <c r="C177" s="183"/>
      <c r="D177" s="32" t="s">
        <v>41</v>
      </c>
      <c r="E177" s="21" t="s">
        <v>4</v>
      </c>
      <c r="F177" s="21" t="s">
        <v>5</v>
      </c>
      <c r="G177" s="22">
        <v>219.95</v>
      </c>
      <c r="H177" s="108">
        <f t="shared" si="14"/>
        <v>241.94499999999999</v>
      </c>
      <c r="I177" s="134"/>
      <c r="J177" s="3" t="b">
        <f>IF($F177="","",ROUND(G177,2)=ROUND(VLOOKUP($D177,'2019-20 AER Final Decision'!$G$20:$Q$335,'2019-20 AER Final Decision'!$J$5,FALSE),2))</f>
        <v>1</v>
      </c>
    </row>
    <row r="178" spans="3:10" x14ac:dyDescent="0.2">
      <c r="C178" s="183"/>
      <c r="D178" s="32" t="s">
        <v>42</v>
      </c>
      <c r="E178" s="21" t="s">
        <v>4</v>
      </c>
      <c r="F178" s="21" t="s">
        <v>5</v>
      </c>
      <c r="G178" s="22">
        <v>102.12</v>
      </c>
      <c r="H178" s="108">
        <f t="shared" si="14"/>
        <v>112.33199999999999</v>
      </c>
      <c r="I178" s="134"/>
      <c r="J178" s="3" t="b">
        <f>IF($F178="","",ROUND(G178,2)=ROUND(VLOOKUP($D178,'2019-20 AER Final Decision'!$G$20:$Q$335,'2019-20 AER Final Decision'!$J$5,FALSE),2))</f>
        <v>1</v>
      </c>
    </row>
    <row r="179" spans="3:10" x14ac:dyDescent="0.2">
      <c r="C179" s="183"/>
      <c r="D179" s="32" t="s">
        <v>410</v>
      </c>
      <c r="E179" s="21" t="s">
        <v>6</v>
      </c>
      <c r="F179" s="29" t="s">
        <v>7</v>
      </c>
      <c r="G179" s="22">
        <v>157.11000000000001</v>
      </c>
      <c r="H179" s="108">
        <f t="shared" si="14"/>
        <v>172.821</v>
      </c>
      <c r="I179" s="134"/>
      <c r="J179" s="3" t="b">
        <f>IF($F179="","",ROUND(G179,2)=ROUND(VLOOKUP($D179,'2019-20 AER Final Decision'!$G$20:$Q$335,'2019-20 AER Final Decision'!$J$5,FALSE),2))</f>
        <v>1</v>
      </c>
    </row>
    <row r="180" spans="3:10" x14ac:dyDescent="0.2">
      <c r="C180" s="183"/>
      <c r="D180" s="32" t="s">
        <v>43</v>
      </c>
      <c r="E180" s="21" t="s">
        <v>4</v>
      </c>
      <c r="F180" s="21" t="s">
        <v>5</v>
      </c>
      <c r="G180" s="22">
        <v>78.55</v>
      </c>
      <c r="H180" s="108">
        <f t="shared" si="14"/>
        <v>86.405000000000001</v>
      </c>
      <c r="I180" s="134"/>
      <c r="J180" s="3" t="b">
        <f>IF($F180="","",ROUND(G180,2)=ROUND(VLOOKUP($D180,'2019-20 AER Final Decision'!$G$20:$Q$335,'2019-20 AER Final Decision'!$J$5,FALSE),2))</f>
        <v>1</v>
      </c>
    </row>
    <row r="181" spans="3:10" x14ac:dyDescent="0.2">
      <c r="C181" s="183"/>
      <c r="D181" s="32" t="s">
        <v>44</v>
      </c>
      <c r="E181" s="21" t="s">
        <v>4</v>
      </c>
      <c r="F181" s="21" t="s">
        <v>5</v>
      </c>
      <c r="G181" s="22">
        <v>47.13</v>
      </c>
      <c r="H181" s="108">
        <f t="shared" si="14"/>
        <v>51.843000000000004</v>
      </c>
      <c r="I181" s="134"/>
      <c r="J181" s="3" t="b">
        <f>IF($F181="","",ROUND(G181,2)=ROUND(VLOOKUP($D181,'2019-20 AER Final Decision'!$G$20:$Q$335,'2019-20 AER Final Decision'!$J$5,FALSE),2))</f>
        <v>1</v>
      </c>
    </row>
    <row r="182" spans="3:10" x14ac:dyDescent="0.2">
      <c r="C182" s="183"/>
      <c r="D182" s="32" t="s">
        <v>45</v>
      </c>
      <c r="E182" s="21" t="s">
        <v>4</v>
      </c>
      <c r="F182" s="21" t="s">
        <v>5</v>
      </c>
      <c r="G182" s="22">
        <v>15.71</v>
      </c>
      <c r="H182" s="108">
        <f t="shared" si="14"/>
        <v>17.280999999999999</v>
      </c>
      <c r="I182" s="134"/>
      <c r="J182" s="3" t="b">
        <f>IF($F182="","",ROUND(G182,2)=ROUND(VLOOKUP($D182,'2019-20 AER Final Decision'!$G$20:$Q$335,'2019-20 AER Final Decision'!$J$5,FALSE),2))</f>
        <v>1</v>
      </c>
    </row>
    <row r="183" spans="3:10" x14ac:dyDescent="0.2">
      <c r="C183" s="183"/>
      <c r="D183" s="32" t="s">
        <v>46</v>
      </c>
      <c r="E183" s="21" t="s">
        <v>4</v>
      </c>
      <c r="F183" s="21" t="s">
        <v>5</v>
      </c>
      <c r="G183" s="22">
        <v>188.53</v>
      </c>
      <c r="H183" s="108">
        <f t="shared" si="14"/>
        <v>207.38300000000001</v>
      </c>
      <c r="I183" s="134"/>
      <c r="J183" s="3" t="b">
        <f>IF($F183="","",ROUND(G183,2)=ROUND(VLOOKUP($D183,'2019-20 AER Final Decision'!$G$20:$Q$335,'2019-20 AER Final Decision'!$J$5,FALSE),2))</f>
        <v>1</v>
      </c>
    </row>
    <row r="184" spans="3:10" x14ac:dyDescent="0.2">
      <c r="C184" s="183"/>
      <c r="D184" s="32" t="s">
        <v>47</v>
      </c>
      <c r="E184" s="21" t="s">
        <v>4</v>
      </c>
      <c r="F184" s="21" t="s">
        <v>5</v>
      </c>
      <c r="G184" s="22">
        <v>102.12</v>
      </c>
      <c r="H184" s="108">
        <f t="shared" si="14"/>
        <v>112.33199999999999</v>
      </c>
      <c r="I184" s="134"/>
      <c r="J184" s="3" t="b">
        <f>IF($F184="","",ROUND(G184,2)=ROUND(VLOOKUP($D184,'2019-20 AER Final Decision'!$G$20:$Q$335,'2019-20 AER Final Decision'!$J$5,FALSE),2))</f>
        <v>1</v>
      </c>
    </row>
    <row r="185" spans="3:10" x14ac:dyDescent="0.2">
      <c r="C185" s="183"/>
      <c r="D185" s="32" t="s">
        <v>48</v>
      </c>
      <c r="E185" s="21" t="s">
        <v>4</v>
      </c>
      <c r="F185" s="21" t="s">
        <v>5</v>
      </c>
      <c r="G185" s="22">
        <v>62.84</v>
      </c>
      <c r="H185" s="108">
        <f t="shared" si="14"/>
        <v>69.123999999999995</v>
      </c>
      <c r="I185" s="134"/>
      <c r="J185" s="3" t="b">
        <f>IF($F185="","",ROUND(G185,2)=ROUND(VLOOKUP($D185,'2019-20 AER Final Decision'!$G$20:$Q$335,'2019-20 AER Final Decision'!$J$5,FALSE),2))</f>
        <v>1</v>
      </c>
    </row>
    <row r="186" spans="3:10" x14ac:dyDescent="0.2">
      <c r="C186" s="183"/>
      <c r="D186" s="32" t="s">
        <v>49</v>
      </c>
      <c r="E186" s="21" t="s">
        <v>4</v>
      </c>
      <c r="F186" s="21" t="s">
        <v>5</v>
      </c>
      <c r="G186" s="22">
        <v>400.63</v>
      </c>
      <c r="H186" s="108">
        <f t="shared" si="14"/>
        <v>440.69299999999998</v>
      </c>
      <c r="I186" s="134"/>
      <c r="J186" s="3" t="b">
        <f>IF($F186="","",ROUND(G186,2)=ROUND(VLOOKUP($D186,'2019-20 AER Final Decision'!$G$20:$Q$335,'2019-20 AER Final Decision'!$J$5,FALSE),2))</f>
        <v>1</v>
      </c>
    </row>
    <row r="187" spans="3:10" x14ac:dyDescent="0.2">
      <c r="C187" s="183"/>
      <c r="D187" s="32" t="s">
        <v>50</v>
      </c>
      <c r="E187" s="21" t="s">
        <v>4</v>
      </c>
      <c r="F187" s="21" t="s">
        <v>5</v>
      </c>
      <c r="G187" s="22">
        <v>235.66</v>
      </c>
      <c r="H187" s="108">
        <f t="shared" si="14"/>
        <v>259.226</v>
      </c>
      <c r="I187" s="134"/>
      <c r="J187" s="3" t="b">
        <f>IF($F187="","",ROUND(G187,2)=ROUND(VLOOKUP($D187,'2019-20 AER Final Decision'!$G$20:$Q$335,'2019-20 AER Final Decision'!$J$5,FALSE),2))</f>
        <v>1</v>
      </c>
    </row>
    <row r="188" spans="3:10" x14ac:dyDescent="0.2">
      <c r="C188" s="183"/>
      <c r="D188" s="32" t="s">
        <v>51</v>
      </c>
      <c r="E188" s="21" t="s">
        <v>4</v>
      </c>
      <c r="F188" s="21" t="s">
        <v>5</v>
      </c>
      <c r="G188" s="22">
        <v>109.98</v>
      </c>
      <c r="H188" s="108">
        <f t="shared" si="14"/>
        <v>120.97799999999999</v>
      </c>
      <c r="I188" s="134"/>
      <c r="J188" s="3" t="b">
        <f>IF($F188="","",ROUND(G188,2)=ROUND(VLOOKUP($D188,'2019-20 AER Final Decision'!$G$20:$Q$335,'2019-20 AER Final Decision'!$J$5,FALSE),2))</f>
        <v>1</v>
      </c>
    </row>
    <row r="189" spans="3:10" x14ac:dyDescent="0.2">
      <c r="C189" s="183"/>
      <c r="D189" s="32" t="s">
        <v>52</v>
      </c>
      <c r="E189" s="21" t="s">
        <v>4</v>
      </c>
      <c r="F189" s="21" t="s">
        <v>5</v>
      </c>
      <c r="G189" s="22">
        <v>94.27</v>
      </c>
      <c r="H189" s="108">
        <f t="shared" si="14"/>
        <v>103.697</v>
      </c>
      <c r="I189" s="134"/>
      <c r="J189" s="3" t="b">
        <f>IF($F189="","",ROUND(G189,2)=ROUND(VLOOKUP($D189,'2019-20 AER Final Decision'!$G$20:$Q$335,'2019-20 AER Final Decision'!$J$5,FALSE),2))</f>
        <v>1</v>
      </c>
    </row>
    <row r="190" spans="3:10" x14ac:dyDescent="0.2">
      <c r="C190" s="183"/>
      <c r="D190" s="32" t="s">
        <v>53</v>
      </c>
      <c r="E190" s="21" t="s">
        <v>4</v>
      </c>
      <c r="F190" s="21" t="s">
        <v>5</v>
      </c>
      <c r="G190" s="22">
        <v>78.55</v>
      </c>
      <c r="H190" s="108">
        <f t="shared" si="14"/>
        <v>86.405000000000001</v>
      </c>
      <c r="I190" s="134"/>
      <c r="J190" s="3" t="b">
        <f>IF($F190="","",ROUND(G190,2)=ROUND(VLOOKUP($D190,'2019-20 AER Final Decision'!$G$20:$Q$335,'2019-20 AER Final Decision'!$J$5,FALSE),2))</f>
        <v>1</v>
      </c>
    </row>
    <row r="191" spans="3:10" x14ac:dyDescent="0.2">
      <c r="C191" s="183"/>
      <c r="D191" s="32" t="s">
        <v>54</v>
      </c>
      <c r="E191" s="21" t="s">
        <v>4</v>
      </c>
      <c r="F191" s="21" t="s">
        <v>5</v>
      </c>
      <c r="G191" s="22">
        <v>62.84</v>
      </c>
      <c r="H191" s="108">
        <f t="shared" si="14"/>
        <v>69.123999999999995</v>
      </c>
      <c r="I191" s="134"/>
      <c r="J191" s="3" t="b">
        <f>IF($F191="","",ROUND(G191,2)=ROUND(VLOOKUP($D191,'2019-20 AER Final Decision'!$G$20:$Q$335,'2019-20 AER Final Decision'!$J$5,FALSE),2))</f>
        <v>1</v>
      </c>
    </row>
    <row r="192" spans="3:10" x14ac:dyDescent="0.2">
      <c r="C192" s="183"/>
      <c r="D192" s="32" t="s">
        <v>55</v>
      </c>
      <c r="E192" s="21" t="s">
        <v>4</v>
      </c>
      <c r="F192" s="21" t="s">
        <v>5</v>
      </c>
      <c r="G192" s="22">
        <v>534.16999999999996</v>
      </c>
      <c r="H192" s="108">
        <f t="shared" si="14"/>
        <v>587.58699999999999</v>
      </c>
      <c r="I192" s="134"/>
      <c r="J192" s="3" t="b">
        <f>IF($F192="","",ROUND(G192,2)=ROUND(VLOOKUP($D192,'2019-20 AER Final Decision'!$G$20:$Q$335,'2019-20 AER Final Decision'!$J$5,FALSE),2))</f>
        <v>1</v>
      </c>
    </row>
    <row r="193" spans="3:10" x14ac:dyDescent="0.2">
      <c r="C193" s="183"/>
      <c r="D193" s="32" t="s">
        <v>56</v>
      </c>
      <c r="E193" s="21" t="s">
        <v>4</v>
      </c>
      <c r="F193" s="21" t="s">
        <v>5</v>
      </c>
      <c r="G193" s="22">
        <v>188.53</v>
      </c>
      <c r="H193" s="108">
        <f t="shared" si="14"/>
        <v>207.38300000000001</v>
      </c>
      <c r="I193" s="134"/>
      <c r="J193" s="3" t="b">
        <f>IF($F193="","",ROUND(G193,2)=ROUND(VLOOKUP($D193,'2019-20 AER Final Decision'!$G$20:$Q$335,'2019-20 AER Final Decision'!$J$5,FALSE),2))</f>
        <v>1</v>
      </c>
    </row>
    <row r="194" spans="3:10" x14ac:dyDescent="0.2">
      <c r="C194" s="183"/>
      <c r="D194" s="32" t="s">
        <v>57</v>
      </c>
      <c r="E194" s="21" t="s">
        <v>4</v>
      </c>
      <c r="F194" s="21" t="s">
        <v>5</v>
      </c>
      <c r="G194" s="22">
        <v>157.11000000000001</v>
      </c>
      <c r="H194" s="108">
        <f t="shared" si="14"/>
        <v>172.821</v>
      </c>
      <c r="I194" s="134"/>
      <c r="J194" s="3" t="b">
        <f>IF($F194="","",ROUND(G194,2)=ROUND(VLOOKUP($D194,'2019-20 AER Final Decision'!$G$20:$Q$335,'2019-20 AER Final Decision'!$J$5,FALSE),2))</f>
        <v>1</v>
      </c>
    </row>
    <row r="195" spans="3:10" x14ac:dyDescent="0.2">
      <c r="C195" s="183"/>
      <c r="D195" s="32" t="s">
        <v>58</v>
      </c>
      <c r="E195" s="21" t="s">
        <v>4</v>
      </c>
      <c r="F195" s="21" t="s">
        <v>5</v>
      </c>
      <c r="G195" s="22">
        <v>102.12</v>
      </c>
      <c r="H195" s="108">
        <f t="shared" si="14"/>
        <v>112.33199999999999</v>
      </c>
      <c r="I195" s="134"/>
      <c r="J195" s="3" t="b">
        <f>IF($F195="","",ROUND(G195,2)=ROUND(VLOOKUP($D195,'2019-20 AER Final Decision'!$G$20:$Q$335,'2019-20 AER Final Decision'!$J$5,FALSE),2))</f>
        <v>1</v>
      </c>
    </row>
    <row r="196" spans="3:10" x14ac:dyDescent="0.2">
      <c r="C196" s="183"/>
      <c r="D196" s="32" t="s">
        <v>59</v>
      </c>
      <c r="E196" s="21" t="s">
        <v>4</v>
      </c>
      <c r="F196" s="21" t="s">
        <v>5</v>
      </c>
      <c r="G196" s="22">
        <v>1099.77</v>
      </c>
      <c r="H196" s="108">
        <f t="shared" si="14"/>
        <v>1209.7470000000001</v>
      </c>
      <c r="I196" s="134"/>
      <c r="J196" s="3" t="b">
        <f>IF($F196="","",ROUND(G196,2)=ROUND(VLOOKUP($D196,'2019-20 AER Final Decision'!$G$20:$Q$335,'2019-20 AER Final Decision'!$J$5,FALSE),2))</f>
        <v>1</v>
      </c>
    </row>
    <row r="197" spans="3:10" x14ac:dyDescent="0.2">
      <c r="C197" s="183"/>
      <c r="D197" s="32" t="s">
        <v>60</v>
      </c>
      <c r="E197" s="21" t="s">
        <v>4</v>
      </c>
      <c r="F197" s="21" t="s">
        <v>5</v>
      </c>
      <c r="G197" s="22">
        <v>314.22000000000003</v>
      </c>
      <c r="H197" s="108">
        <f t="shared" si="14"/>
        <v>345.642</v>
      </c>
      <c r="I197" s="134"/>
      <c r="J197" s="3" t="b">
        <f>IF($F197="","",ROUND(G197,2)=ROUND(VLOOKUP($D197,'2019-20 AER Final Decision'!$G$20:$Q$335,'2019-20 AER Final Decision'!$J$5,FALSE),2))</f>
        <v>1</v>
      </c>
    </row>
    <row r="198" spans="3:10" x14ac:dyDescent="0.2">
      <c r="C198" s="183"/>
      <c r="D198" s="32" t="s">
        <v>61</v>
      </c>
      <c r="E198" s="21" t="s">
        <v>4</v>
      </c>
      <c r="F198" s="21" t="s">
        <v>5</v>
      </c>
      <c r="G198" s="22">
        <v>290.64999999999998</v>
      </c>
      <c r="H198" s="108">
        <f t="shared" si="14"/>
        <v>319.71499999999997</v>
      </c>
      <c r="I198" s="134"/>
      <c r="J198" s="3" t="b">
        <f>IF($F198="","",ROUND(G198,2)=ROUND(VLOOKUP($D198,'2019-20 AER Final Decision'!$G$20:$Q$335,'2019-20 AER Final Decision'!$J$5,FALSE),2))</f>
        <v>1</v>
      </c>
    </row>
    <row r="199" spans="3:10" x14ac:dyDescent="0.2">
      <c r="C199" s="183"/>
      <c r="D199" s="32" t="s">
        <v>62</v>
      </c>
      <c r="E199" s="21" t="s">
        <v>4</v>
      </c>
      <c r="F199" s="21" t="s">
        <v>5</v>
      </c>
      <c r="G199" s="22">
        <v>219.95</v>
      </c>
      <c r="H199" s="108">
        <f t="shared" si="14"/>
        <v>241.94499999999999</v>
      </c>
      <c r="I199" s="134"/>
      <c r="J199" s="3" t="b">
        <f>IF($F199="","",ROUND(G199,2)=ROUND(VLOOKUP($D199,'2019-20 AER Final Decision'!$G$20:$Q$335,'2019-20 AER Final Decision'!$J$5,FALSE),2))</f>
        <v>1</v>
      </c>
    </row>
    <row r="200" spans="3:10" x14ac:dyDescent="0.2">
      <c r="C200" s="183"/>
      <c r="D200" s="32" t="s">
        <v>63</v>
      </c>
      <c r="E200" s="21" t="s">
        <v>4</v>
      </c>
      <c r="F200" s="21" t="s">
        <v>5</v>
      </c>
      <c r="G200" s="22">
        <v>1335.43</v>
      </c>
      <c r="H200" s="108">
        <f t="shared" si="14"/>
        <v>1468.973</v>
      </c>
      <c r="I200" s="134"/>
      <c r="J200" s="3" t="b">
        <f>IF($F200="","",ROUND(G200,2)=ROUND(VLOOKUP($D200,'2019-20 AER Final Decision'!$G$20:$Q$335,'2019-20 AER Final Decision'!$J$5,FALSE),2))</f>
        <v>1</v>
      </c>
    </row>
    <row r="201" spans="3:10" x14ac:dyDescent="0.2">
      <c r="C201" s="183"/>
      <c r="D201" s="32" t="s">
        <v>64</v>
      </c>
      <c r="E201" s="21" t="s">
        <v>4</v>
      </c>
      <c r="F201" s="21" t="s">
        <v>5</v>
      </c>
      <c r="G201" s="22">
        <v>94.27</v>
      </c>
      <c r="H201" s="108">
        <f t="shared" si="14"/>
        <v>103.697</v>
      </c>
      <c r="I201" s="134"/>
      <c r="J201" s="3" t="b">
        <f>IF($F201="","",ROUND(G201,2)=ROUND(VLOOKUP($D201,'2019-20 AER Final Decision'!$G$20:$Q$335,'2019-20 AER Final Decision'!$J$5,FALSE),2))</f>
        <v>1</v>
      </c>
    </row>
    <row r="202" spans="3:10" x14ac:dyDescent="0.2">
      <c r="C202" s="183"/>
      <c r="D202" s="32" t="s">
        <v>65</v>
      </c>
      <c r="E202" s="21" t="s">
        <v>4</v>
      </c>
      <c r="F202" s="21" t="s">
        <v>5</v>
      </c>
      <c r="G202" s="22">
        <v>78.55</v>
      </c>
      <c r="H202" s="108">
        <f t="shared" si="14"/>
        <v>86.405000000000001</v>
      </c>
      <c r="I202" s="134"/>
      <c r="J202" s="3" t="b">
        <f>IF($F202="","",ROUND(G202,2)=ROUND(VLOOKUP($D202,'2019-20 AER Final Decision'!$G$20:$Q$335,'2019-20 AER Final Decision'!$J$5,FALSE),2))</f>
        <v>1</v>
      </c>
    </row>
    <row r="203" spans="3:10" x14ac:dyDescent="0.2">
      <c r="C203" s="183"/>
      <c r="D203" s="32" t="s">
        <v>66</v>
      </c>
      <c r="E203" s="21" t="s">
        <v>4</v>
      </c>
      <c r="F203" s="21" t="s">
        <v>5</v>
      </c>
      <c r="G203" s="22">
        <v>62.84</v>
      </c>
      <c r="H203" s="108">
        <f t="shared" si="14"/>
        <v>69.123999999999995</v>
      </c>
      <c r="I203" s="134"/>
      <c r="J203" s="3" t="b">
        <f>IF($F203="","",ROUND(G203,2)=ROUND(VLOOKUP($D203,'2019-20 AER Final Decision'!$G$20:$Q$335,'2019-20 AER Final Decision'!$J$5,FALSE),2))</f>
        <v>1</v>
      </c>
    </row>
    <row r="204" spans="3:10" x14ac:dyDescent="0.2">
      <c r="C204" s="183"/>
      <c r="D204" s="32" t="s">
        <v>67</v>
      </c>
      <c r="E204" s="21" t="s">
        <v>4</v>
      </c>
      <c r="F204" s="21" t="s">
        <v>5</v>
      </c>
      <c r="G204" s="22">
        <v>549.88</v>
      </c>
      <c r="H204" s="108">
        <f t="shared" si="14"/>
        <v>604.86800000000005</v>
      </c>
      <c r="I204" s="134"/>
      <c r="J204" s="3" t="b">
        <f>IF($F204="","",ROUND(G204,2)=ROUND(VLOOKUP($D204,'2019-20 AER Final Decision'!$G$20:$Q$335,'2019-20 AER Final Decision'!$J$5,FALSE),2))</f>
        <v>1</v>
      </c>
    </row>
    <row r="205" spans="3:10" x14ac:dyDescent="0.2">
      <c r="C205" s="183"/>
      <c r="D205" s="32" t="s">
        <v>68</v>
      </c>
      <c r="E205" s="21" t="s">
        <v>4</v>
      </c>
      <c r="F205" s="21" t="s">
        <v>5</v>
      </c>
      <c r="G205" s="22">
        <v>172.82</v>
      </c>
      <c r="H205" s="108">
        <f t="shared" si="14"/>
        <v>190.102</v>
      </c>
      <c r="I205" s="134"/>
      <c r="J205" s="3" t="b">
        <f>IF($F205="","",ROUND(G205,2)=ROUND(VLOOKUP($D205,'2019-20 AER Final Decision'!$G$20:$Q$335,'2019-20 AER Final Decision'!$J$5,FALSE),2))</f>
        <v>1</v>
      </c>
    </row>
    <row r="206" spans="3:10" x14ac:dyDescent="0.2">
      <c r="C206" s="183"/>
      <c r="D206" s="32" t="s">
        <v>69</v>
      </c>
      <c r="E206" s="21" t="s">
        <v>4</v>
      </c>
      <c r="F206" s="21" t="s">
        <v>5</v>
      </c>
      <c r="G206" s="22">
        <v>157.11000000000001</v>
      </c>
      <c r="H206" s="108">
        <f t="shared" si="14"/>
        <v>172.821</v>
      </c>
      <c r="I206" s="134"/>
      <c r="J206" s="3" t="b">
        <f>IF($F206="","",ROUND(G206,2)=ROUND(VLOOKUP($D206,'2019-20 AER Final Decision'!$G$20:$Q$335,'2019-20 AER Final Decision'!$J$5,FALSE),2))</f>
        <v>1</v>
      </c>
    </row>
    <row r="207" spans="3:10" x14ac:dyDescent="0.2">
      <c r="C207" s="183"/>
      <c r="D207" s="32" t="s">
        <v>70</v>
      </c>
      <c r="E207" s="21" t="s">
        <v>4</v>
      </c>
      <c r="F207" s="21" t="s">
        <v>5</v>
      </c>
      <c r="G207" s="22">
        <v>109.98</v>
      </c>
      <c r="H207" s="108">
        <f t="shared" si="14"/>
        <v>120.97799999999999</v>
      </c>
      <c r="I207" s="134"/>
      <c r="J207" s="3" t="b">
        <f>IF($F207="","",ROUND(G207,2)=ROUND(VLOOKUP($D207,'2019-20 AER Final Decision'!$G$20:$Q$335,'2019-20 AER Final Decision'!$J$5,FALSE),2))</f>
        <v>1</v>
      </c>
    </row>
    <row r="208" spans="3:10" x14ac:dyDescent="0.2">
      <c r="C208" s="183"/>
      <c r="D208" s="32" t="s">
        <v>71</v>
      </c>
      <c r="E208" s="21" t="s">
        <v>4</v>
      </c>
      <c r="F208" s="21" t="s">
        <v>5</v>
      </c>
      <c r="G208" s="22">
        <v>1099.77</v>
      </c>
      <c r="H208" s="108">
        <f t="shared" si="14"/>
        <v>1209.7470000000001</v>
      </c>
      <c r="I208" s="134"/>
      <c r="J208" s="3" t="b">
        <f>IF($F208="","",ROUND(G208,2)=ROUND(VLOOKUP($D208,'2019-20 AER Final Decision'!$G$20:$Q$335,'2019-20 AER Final Decision'!$J$5,FALSE),2))</f>
        <v>1</v>
      </c>
    </row>
    <row r="209" spans="1:10" s="4" customFormat="1" x14ac:dyDescent="0.2">
      <c r="A209" s="49"/>
      <c r="B209" s="49"/>
      <c r="C209" s="183"/>
      <c r="D209" s="32" t="s">
        <v>72</v>
      </c>
      <c r="E209" s="21" t="s">
        <v>4</v>
      </c>
      <c r="F209" s="21" t="s">
        <v>5</v>
      </c>
      <c r="G209" s="22">
        <v>345.64</v>
      </c>
      <c r="H209" s="108">
        <f t="shared" si="14"/>
        <v>380.20400000000001</v>
      </c>
      <c r="I209" s="134"/>
      <c r="J209" s="3" t="b">
        <f>IF($F209="","",ROUND(G209,2)=ROUND(VLOOKUP($D209,'2019-20 AER Final Decision'!$G$20:$Q$335,'2019-20 AER Final Decision'!$J$5,FALSE),2))</f>
        <v>1</v>
      </c>
    </row>
    <row r="210" spans="1:10" s="4" customFormat="1" x14ac:dyDescent="0.2">
      <c r="A210" s="49"/>
      <c r="B210" s="49"/>
      <c r="C210" s="183"/>
      <c r="D210" s="32" t="s">
        <v>73</v>
      </c>
      <c r="E210" s="21" t="s">
        <v>4</v>
      </c>
      <c r="F210" s="21" t="s">
        <v>5</v>
      </c>
      <c r="G210" s="22">
        <v>312.64999999999998</v>
      </c>
      <c r="H210" s="108">
        <f t="shared" si="14"/>
        <v>343.91500000000002</v>
      </c>
      <c r="I210" s="134"/>
      <c r="J210" s="3" t="b">
        <f>IF($F210="","",ROUND(G210,2)=ROUND(VLOOKUP($D210,'2019-20 AER Final Decision'!$G$20:$Q$335,'2019-20 AER Final Decision'!$J$5,FALSE),2))</f>
        <v>1</v>
      </c>
    </row>
    <row r="211" spans="1:10" s="4" customFormat="1" x14ac:dyDescent="0.2">
      <c r="A211" s="49"/>
      <c r="B211" s="49"/>
      <c r="C211" s="183"/>
      <c r="D211" s="32" t="s">
        <v>74</v>
      </c>
      <c r="E211" s="21" t="s">
        <v>4</v>
      </c>
      <c r="F211" s="21" t="s">
        <v>5</v>
      </c>
      <c r="G211" s="22">
        <v>235.66</v>
      </c>
      <c r="H211" s="108">
        <f t="shared" si="14"/>
        <v>259.226</v>
      </c>
      <c r="I211" s="134"/>
      <c r="J211" s="3" t="b">
        <f>IF($F211="","",ROUND(G211,2)=ROUND(VLOOKUP($D211,'2019-20 AER Final Decision'!$G$20:$Q$335,'2019-20 AER Final Decision'!$J$5,FALSE),2))</f>
        <v>1</v>
      </c>
    </row>
    <row r="212" spans="1:10" s="4" customFormat="1" x14ac:dyDescent="0.2">
      <c r="A212" s="49"/>
      <c r="B212" s="49"/>
      <c r="C212" s="183"/>
      <c r="D212" s="32" t="s">
        <v>75</v>
      </c>
      <c r="E212" s="21" t="s">
        <v>4</v>
      </c>
      <c r="F212" s="21" t="s">
        <v>5</v>
      </c>
      <c r="G212" s="22">
        <v>1382.56</v>
      </c>
      <c r="H212" s="108">
        <f t="shared" si="14"/>
        <v>1520.816</v>
      </c>
      <c r="I212" s="134"/>
      <c r="J212" s="3" t="b">
        <f>IF($F212="","",ROUND(G212,2)=ROUND(VLOOKUP($D212,'2019-20 AER Final Decision'!$G$20:$Q$335,'2019-20 AER Final Decision'!$J$5,FALSE),2))</f>
        <v>1</v>
      </c>
    </row>
    <row r="213" spans="1:10" s="4" customFormat="1" x14ac:dyDescent="0.2">
      <c r="A213" s="49"/>
      <c r="B213" s="49"/>
      <c r="C213" s="183"/>
      <c r="D213" s="32" t="s">
        <v>76</v>
      </c>
      <c r="E213" s="21" t="s">
        <v>4</v>
      </c>
      <c r="F213" s="21" t="s">
        <v>5</v>
      </c>
      <c r="G213" s="22">
        <v>78.55</v>
      </c>
      <c r="H213" s="108">
        <f t="shared" si="14"/>
        <v>86.405000000000001</v>
      </c>
      <c r="I213" s="134"/>
      <c r="J213" s="3" t="b">
        <f>IF($F213="","",ROUND(G213,2)=ROUND(VLOOKUP($D213,'2019-20 AER Final Decision'!$G$20:$Q$335,'2019-20 AER Final Decision'!$J$5,FALSE),2))</f>
        <v>1</v>
      </c>
    </row>
    <row r="214" spans="1:10" s="4" customFormat="1" x14ac:dyDescent="0.2">
      <c r="A214" s="49"/>
      <c r="B214" s="49"/>
      <c r="C214" s="183"/>
      <c r="D214" s="32" t="s">
        <v>77</v>
      </c>
      <c r="E214" s="21" t="s">
        <v>4</v>
      </c>
      <c r="F214" s="21" t="s">
        <v>5</v>
      </c>
      <c r="G214" s="22">
        <v>78.55</v>
      </c>
      <c r="H214" s="108">
        <f t="shared" si="14"/>
        <v>86.405000000000001</v>
      </c>
      <c r="I214" s="134"/>
      <c r="J214" s="3" t="b">
        <f>IF($F214="","",ROUND(G214,2)=ROUND(VLOOKUP($D214,'2019-20 AER Final Decision'!$G$20:$Q$335,'2019-20 AER Final Decision'!$J$5,FALSE),2))</f>
        <v>1</v>
      </c>
    </row>
    <row r="215" spans="1:10" s="4" customFormat="1" x14ac:dyDescent="0.2">
      <c r="A215" s="49"/>
      <c r="B215" s="49"/>
      <c r="C215" s="183"/>
      <c r="D215" s="32" t="s">
        <v>78</v>
      </c>
      <c r="E215" s="21" t="s">
        <v>4</v>
      </c>
      <c r="F215" s="21" t="s">
        <v>5</v>
      </c>
      <c r="G215" s="22">
        <v>78.55</v>
      </c>
      <c r="H215" s="108">
        <f t="shared" si="14"/>
        <v>86.405000000000001</v>
      </c>
      <c r="I215" s="134"/>
      <c r="J215" s="3" t="b">
        <f>IF($F215="","",ROUND(G215,2)=ROUND(VLOOKUP($D215,'2019-20 AER Final Decision'!$G$20:$Q$335,'2019-20 AER Final Decision'!$J$5,FALSE),2))</f>
        <v>1</v>
      </c>
    </row>
    <row r="216" spans="1:10" s="4" customFormat="1" x14ac:dyDescent="0.2">
      <c r="A216" s="49"/>
      <c r="B216" s="49"/>
      <c r="C216" s="183"/>
      <c r="D216" s="32" t="s">
        <v>79</v>
      </c>
      <c r="E216" s="21" t="s">
        <v>4</v>
      </c>
      <c r="F216" s="21" t="s">
        <v>5</v>
      </c>
      <c r="G216" s="22">
        <v>188.53</v>
      </c>
      <c r="H216" s="108">
        <f t="shared" si="14"/>
        <v>207.38300000000001</v>
      </c>
      <c r="I216" s="134"/>
      <c r="J216" s="3" t="b">
        <f>IF($F216="","",ROUND(G216,2)=ROUND(VLOOKUP($D216,'2019-20 AER Final Decision'!$G$20:$Q$335,'2019-20 AER Final Decision'!$J$5,FALSE),2))</f>
        <v>1</v>
      </c>
    </row>
    <row r="217" spans="1:10" s="4" customFormat="1" x14ac:dyDescent="0.2">
      <c r="A217" s="49"/>
      <c r="B217" s="49"/>
      <c r="C217" s="183"/>
      <c r="D217" s="32" t="s">
        <v>80</v>
      </c>
      <c r="E217" s="21" t="s">
        <v>4</v>
      </c>
      <c r="F217" s="21" t="s">
        <v>5</v>
      </c>
      <c r="G217" s="22">
        <v>188.53</v>
      </c>
      <c r="H217" s="108">
        <f t="shared" si="14"/>
        <v>207.38300000000001</v>
      </c>
      <c r="I217" s="134"/>
      <c r="J217" s="3" t="b">
        <f>IF($F217="","",ROUND(G217,2)=ROUND(VLOOKUP($D217,'2019-20 AER Final Decision'!$G$20:$Q$335,'2019-20 AER Final Decision'!$J$5,FALSE),2))</f>
        <v>1</v>
      </c>
    </row>
    <row r="218" spans="1:10" s="4" customFormat="1" x14ac:dyDescent="0.2">
      <c r="A218" s="49"/>
      <c r="B218" s="49"/>
      <c r="C218" s="183"/>
      <c r="D218" s="32" t="s">
        <v>81</v>
      </c>
      <c r="E218" s="21" t="s">
        <v>4</v>
      </c>
      <c r="F218" s="21" t="s">
        <v>5</v>
      </c>
      <c r="G218" s="22">
        <v>188.53</v>
      </c>
      <c r="H218" s="108">
        <f t="shared" si="14"/>
        <v>207.38300000000001</v>
      </c>
      <c r="I218" s="134"/>
      <c r="J218" s="3" t="b">
        <f>IF($F218="","",ROUND(G218,2)=ROUND(VLOOKUP($D218,'2019-20 AER Final Decision'!$G$20:$Q$335,'2019-20 AER Final Decision'!$J$5,FALSE),2))</f>
        <v>1</v>
      </c>
    </row>
    <row r="219" spans="1:10" s="4" customFormat="1" x14ac:dyDescent="0.2">
      <c r="A219" s="49"/>
      <c r="B219" s="49"/>
      <c r="C219" s="183"/>
      <c r="D219" s="32" t="s">
        <v>82</v>
      </c>
      <c r="E219" s="21" t="s">
        <v>4</v>
      </c>
      <c r="F219" s="21" t="s">
        <v>5</v>
      </c>
      <c r="G219" s="22">
        <v>392.77</v>
      </c>
      <c r="H219" s="108">
        <f t="shared" si="14"/>
        <v>432.04700000000003</v>
      </c>
      <c r="I219" s="134"/>
      <c r="J219" s="3" t="b">
        <f>IF($F219="","",ROUND(G219,2)=ROUND(VLOOKUP($D219,'2019-20 AER Final Decision'!$G$20:$Q$335,'2019-20 AER Final Decision'!$J$5,FALSE),2))</f>
        <v>1</v>
      </c>
    </row>
    <row r="220" spans="1:10" s="4" customFormat="1" x14ac:dyDescent="0.2">
      <c r="A220" s="49"/>
      <c r="B220" s="49"/>
      <c r="C220" s="183"/>
      <c r="D220" s="32" t="s">
        <v>83</v>
      </c>
      <c r="E220" s="21" t="s">
        <v>4</v>
      </c>
      <c r="F220" s="21" t="s">
        <v>5</v>
      </c>
      <c r="G220" s="22">
        <v>392.77</v>
      </c>
      <c r="H220" s="108">
        <f t="shared" si="14"/>
        <v>432.04700000000003</v>
      </c>
      <c r="I220" s="134"/>
      <c r="J220" s="3" t="b">
        <f>IF($F220="","",ROUND(G220,2)=ROUND(VLOOKUP($D220,'2019-20 AER Final Decision'!$G$20:$Q$335,'2019-20 AER Final Decision'!$J$5,FALSE),2))</f>
        <v>1</v>
      </c>
    </row>
    <row r="221" spans="1:10" s="4" customFormat="1" x14ac:dyDescent="0.2">
      <c r="A221" s="49"/>
      <c r="B221" s="49"/>
      <c r="C221" s="183"/>
      <c r="D221" s="32" t="s">
        <v>84</v>
      </c>
      <c r="E221" s="21" t="s">
        <v>4</v>
      </c>
      <c r="F221" s="21" t="s">
        <v>5</v>
      </c>
      <c r="G221" s="22">
        <v>392.77</v>
      </c>
      <c r="H221" s="108">
        <f t="shared" si="14"/>
        <v>432.04700000000003</v>
      </c>
      <c r="I221" s="134"/>
      <c r="J221" s="3" t="b">
        <f>IF($F221="","",ROUND(G221,2)=ROUND(VLOOKUP($D221,'2019-20 AER Final Decision'!$G$20:$Q$335,'2019-20 AER Final Decision'!$J$5,FALSE),2))</f>
        <v>1</v>
      </c>
    </row>
    <row r="222" spans="1:10" s="4" customFormat="1" x14ac:dyDescent="0.2">
      <c r="A222" s="49"/>
      <c r="B222" s="49"/>
      <c r="C222" s="183"/>
      <c r="D222" s="24"/>
      <c r="E222" s="25"/>
      <c r="F222" s="25"/>
      <c r="G222" s="26"/>
      <c r="H222" s="109"/>
      <c r="I222" s="121"/>
      <c r="J222" s="3" t="str">
        <f>IF($F222="","",ROUND(G222,2)=ROUND(VLOOKUP($D222,'2019-20 AER Final Decision'!$G$20:$Q$335,'2019-20 AER Final Decision'!$J$5,FALSE),2))</f>
        <v/>
      </c>
    </row>
    <row r="223" spans="1:10" s="4" customFormat="1" x14ac:dyDescent="0.2">
      <c r="A223" s="49"/>
      <c r="B223" s="49"/>
      <c r="C223" s="183"/>
      <c r="D223" s="32" t="s">
        <v>295</v>
      </c>
      <c r="E223" s="21" t="s">
        <v>6</v>
      </c>
      <c r="F223" s="29" t="s">
        <v>7</v>
      </c>
      <c r="G223" s="22">
        <v>157.11000000000001</v>
      </c>
      <c r="H223" s="108">
        <f t="shared" ref="H223:H252" si="15">ROUND(G223*1.1,3)</f>
        <v>172.821</v>
      </c>
      <c r="I223" s="134"/>
      <c r="J223" s="3" t="b">
        <f>IF($F223="","",ROUND(G223,2)=ROUND(VLOOKUP($D223,'2019-20 AER Final Decision'!$G$20:$Q$335,'2019-20 AER Final Decision'!$J$5,FALSE),2))</f>
        <v>1</v>
      </c>
    </row>
    <row r="224" spans="1:10" s="4" customFormat="1" x14ac:dyDescent="0.2">
      <c r="A224" s="49"/>
      <c r="B224" s="49"/>
      <c r="C224" s="183"/>
      <c r="D224" s="32" t="s">
        <v>294</v>
      </c>
      <c r="E224" s="21" t="s">
        <v>6</v>
      </c>
      <c r="F224" s="29" t="s">
        <v>7</v>
      </c>
      <c r="G224" s="22">
        <v>157.11000000000001</v>
      </c>
      <c r="H224" s="108">
        <f t="shared" si="15"/>
        <v>172.821</v>
      </c>
      <c r="I224" s="134"/>
      <c r="J224" s="3" t="b">
        <f>IF($F224="","",ROUND(G224,2)=ROUND(VLOOKUP($D224,'2019-20 AER Final Decision'!$G$20:$Q$335,'2019-20 AER Final Decision'!$J$5,FALSE),2))</f>
        <v>1</v>
      </c>
    </row>
    <row r="225" spans="1:10" s="4" customFormat="1" x14ac:dyDescent="0.2">
      <c r="A225" s="49"/>
      <c r="B225" s="49"/>
      <c r="C225" s="183"/>
      <c r="D225" s="33" t="s">
        <v>293</v>
      </c>
      <c r="E225" s="21" t="s">
        <v>6</v>
      </c>
      <c r="F225" s="29" t="s">
        <v>7</v>
      </c>
      <c r="G225" s="22">
        <v>157.11000000000001</v>
      </c>
      <c r="H225" s="108">
        <f t="shared" si="15"/>
        <v>172.821</v>
      </c>
      <c r="I225" s="134"/>
      <c r="J225" s="3" t="b">
        <f>IF($F225="","",ROUND(G225,2)=ROUND(VLOOKUP($D225,'2019-20 AER Final Decision'!$G$20:$Q$335,'2019-20 AER Final Decision'!$J$5,FALSE),2))</f>
        <v>1</v>
      </c>
    </row>
    <row r="226" spans="1:10" s="4" customFormat="1" x14ac:dyDescent="0.2">
      <c r="A226" s="49"/>
      <c r="B226" s="49"/>
      <c r="C226" s="183"/>
      <c r="D226" s="33" t="s">
        <v>292</v>
      </c>
      <c r="E226" s="21" t="s">
        <v>6</v>
      </c>
      <c r="F226" s="29" t="s">
        <v>7</v>
      </c>
      <c r="G226" s="22">
        <v>157.11000000000001</v>
      </c>
      <c r="H226" s="108">
        <f t="shared" si="15"/>
        <v>172.821</v>
      </c>
      <c r="I226" s="134"/>
      <c r="J226" s="3" t="b">
        <f>IF($F226="","",ROUND(G226,2)=ROUND(VLOOKUP($D226,'2019-20 AER Final Decision'!$G$20:$Q$335,'2019-20 AER Final Decision'!$J$5,FALSE),2))</f>
        <v>1</v>
      </c>
    </row>
    <row r="227" spans="1:10" s="4" customFormat="1" x14ac:dyDescent="0.2">
      <c r="A227" s="49"/>
      <c r="B227" s="49"/>
      <c r="C227" s="183"/>
      <c r="D227" s="32" t="s">
        <v>85</v>
      </c>
      <c r="E227" s="21" t="s">
        <v>4</v>
      </c>
      <c r="F227" s="21" t="s">
        <v>5</v>
      </c>
      <c r="G227" s="22">
        <v>94.27</v>
      </c>
      <c r="H227" s="108">
        <f t="shared" si="15"/>
        <v>103.697</v>
      </c>
      <c r="I227" s="134"/>
      <c r="J227" s="3" t="b">
        <f>IF($F227="","",ROUND(G227,2)=ROUND(VLOOKUP($D227,'2019-20 AER Final Decision'!$G$20:$Q$335,'2019-20 AER Final Decision'!$J$5,FALSE),2))</f>
        <v>1</v>
      </c>
    </row>
    <row r="228" spans="1:10" s="4" customFormat="1" x14ac:dyDescent="0.2">
      <c r="A228" s="49"/>
      <c r="B228" s="49"/>
      <c r="C228" s="183"/>
      <c r="D228" s="32" t="s">
        <v>86</v>
      </c>
      <c r="E228" s="21" t="s">
        <v>4</v>
      </c>
      <c r="F228" s="21" t="s">
        <v>5</v>
      </c>
      <c r="G228" s="22">
        <v>188.53</v>
      </c>
      <c r="H228" s="108">
        <f t="shared" si="15"/>
        <v>207.38300000000001</v>
      </c>
      <c r="I228" s="134"/>
      <c r="J228" s="3" t="b">
        <f>IF($F228="","",ROUND(G228,2)=ROUND(VLOOKUP($D228,'2019-20 AER Final Decision'!$G$20:$Q$335,'2019-20 AER Final Decision'!$J$5,FALSE),2))</f>
        <v>1</v>
      </c>
    </row>
    <row r="229" spans="1:10" s="4" customFormat="1" x14ac:dyDescent="0.2">
      <c r="A229" s="49"/>
      <c r="B229" s="49"/>
      <c r="C229" s="183"/>
      <c r="D229" s="32" t="s">
        <v>87</v>
      </c>
      <c r="E229" s="21" t="s">
        <v>4</v>
      </c>
      <c r="F229" s="21" t="s">
        <v>5</v>
      </c>
      <c r="G229" s="22">
        <v>345.64</v>
      </c>
      <c r="H229" s="108">
        <f t="shared" si="15"/>
        <v>380.20400000000001</v>
      </c>
      <c r="I229" s="134"/>
      <c r="J229" s="3" t="b">
        <f>IF($F229="","",ROUND(G229,2)=ROUND(VLOOKUP($D229,'2019-20 AER Final Decision'!$G$20:$Q$335,'2019-20 AER Final Decision'!$J$5,FALSE),2))</f>
        <v>1</v>
      </c>
    </row>
    <row r="230" spans="1:10" s="4" customFormat="1" x14ac:dyDescent="0.2">
      <c r="A230" s="49"/>
      <c r="B230" s="49"/>
      <c r="C230" s="183"/>
      <c r="D230" s="32" t="s">
        <v>88</v>
      </c>
      <c r="E230" s="21" t="s">
        <v>4</v>
      </c>
      <c r="F230" s="21" t="s">
        <v>5</v>
      </c>
      <c r="G230" s="22">
        <v>78.55</v>
      </c>
      <c r="H230" s="108">
        <f t="shared" si="15"/>
        <v>86.405000000000001</v>
      </c>
      <c r="I230" s="134"/>
      <c r="J230" s="3" t="b">
        <f>IF($F230="","",ROUND(G230,2)=ROUND(VLOOKUP($D230,'2019-20 AER Final Decision'!$G$20:$Q$335,'2019-20 AER Final Decision'!$J$5,FALSE),2))</f>
        <v>1</v>
      </c>
    </row>
    <row r="231" spans="1:10" s="4" customFormat="1" x14ac:dyDescent="0.2">
      <c r="A231" s="49"/>
      <c r="B231" s="49"/>
      <c r="C231" s="183"/>
      <c r="D231" s="32" t="s">
        <v>89</v>
      </c>
      <c r="E231" s="21" t="s">
        <v>4</v>
      </c>
      <c r="F231" s="21" t="s">
        <v>5</v>
      </c>
      <c r="G231" s="22">
        <v>157.11000000000001</v>
      </c>
      <c r="H231" s="108">
        <f t="shared" si="15"/>
        <v>172.821</v>
      </c>
      <c r="I231" s="134"/>
      <c r="J231" s="3" t="b">
        <f>IF($F231="","",ROUND(G231,2)=ROUND(VLOOKUP($D231,'2019-20 AER Final Decision'!$G$20:$Q$335,'2019-20 AER Final Decision'!$J$5,FALSE),2))</f>
        <v>1</v>
      </c>
    </row>
    <row r="232" spans="1:10" s="4" customFormat="1" x14ac:dyDescent="0.2">
      <c r="A232" s="49"/>
      <c r="B232" s="49"/>
      <c r="C232" s="183"/>
      <c r="D232" s="32" t="s">
        <v>90</v>
      </c>
      <c r="E232" s="21" t="s">
        <v>4</v>
      </c>
      <c r="F232" s="21" t="s">
        <v>5</v>
      </c>
      <c r="G232" s="22">
        <v>312.64999999999998</v>
      </c>
      <c r="H232" s="108">
        <f t="shared" si="15"/>
        <v>343.91500000000002</v>
      </c>
      <c r="I232" s="134"/>
      <c r="J232" s="3" t="b">
        <f>IF($F232="","",ROUND(G232,2)=ROUND(VLOOKUP($D232,'2019-20 AER Final Decision'!$G$20:$Q$335,'2019-20 AER Final Decision'!$J$5,FALSE),2))</f>
        <v>1</v>
      </c>
    </row>
    <row r="233" spans="1:10" s="4" customFormat="1" x14ac:dyDescent="0.2">
      <c r="A233" s="49"/>
      <c r="B233" s="49"/>
      <c r="C233" s="183"/>
      <c r="D233" s="32" t="s">
        <v>91</v>
      </c>
      <c r="E233" s="21" t="s">
        <v>4</v>
      </c>
      <c r="F233" s="21" t="s">
        <v>5</v>
      </c>
      <c r="G233" s="22">
        <v>62.84</v>
      </c>
      <c r="H233" s="108">
        <f t="shared" si="15"/>
        <v>69.123999999999995</v>
      </c>
      <c r="I233" s="134"/>
      <c r="J233" s="3" t="b">
        <f>IF($F233="","",ROUND(G233,2)=ROUND(VLOOKUP($D233,'2019-20 AER Final Decision'!$G$20:$Q$335,'2019-20 AER Final Decision'!$J$5,FALSE),2))</f>
        <v>1</v>
      </c>
    </row>
    <row r="234" spans="1:10" s="4" customFormat="1" x14ac:dyDescent="0.2">
      <c r="A234" s="49"/>
      <c r="B234" s="49"/>
      <c r="C234" s="183"/>
      <c r="D234" s="32" t="s">
        <v>92</v>
      </c>
      <c r="E234" s="21" t="s">
        <v>4</v>
      </c>
      <c r="F234" s="21" t="s">
        <v>5</v>
      </c>
      <c r="G234" s="22">
        <v>109.98</v>
      </c>
      <c r="H234" s="108">
        <f t="shared" si="15"/>
        <v>120.97799999999999</v>
      </c>
      <c r="I234" s="134"/>
      <c r="J234" s="3" t="b">
        <f>IF($F234="","",ROUND(G234,2)=ROUND(VLOOKUP($D234,'2019-20 AER Final Decision'!$G$20:$Q$335,'2019-20 AER Final Decision'!$J$5,FALSE),2))</f>
        <v>1</v>
      </c>
    </row>
    <row r="235" spans="1:10" s="4" customFormat="1" x14ac:dyDescent="0.2">
      <c r="A235" s="49"/>
      <c r="B235" s="49"/>
      <c r="C235" s="183"/>
      <c r="D235" s="32" t="s">
        <v>93</v>
      </c>
      <c r="E235" s="21" t="s">
        <v>4</v>
      </c>
      <c r="F235" s="21" t="s">
        <v>5</v>
      </c>
      <c r="G235" s="22">
        <v>235.66</v>
      </c>
      <c r="H235" s="108">
        <f t="shared" si="15"/>
        <v>259.226</v>
      </c>
      <c r="I235" s="134"/>
      <c r="J235" s="3" t="b">
        <f>IF($F235="","",ROUND(G235,2)=ROUND(VLOOKUP($D235,'2019-20 AER Final Decision'!$G$20:$Q$335,'2019-20 AER Final Decision'!$J$5,FALSE),2))</f>
        <v>1</v>
      </c>
    </row>
    <row r="236" spans="1:10" s="4" customFormat="1" x14ac:dyDescent="0.2">
      <c r="A236" s="49"/>
      <c r="B236" s="49"/>
      <c r="C236" s="183"/>
      <c r="D236" s="33" t="s">
        <v>94</v>
      </c>
      <c r="E236" s="21" t="s">
        <v>4</v>
      </c>
      <c r="F236" s="21" t="s">
        <v>5</v>
      </c>
      <c r="G236" s="22">
        <v>534.16999999999996</v>
      </c>
      <c r="H236" s="108">
        <f t="shared" si="15"/>
        <v>587.58699999999999</v>
      </c>
      <c r="I236" s="134"/>
      <c r="J236" s="3" t="b">
        <f>IF($F236="","",ROUND(G236,2)=ROUND(VLOOKUP($D236,'2019-20 AER Final Decision'!$G$20:$Q$335,'2019-20 AER Final Decision'!$J$5,FALSE),2))</f>
        <v>1</v>
      </c>
    </row>
    <row r="237" spans="1:10" s="4" customFormat="1" x14ac:dyDescent="0.2">
      <c r="A237" s="49"/>
      <c r="B237" s="49"/>
      <c r="C237" s="183"/>
      <c r="D237" s="33" t="s">
        <v>95</v>
      </c>
      <c r="E237" s="21" t="s">
        <v>4</v>
      </c>
      <c r="F237" s="21" t="s">
        <v>5</v>
      </c>
      <c r="G237" s="22">
        <v>1099.77</v>
      </c>
      <c r="H237" s="108">
        <f t="shared" si="15"/>
        <v>1209.7470000000001</v>
      </c>
      <c r="I237" s="134"/>
      <c r="J237" s="3" t="b">
        <f>IF($F237="","",ROUND(G237,2)=ROUND(VLOOKUP($D237,'2019-20 AER Final Decision'!$G$20:$Q$335,'2019-20 AER Final Decision'!$J$5,FALSE),2))</f>
        <v>1</v>
      </c>
    </row>
    <row r="238" spans="1:10" s="4" customFormat="1" x14ac:dyDescent="0.2">
      <c r="A238" s="49"/>
      <c r="B238" s="49"/>
      <c r="C238" s="183"/>
      <c r="D238" s="33" t="s">
        <v>96</v>
      </c>
      <c r="E238" s="21" t="s">
        <v>4</v>
      </c>
      <c r="F238" s="21" t="s">
        <v>5</v>
      </c>
      <c r="G238" s="22">
        <v>1335.43</v>
      </c>
      <c r="H238" s="108">
        <f t="shared" si="15"/>
        <v>1468.973</v>
      </c>
      <c r="I238" s="134"/>
      <c r="J238" s="3" t="b">
        <f>IF($F238="","",ROUND(G238,2)=ROUND(VLOOKUP($D238,'2019-20 AER Final Decision'!$G$20:$Q$335,'2019-20 AER Final Decision'!$J$5,FALSE),2))</f>
        <v>1</v>
      </c>
    </row>
    <row r="239" spans="1:10" s="4" customFormat="1" x14ac:dyDescent="0.2">
      <c r="A239" s="49"/>
      <c r="B239" s="49"/>
      <c r="C239" s="183"/>
      <c r="D239" s="33" t="s">
        <v>291</v>
      </c>
      <c r="E239" s="21" t="s">
        <v>6</v>
      </c>
      <c r="F239" s="29" t="s">
        <v>7</v>
      </c>
      <c r="G239" s="22">
        <v>157.11000000000001</v>
      </c>
      <c r="H239" s="108">
        <f t="shared" si="15"/>
        <v>172.821</v>
      </c>
      <c r="I239" s="134"/>
      <c r="J239" s="3" t="b">
        <f>IF($F239="","",ROUND(G239,2)=ROUND(VLOOKUP($D239,'2019-20 AER Final Decision'!$G$20:$Q$335,'2019-20 AER Final Decision'!$J$5,FALSE),2))</f>
        <v>1</v>
      </c>
    </row>
    <row r="240" spans="1:10" s="4" customFormat="1" x14ac:dyDescent="0.2">
      <c r="A240" s="49"/>
      <c r="B240" s="49"/>
      <c r="C240" s="183"/>
      <c r="D240" s="33" t="s">
        <v>290</v>
      </c>
      <c r="E240" s="21" t="s">
        <v>6</v>
      </c>
      <c r="F240" s="29" t="s">
        <v>7</v>
      </c>
      <c r="G240" s="22">
        <v>157.11000000000001</v>
      </c>
      <c r="H240" s="108">
        <f t="shared" si="15"/>
        <v>172.821</v>
      </c>
      <c r="I240" s="134"/>
      <c r="J240" s="3" t="b">
        <f>IF($F240="","",ROUND(G240,2)=ROUND(VLOOKUP($D240,'2019-20 AER Final Decision'!$G$20:$Q$335,'2019-20 AER Final Decision'!$J$5,FALSE),2))</f>
        <v>1</v>
      </c>
    </row>
    <row r="241" spans="1:10" s="4" customFormat="1" x14ac:dyDescent="0.2">
      <c r="A241" s="49"/>
      <c r="B241" s="49"/>
      <c r="C241" s="183"/>
      <c r="D241" s="33" t="s">
        <v>97</v>
      </c>
      <c r="E241" s="21" t="s">
        <v>4</v>
      </c>
      <c r="F241" s="21" t="s">
        <v>5</v>
      </c>
      <c r="G241" s="22">
        <v>94.27</v>
      </c>
      <c r="H241" s="108">
        <f t="shared" si="15"/>
        <v>103.697</v>
      </c>
      <c r="I241" s="134"/>
      <c r="J241" s="3" t="b">
        <f>IF($F241="","",ROUND(G241,2)=ROUND(VLOOKUP($D241,'2019-20 AER Final Decision'!$G$20:$Q$335,'2019-20 AER Final Decision'!$J$5,FALSE),2))</f>
        <v>1</v>
      </c>
    </row>
    <row r="242" spans="1:10" s="4" customFormat="1" x14ac:dyDescent="0.2">
      <c r="A242" s="49"/>
      <c r="B242" s="49"/>
      <c r="C242" s="183"/>
      <c r="D242" s="33" t="s">
        <v>98</v>
      </c>
      <c r="E242" s="21" t="s">
        <v>4</v>
      </c>
      <c r="F242" s="21" t="s">
        <v>5</v>
      </c>
      <c r="G242" s="22">
        <v>180.68</v>
      </c>
      <c r="H242" s="108">
        <f t="shared" si="15"/>
        <v>198.74799999999999</v>
      </c>
      <c r="I242" s="134"/>
      <c r="J242" s="3" t="b">
        <f>IF($F242="","",ROUND(G242,2)=ROUND(VLOOKUP($D242,'2019-20 AER Final Decision'!$G$20:$Q$335,'2019-20 AER Final Decision'!$J$5,FALSE),2))</f>
        <v>1</v>
      </c>
    </row>
    <row r="243" spans="1:10" s="4" customFormat="1" x14ac:dyDescent="0.2">
      <c r="A243" s="49"/>
      <c r="B243" s="49"/>
      <c r="C243" s="183"/>
      <c r="D243" s="33" t="s">
        <v>99</v>
      </c>
      <c r="E243" s="21" t="s">
        <v>4</v>
      </c>
      <c r="F243" s="21" t="s">
        <v>5</v>
      </c>
      <c r="G243" s="22">
        <v>345.64</v>
      </c>
      <c r="H243" s="108">
        <f t="shared" si="15"/>
        <v>380.20400000000001</v>
      </c>
      <c r="I243" s="134"/>
      <c r="J243" s="3" t="b">
        <f>IF($F243="","",ROUND(G243,2)=ROUND(VLOOKUP($D243,'2019-20 AER Final Decision'!$G$20:$Q$335,'2019-20 AER Final Decision'!$J$5,FALSE),2))</f>
        <v>1</v>
      </c>
    </row>
    <row r="244" spans="1:10" s="4" customFormat="1" x14ac:dyDescent="0.2">
      <c r="A244" s="49"/>
      <c r="B244" s="49"/>
      <c r="C244" s="183"/>
      <c r="D244" s="33" t="s">
        <v>100</v>
      </c>
      <c r="E244" s="21" t="s">
        <v>4</v>
      </c>
      <c r="F244" s="21" t="s">
        <v>5</v>
      </c>
      <c r="G244" s="22">
        <v>78.55</v>
      </c>
      <c r="H244" s="108">
        <f t="shared" si="15"/>
        <v>86.405000000000001</v>
      </c>
      <c r="I244" s="134"/>
      <c r="J244" s="3" t="b">
        <f>IF($F244="","",ROUND(G244,2)=ROUND(VLOOKUP($D244,'2019-20 AER Final Decision'!$G$20:$Q$335,'2019-20 AER Final Decision'!$J$5,FALSE),2))</f>
        <v>1</v>
      </c>
    </row>
    <row r="245" spans="1:10" s="4" customFormat="1" x14ac:dyDescent="0.2">
      <c r="A245" s="49"/>
      <c r="B245" s="49"/>
      <c r="C245" s="183"/>
      <c r="D245" s="33" t="s">
        <v>101</v>
      </c>
      <c r="E245" s="21" t="s">
        <v>4</v>
      </c>
      <c r="F245" s="21" t="s">
        <v>5</v>
      </c>
      <c r="G245" s="22">
        <v>157.11000000000001</v>
      </c>
      <c r="H245" s="108">
        <f t="shared" si="15"/>
        <v>172.821</v>
      </c>
      <c r="I245" s="134"/>
      <c r="J245" s="3" t="b">
        <f>IF($F245="","",ROUND(G245,2)=ROUND(VLOOKUP($D245,'2019-20 AER Final Decision'!$G$20:$Q$335,'2019-20 AER Final Decision'!$J$5,FALSE),2))</f>
        <v>1</v>
      </c>
    </row>
    <row r="246" spans="1:10" s="4" customFormat="1" x14ac:dyDescent="0.2">
      <c r="A246" s="49"/>
      <c r="B246" s="49"/>
      <c r="C246" s="183"/>
      <c r="D246" s="33" t="s">
        <v>102</v>
      </c>
      <c r="E246" s="21" t="s">
        <v>4</v>
      </c>
      <c r="F246" s="21" t="s">
        <v>5</v>
      </c>
      <c r="G246" s="22">
        <v>312.64999999999998</v>
      </c>
      <c r="H246" s="108">
        <f t="shared" si="15"/>
        <v>343.91500000000002</v>
      </c>
      <c r="I246" s="134"/>
      <c r="J246" s="3" t="b">
        <f>IF($F246="","",ROUND(G246,2)=ROUND(VLOOKUP($D246,'2019-20 AER Final Decision'!$G$20:$Q$335,'2019-20 AER Final Decision'!$J$5,FALSE),2))</f>
        <v>1</v>
      </c>
    </row>
    <row r="247" spans="1:10" s="4" customFormat="1" x14ac:dyDescent="0.2">
      <c r="A247" s="49"/>
      <c r="B247" s="49"/>
      <c r="C247" s="183"/>
      <c r="D247" s="33" t="s">
        <v>103</v>
      </c>
      <c r="E247" s="21" t="s">
        <v>4</v>
      </c>
      <c r="F247" s="21" t="s">
        <v>5</v>
      </c>
      <c r="G247" s="22">
        <v>62.84</v>
      </c>
      <c r="H247" s="108">
        <f t="shared" si="15"/>
        <v>69.123999999999995</v>
      </c>
      <c r="I247" s="134"/>
      <c r="J247" s="3" t="b">
        <f>IF($F247="","",ROUND(G247,2)=ROUND(VLOOKUP($D247,'2019-20 AER Final Decision'!$G$20:$Q$335,'2019-20 AER Final Decision'!$J$5,FALSE),2))</f>
        <v>1</v>
      </c>
    </row>
    <row r="248" spans="1:10" s="4" customFormat="1" x14ac:dyDescent="0.2">
      <c r="A248" s="49"/>
      <c r="B248" s="49"/>
      <c r="C248" s="183"/>
      <c r="D248" s="33" t="s">
        <v>104</v>
      </c>
      <c r="E248" s="21" t="s">
        <v>4</v>
      </c>
      <c r="F248" s="21" t="s">
        <v>5</v>
      </c>
      <c r="G248" s="22">
        <v>109.98</v>
      </c>
      <c r="H248" s="108">
        <f t="shared" si="15"/>
        <v>120.97799999999999</v>
      </c>
      <c r="I248" s="134"/>
      <c r="J248" s="3" t="b">
        <f>IF($F248="","",ROUND(G248,2)=ROUND(VLOOKUP($D248,'2019-20 AER Final Decision'!$G$20:$Q$335,'2019-20 AER Final Decision'!$J$5,FALSE),2))</f>
        <v>1</v>
      </c>
    </row>
    <row r="249" spans="1:10" s="4" customFormat="1" x14ac:dyDescent="0.2">
      <c r="A249" s="49"/>
      <c r="B249" s="49"/>
      <c r="C249" s="183"/>
      <c r="D249" s="33" t="s">
        <v>105</v>
      </c>
      <c r="E249" s="21" t="s">
        <v>4</v>
      </c>
      <c r="F249" s="21" t="s">
        <v>5</v>
      </c>
      <c r="G249" s="22">
        <v>235.66</v>
      </c>
      <c r="H249" s="108">
        <f t="shared" si="15"/>
        <v>259.226</v>
      </c>
      <c r="I249" s="134"/>
      <c r="J249" s="3" t="b">
        <f>IF($F249="","",ROUND(G249,2)=ROUND(VLOOKUP($D249,'2019-20 AER Final Decision'!$G$20:$Q$335,'2019-20 AER Final Decision'!$J$5,FALSE),2))</f>
        <v>1</v>
      </c>
    </row>
    <row r="250" spans="1:10" s="4" customFormat="1" x14ac:dyDescent="0.2">
      <c r="A250" s="49"/>
      <c r="B250" s="49"/>
      <c r="C250" s="183"/>
      <c r="D250" s="33" t="s">
        <v>106</v>
      </c>
      <c r="E250" s="21" t="s">
        <v>4</v>
      </c>
      <c r="F250" s="21" t="s">
        <v>5</v>
      </c>
      <c r="G250" s="22">
        <v>549.88</v>
      </c>
      <c r="H250" s="108">
        <f t="shared" si="15"/>
        <v>604.86800000000005</v>
      </c>
      <c r="I250" s="134"/>
      <c r="J250" s="3" t="b">
        <f>IF($F250="","",ROUND(G250,2)=ROUND(VLOOKUP($D250,'2019-20 AER Final Decision'!$G$20:$Q$335,'2019-20 AER Final Decision'!$J$5,FALSE),2))</f>
        <v>1</v>
      </c>
    </row>
    <row r="251" spans="1:10" s="4" customFormat="1" x14ac:dyDescent="0.2">
      <c r="A251" s="49"/>
      <c r="B251" s="49"/>
      <c r="C251" s="183"/>
      <c r="D251" s="33" t="s">
        <v>107</v>
      </c>
      <c r="E251" s="21" t="s">
        <v>4</v>
      </c>
      <c r="F251" s="21" t="s">
        <v>5</v>
      </c>
      <c r="G251" s="22">
        <v>1099.77</v>
      </c>
      <c r="H251" s="108">
        <f t="shared" si="15"/>
        <v>1209.7470000000001</v>
      </c>
      <c r="I251" s="134"/>
      <c r="J251" s="3" t="b">
        <f>IF($F251="","",ROUND(G251,2)=ROUND(VLOOKUP($D251,'2019-20 AER Final Decision'!$G$20:$Q$335,'2019-20 AER Final Decision'!$J$5,FALSE),2))</f>
        <v>1</v>
      </c>
    </row>
    <row r="252" spans="1:10" s="4" customFormat="1" x14ac:dyDescent="0.2">
      <c r="A252" s="49"/>
      <c r="B252" s="49"/>
      <c r="C252" s="183"/>
      <c r="D252" s="33" t="s">
        <v>108</v>
      </c>
      <c r="E252" s="21" t="s">
        <v>4</v>
      </c>
      <c r="F252" s="21" t="s">
        <v>5</v>
      </c>
      <c r="G252" s="22">
        <v>1382.56</v>
      </c>
      <c r="H252" s="108">
        <f t="shared" si="15"/>
        <v>1520.816</v>
      </c>
      <c r="I252" s="134"/>
      <c r="J252" s="3" t="b">
        <f>IF($F252="","",ROUND(G252,2)=ROUND(VLOOKUP($D252,'2019-20 AER Final Decision'!$G$20:$Q$335,'2019-20 AER Final Decision'!$J$5,FALSE),2))</f>
        <v>1</v>
      </c>
    </row>
    <row r="253" spans="1:10" s="4" customFormat="1" x14ac:dyDescent="0.2">
      <c r="A253" s="49"/>
      <c r="B253" s="49"/>
      <c r="C253" s="183"/>
      <c r="D253" s="24"/>
      <c r="E253" s="25"/>
      <c r="F253" s="25"/>
      <c r="G253" s="26"/>
      <c r="H253" s="109"/>
      <c r="I253" s="121"/>
      <c r="J253" s="3" t="str">
        <f>IF($F253="","",ROUND(G253,2)=ROUND(VLOOKUP($D253,'2019-20 AER Final Decision'!$G$20:$Q$335,'2019-20 AER Final Decision'!$J$5,FALSE),2))</f>
        <v/>
      </c>
    </row>
    <row r="254" spans="1:10" s="4" customFormat="1" x14ac:dyDescent="0.2">
      <c r="A254" s="49"/>
      <c r="B254" s="49"/>
      <c r="C254" s="183"/>
      <c r="D254" s="32" t="s">
        <v>289</v>
      </c>
      <c r="E254" s="21" t="s">
        <v>6</v>
      </c>
      <c r="F254" s="29" t="s">
        <v>7</v>
      </c>
      <c r="G254" s="22">
        <v>157.11000000000001</v>
      </c>
      <c r="H254" s="108">
        <f t="shared" ref="H254:H257" si="16">ROUND(G254*1.1,3)</f>
        <v>172.821</v>
      </c>
      <c r="I254" s="134"/>
      <c r="J254" s="3" t="b">
        <f>IF($F254="","",ROUND(G254,2)=ROUND(VLOOKUP($D254,'2019-20 AER Final Decision'!$G$20:$Q$335,'2019-20 AER Final Decision'!$J$5,FALSE),2))</f>
        <v>1</v>
      </c>
    </row>
    <row r="255" spans="1:10" s="4" customFormat="1" x14ac:dyDescent="0.2">
      <c r="A255" s="49"/>
      <c r="B255" s="49"/>
      <c r="C255" s="183"/>
      <c r="D255" s="32" t="s">
        <v>288</v>
      </c>
      <c r="E255" s="21" t="s">
        <v>6</v>
      </c>
      <c r="F255" s="29" t="s">
        <v>7</v>
      </c>
      <c r="G255" s="22">
        <v>157.11000000000001</v>
      </c>
      <c r="H255" s="108">
        <f t="shared" si="16"/>
        <v>172.821</v>
      </c>
      <c r="I255" s="134"/>
      <c r="J255" s="3" t="b">
        <f>IF($F255="","",ROUND(G255,2)=ROUND(VLOOKUP($D255,'2019-20 AER Final Decision'!$G$20:$Q$335,'2019-20 AER Final Decision'!$J$5,FALSE),2))</f>
        <v>1</v>
      </c>
    </row>
    <row r="256" spans="1:10" s="4" customFormat="1" x14ac:dyDescent="0.2">
      <c r="A256" s="49"/>
      <c r="B256" s="49"/>
      <c r="C256" s="183"/>
      <c r="D256" s="32" t="s">
        <v>297</v>
      </c>
      <c r="E256" s="21" t="s">
        <v>6</v>
      </c>
      <c r="F256" s="29" t="s">
        <v>7</v>
      </c>
      <c r="G256" s="22">
        <v>157.11000000000001</v>
      </c>
      <c r="H256" s="108">
        <f t="shared" si="16"/>
        <v>172.821</v>
      </c>
      <c r="I256" s="134"/>
      <c r="J256" s="3" t="b">
        <f>IF($F256="","",ROUND(G256,2)=ROUND(VLOOKUP($D256,'2019-20 AER Final Decision'!$G$20:$Q$335,'2019-20 AER Final Decision'!$J$5,FALSE),2))</f>
        <v>1</v>
      </c>
    </row>
    <row r="257" spans="1:10" s="4" customFormat="1" x14ac:dyDescent="0.2">
      <c r="A257" s="49"/>
      <c r="B257" s="49"/>
      <c r="C257" s="183"/>
      <c r="D257" s="32" t="s">
        <v>296</v>
      </c>
      <c r="E257" s="21" t="s">
        <v>6</v>
      </c>
      <c r="F257" s="29" t="s">
        <v>7</v>
      </c>
      <c r="G257" s="22">
        <v>157.11000000000001</v>
      </c>
      <c r="H257" s="108">
        <f t="shared" si="16"/>
        <v>172.821</v>
      </c>
      <c r="I257" s="134"/>
      <c r="J257" s="3" t="b">
        <f>IF($F257="","",ROUND(G257,2)=ROUND(VLOOKUP($D257,'2019-20 AER Final Decision'!$G$20:$Q$335,'2019-20 AER Final Decision'!$J$5,FALSE),2))</f>
        <v>1</v>
      </c>
    </row>
    <row r="258" spans="1:10" s="4" customFormat="1" x14ac:dyDescent="0.2">
      <c r="A258" s="49"/>
      <c r="B258" s="49"/>
      <c r="C258" s="184"/>
      <c r="D258" s="24"/>
      <c r="E258" s="25"/>
      <c r="F258" s="25"/>
      <c r="G258" s="26"/>
      <c r="H258" s="109"/>
      <c r="I258" s="121"/>
      <c r="J258" s="3" t="str">
        <f>IF($F258="","",ROUND(G258,2)=ROUND(VLOOKUP($D258,'2019-20 AER Final Decision'!$G$20:$Q$335,'2019-20 AER Final Decision'!$J$5,FALSE),2))</f>
        <v/>
      </c>
    </row>
    <row r="259" spans="1:10" s="4" customFormat="1" x14ac:dyDescent="0.2">
      <c r="A259" s="49"/>
      <c r="B259" s="49"/>
      <c r="C259" s="177" t="s">
        <v>109</v>
      </c>
      <c r="D259" s="32" t="s">
        <v>3</v>
      </c>
      <c r="E259" s="64" t="s">
        <v>232</v>
      </c>
      <c r="F259" s="64" t="s">
        <v>232</v>
      </c>
      <c r="G259" s="22">
        <v>52.37</v>
      </c>
      <c r="H259" s="108">
        <f t="shared" ref="H259:H261" si="17">ROUND(G259*1.1,3)</f>
        <v>57.606999999999999</v>
      </c>
      <c r="I259" s="134"/>
      <c r="J259" s="3" t="str">
        <f>IF($F259="","",ROUND(G259,2)=ROUND(VLOOKUP($D259,'2019-20 AER Final Decision'!$G$20:$Q$335,'2019-20 AER Final Decision'!$J$5,FALSE),2))</f>
        <v/>
      </c>
    </row>
    <row r="260" spans="1:10" s="4" customFormat="1" x14ac:dyDescent="0.2">
      <c r="A260" s="49"/>
      <c r="B260" s="49"/>
      <c r="C260" s="183"/>
      <c r="D260" s="23" t="s">
        <v>110</v>
      </c>
      <c r="E260" s="65" t="s">
        <v>232</v>
      </c>
      <c r="F260" s="65" t="s">
        <v>232</v>
      </c>
      <c r="G260" s="22">
        <v>78.55</v>
      </c>
      <c r="H260" s="108">
        <f t="shared" si="17"/>
        <v>86.405000000000001</v>
      </c>
      <c r="I260" s="134"/>
      <c r="J260" s="3" t="str">
        <f>IF($F260="","",ROUND(G260,2)=ROUND(VLOOKUP($D260,'2019-20 AER Final Decision'!$G$20:$Q$335,'2019-20 AER Final Decision'!$J$5,FALSE),2))</f>
        <v/>
      </c>
    </row>
    <row r="261" spans="1:10" s="4" customFormat="1" x14ac:dyDescent="0.2">
      <c r="A261" s="49"/>
      <c r="B261" s="49"/>
      <c r="C261" s="183"/>
      <c r="D261" s="23" t="s">
        <v>111</v>
      </c>
      <c r="E261" s="65" t="s">
        <v>232</v>
      </c>
      <c r="F261" s="65" t="s">
        <v>232</v>
      </c>
      <c r="G261" s="22">
        <v>2338.9699999999998</v>
      </c>
      <c r="H261" s="108">
        <f t="shared" si="17"/>
        <v>2572.8670000000002</v>
      </c>
      <c r="I261" s="134"/>
      <c r="J261" s="3" t="str">
        <f>IF($F261="","",ROUND(G261,2)=ROUND(VLOOKUP($D261,'2019-20 AER Final Decision'!$G$20:$Q$335,'2019-20 AER Final Decision'!$J$5,FALSE),2))</f>
        <v/>
      </c>
    </row>
    <row r="262" spans="1:10" s="4" customFormat="1" x14ac:dyDescent="0.2">
      <c r="A262" s="49"/>
      <c r="B262" s="49"/>
      <c r="C262" s="184"/>
      <c r="D262" s="24"/>
      <c r="E262" s="25"/>
      <c r="F262" s="25"/>
      <c r="G262" s="26"/>
      <c r="H262" s="109"/>
      <c r="I262" s="121"/>
      <c r="J262" s="3" t="str">
        <f>IF($F262="","",ROUND(G262,2)=ROUND(VLOOKUP($D262,'2019-20 AER Final Decision'!$G$20:$Q$335,'2019-20 AER Final Decision'!$J$5,FALSE),2))</f>
        <v/>
      </c>
    </row>
    <row r="263" spans="1:10" s="4" customFormat="1" ht="25.5" x14ac:dyDescent="0.2">
      <c r="A263" s="49"/>
      <c r="B263" s="49"/>
      <c r="C263" s="46" t="s">
        <v>112</v>
      </c>
      <c r="D263" s="14" t="s">
        <v>112</v>
      </c>
      <c r="E263" s="34" t="s">
        <v>6</v>
      </c>
      <c r="F263" s="34" t="s">
        <v>7</v>
      </c>
      <c r="G263" s="17">
        <v>157.11000000000001</v>
      </c>
      <c r="H263" s="107">
        <f t="shared" ref="H263:H266" si="18">ROUND(G263*1.1,3)</f>
        <v>172.821</v>
      </c>
      <c r="I263" s="134"/>
      <c r="J263" s="3" t="b">
        <f>IF($F263="","",ROUND(G263,2)=ROUND(VLOOKUP($D263,'2019-20 AER Final Decision'!$G$20:$Q$335,'2019-20 AER Final Decision'!$J$5,FALSE),2))</f>
        <v>1</v>
      </c>
    </row>
    <row r="264" spans="1:10" s="4" customFormat="1" x14ac:dyDescent="0.2">
      <c r="A264" s="49"/>
      <c r="B264" s="49"/>
      <c r="C264" s="177" t="s">
        <v>113</v>
      </c>
      <c r="D264" s="20" t="s">
        <v>114</v>
      </c>
      <c r="E264" s="21" t="s">
        <v>115</v>
      </c>
      <c r="F264" s="21" t="s">
        <v>5</v>
      </c>
      <c r="G264" s="22">
        <v>54.99</v>
      </c>
      <c r="H264" s="108">
        <f t="shared" si="18"/>
        <v>60.488999999999997</v>
      </c>
      <c r="I264" s="134"/>
      <c r="J264" s="3" t="b">
        <f>IF($F264="","",ROUND(G264,2)=ROUND(VLOOKUP($D264,'2019-20 AER Final Decision'!$G$20:$Q$335,'2019-20 AER Final Decision'!$J$5,FALSE),2))</f>
        <v>1</v>
      </c>
    </row>
    <row r="265" spans="1:10" s="4" customFormat="1" x14ac:dyDescent="0.2">
      <c r="A265" s="49"/>
      <c r="B265" s="49"/>
      <c r="C265" s="183"/>
      <c r="D265" s="23" t="s">
        <v>116</v>
      </c>
      <c r="E265" s="21" t="s">
        <v>115</v>
      </c>
      <c r="F265" s="21" t="s">
        <v>5</v>
      </c>
      <c r="G265" s="22">
        <v>94.27</v>
      </c>
      <c r="H265" s="108">
        <f t="shared" si="18"/>
        <v>103.697</v>
      </c>
      <c r="I265" s="134"/>
      <c r="J265" s="3" t="b">
        <f>IF($F265="","",ROUND(G265,2)=ROUND(VLOOKUP($D265,'2019-20 AER Final Decision'!$G$20:$Q$335,'2019-20 AER Final Decision'!$J$5,FALSE),2))</f>
        <v>1</v>
      </c>
    </row>
    <row r="266" spans="1:10" s="4" customFormat="1" x14ac:dyDescent="0.2">
      <c r="A266" s="49"/>
      <c r="B266" s="49"/>
      <c r="C266" s="183"/>
      <c r="D266" s="23" t="s">
        <v>117</v>
      </c>
      <c r="E266" s="21" t="s">
        <v>115</v>
      </c>
      <c r="F266" s="21" t="s">
        <v>5</v>
      </c>
      <c r="G266" s="22">
        <v>314.22000000000003</v>
      </c>
      <c r="H266" s="108">
        <f t="shared" si="18"/>
        <v>345.642</v>
      </c>
      <c r="I266" s="134"/>
      <c r="J266" s="3" t="b">
        <f>IF($F266="","",ROUND(G266,2)=ROUND(VLOOKUP($D266,'2019-20 AER Final Decision'!$G$20:$Q$335,'2019-20 AER Final Decision'!$J$5,FALSE),2))</f>
        <v>1</v>
      </c>
    </row>
    <row r="267" spans="1:10" s="4" customFormat="1" x14ac:dyDescent="0.2">
      <c r="A267" s="49"/>
      <c r="B267" s="49"/>
      <c r="C267" s="184"/>
      <c r="D267" s="24"/>
      <c r="E267" s="25"/>
      <c r="F267" s="25"/>
      <c r="G267" s="26"/>
      <c r="H267" s="109"/>
      <c r="I267" s="121"/>
      <c r="J267" s="3" t="str">
        <f>IF($F267="","",ROUND(G267,2)=ROUND(VLOOKUP($D267,'2019-20 AER Final Decision'!$G$20:$Q$335,'2019-20 AER Final Decision'!$J$5,FALSE),2))</f>
        <v/>
      </c>
    </row>
    <row r="268" spans="1:10" s="4" customFormat="1" x14ac:dyDescent="0.2">
      <c r="A268" s="49"/>
      <c r="B268" s="49"/>
      <c r="C268" s="177" t="s">
        <v>118</v>
      </c>
      <c r="D268" s="31" t="s">
        <v>119</v>
      </c>
      <c r="E268" s="27" t="s">
        <v>4</v>
      </c>
      <c r="F268" s="27" t="s">
        <v>5</v>
      </c>
      <c r="G268" s="22">
        <v>151.41</v>
      </c>
      <c r="H268" s="108">
        <f t="shared" ref="H268:H275" si="19">ROUND(G268*1.1,3)</f>
        <v>166.55099999999999</v>
      </c>
      <c r="I268" s="134"/>
      <c r="J268" s="3" t="b">
        <f>IF($F268="","",ROUND(G268,2)=ROUND(VLOOKUP($D268,'2019-20 AER Final Decision'!$G$20:$Q$335,'2019-20 AER Final Decision'!$J$5,FALSE),2))</f>
        <v>1</v>
      </c>
    </row>
    <row r="269" spans="1:10" s="4" customFormat="1" x14ac:dyDescent="0.2">
      <c r="A269" s="49"/>
      <c r="B269" s="49"/>
      <c r="C269" s="183"/>
      <c r="D269" s="31" t="s">
        <v>120</v>
      </c>
      <c r="E269" s="21" t="s">
        <v>4</v>
      </c>
      <c r="F269" s="21" t="s">
        <v>5</v>
      </c>
      <c r="G269" s="22">
        <v>308.52</v>
      </c>
      <c r="H269" s="108">
        <f t="shared" si="19"/>
        <v>339.37200000000001</v>
      </c>
      <c r="I269" s="134"/>
      <c r="J269" s="3" t="b">
        <f>IF($F269="","",ROUND(G269,2)=ROUND(VLOOKUP($D269,'2019-20 AER Final Decision'!$G$20:$Q$335,'2019-20 AER Final Decision'!$J$5,FALSE),2))</f>
        <v>1</v>
      </c>
    </row>
    <row r="270" spans="1:10" s="4" customFormat="1" x14ac:dyDescent="0.2">
      <c r="A270" s="49"/>
      <c r="B270" s="49"/>
      <c r="C270" s="183"/>
      <c r="D270" s="31" t="s">
        <v>121</v>
      </c>
      <c r="E270" s="21" t="s">
        <v>4</v>
      </c>
      <c r="F270" s="21" t="s">
        <v>5</v>
      </c>
      <c r="G270" s="22">
        <v>302.83</v>
      </c>
      <c r="H270" s="108">
        <f t="shared" si="19"/>
        <v>333.113</v>
      </c>
      <c r="I270" s="134"/>
      <c r="J270" s="3" t="b">
        <f>IF($F270="","",ROUND(G270,2)=ROUND(VLOOKUP($D270,'2019-20 AER Final Decision'!$G$20:$Q$335,'2019-20 AER Final Decision'!$J$5,FALSE),2))</f>
        <v>1</v>
      </c>
    </row>
    <row r="271" spans="1:10" s="4" customFormat="1" x14ac:dyDescent="0.2">
      <c r="A271" s="49"/>
      <c r="B271" s="49"/>
      <c r="C271" s="183"/>
      <c r="D271" s="31" t="s">
        <v>122</v>
      </c>
      <c r="E271" s="21" t="s">
        <v>4</v>
      </c>
      <c r="F271" s="21" t="s">
        <v>5</v>
      </c>
      <c r="G271" s="22">
        <v>617.04999999999995</v>
      </c>
      <c r="H271" s="108">
        <f t="shared" si="19"/>
        <v>678.755</v>
      </c>
      <c r="I271" s="134"/>
      <c r="J271" s="3" t="b">
        <f>IF($F271="","",ROUND(G271,2)=ROUND(VLOOKUP($D271,'2019-20 AER Final Decision'!$G$20:$Q$335,'2019-20 AER Final Decision'!$J$5,FALSE),2))</f>
        <v>1</v>
      </c>
    </row>
    <row r="272" spans="1:10" s="4" customFormat="1" x14ac:dyDescent="0.2">
      <c r="A272" s="49"/>
      <c r="B272" s="49"/>
      <c r="C272" s="183"/>
      <c r="D272" s="31" t="s">
        <v>123</v>
      </c>
      <c r="E272" s="21" t="s">
        <v>4</v>
      </c>
      <c r="F272" s="21" t="s">
        <v>5</v>
      </c>
      <c r="G272" s="22">
        <v>264.98</v>
      </c>
      <c r="H272" s="108">
        <f t="shared" si="19"/>
        <v>291.47800000000001</v>
      </c>
      <c r="I272" s="134"/>
      <c r="J272" s="3" t="b">
        <f>IF($F272="","",ROUND(G272,2)=ROUND(VLOOKUP($D272,'2019-20 AER Final Decision'!$G$20:$Q$335,'2019-20 AER Final Decision'!$J$5,FALSE),2))</f>
        <v>1</v>
      </c>
    </row>
    <row r="273" spans="1:10" s="4" customFormat="1" x14ac:dyDescent="0.2">
      <c r="A273" s="49"/>
      <c r="B273" s="49"/>
      <c r="C273" s="183"/>
      <c r="D273" s="31" t="s">
        <v>124</v>
      </c>
      <c r="E273" s="21" t="s">
        <v>4</v>
      </c>
      <c r="F273" s="21" t="s">
        <v>5</v>
      </c>
      <c r="G273" s="22">
        <v>539.91999999999996</v>
      </c>
      <c r="H273" s="108">
        <f t="shared" si="19"/>
        <v>593.91200000000003</v>
      </c>
      <c r="I273" s="134"/>
      <c r="J273" s="3" t="b">
        <f>IF($F273="","",ROUND(G273,2)=ROUND(VLOOKUP($D273,'2019-20 AER Final Decision'!$G$20:$Q$335,'2019-20 AER Final Decision'!$J$5,FALSE),2))</f>
        <v>1</v>
      </c>
    </row>
    <row r="274" spans="1:10" s="4" customFormat="1" x14ac:dyDescent="0.2">
      <c r="A274" s="49"/>
      <c r="B274" s="49"/>
      <c r="C274" s="183"/>
      <c r="D274" s="31" t="s">
        <v>125</v>
      </c>
      <c r="E274" s="21" t="s">
        <v>4</v>
      </c>
      <c r="F274" s="21" t="s">
        <v>5</v>
      </c>
      <c r="G274" s="22">
        <v>529.95000000000005</v>
      </c>
      <c r="H274" s="108">
        <f t="shared" si="19"/>
        <v>582.94500000000005</v>
      </c>
      <c r="I274" s="134"/>
      <c r="J274" s="3" t="b">
        <f>IF($F274="","",ROUND(G274,2)=ROUND(VLOOKUP($D274,'2019-20 AER Final Decision'!$G$20:$Q$335,'2019-20 AER Final Decision'!$J$5,FALSE),2))</f>
        <v>1</v>
      </c>
    </row>
    <row r="275" spans="1:10" s="4" customFormat="1" x14ac:dyDescent="0.2">
      <c r="A275" s="49"/>
      <c r="B275" s="49"/>
      <c r="C275" s="183"/>
      <c r="D275" s="31" t="s">
        <v>126</v>
      </c>
      <c r="E275" s="35" t="s">
        <v>4</v>
      </c>
      <c r="F275" s="36" t="s">
        <v>5</v>
      </c>
      <c r="G275" s="22">
        <v>1079.83</v>
      </c>
      <c r="H275" s="108">
        <f t="shared" si="19"/>
        <v>1187.8130000000001</v>
      </c>
      <c r="I275" s="134"/>
      <c r="J275" s="3" t="b">
        <f>IF($F275="","",ROUND(G275,2)=ROUND(VLOOKUP($D275,'2019-20 AER Final Decision'!$G$20:$Q$335,'2019-20 AER Final Decision'!$J$5,FALSE),2))</f>
        <v>1</v>
      </c>
    </row>
    <row r="276" spans="1:10" s="4" customFormat="1" x14ac:dyDescent="0.2">
      <c r="A276" s="49"/>
      <c r="B276" s="49"/>
      <c r="C276" s="186"/>
      <c r="D276" s="24"/>
      <c r="E276" s="25"/>
      <c r="F276" s="25"/>
      <c r="G276" s="26"/>
      <c r="H276" s="109"/>
      <c r="I276" s="121"/>
      <c r="J276" s="3" t="str">
        <f>IF($F276="","",ROUND(G276,2)=ROUND(VLOOKUP($D276,'2019-20 AER Final Decision'!$G$20:$Q$335,'2019-20 AER Final Decision'!$J$5,FALSE),2))</f>
        <v/>
      </c>
    </row>
    <row r="277" spans="1:10" s="4" customFormat="1" x14ac:dyDescent="0.2">
      <c r="A277" s="49"/>
      <c r="B277" s="49"/>
      <c r="C277" s="177" t="s">
        <v>111</v>
      </c>
      <c r="D277" s="31" t="s">
        <v>127</v>
      </c>
      <c r="E277" s="37" t="s">
        <v>128</v>
      </c>
      <c r="F277" s="38" t="s">
        <v>5</v>
      </c>
      <c r="G277" s="22">
        <v>54.02</v>
      </c>
      <c r="H277" s="108">
        <f t="shared" ref="H277:H282" si="20">ROUND(G277*1.1,3)</f>
        <v>59.421999999999997</v>
      </c>
      <c r="I277" s="134"/>
      <c r="J277" s="3" t="b">
        <f>IF($F277="","",ROUND(G277,2)=ROUND(VLOOKUP($D277,'2019-20 AER Final Decision'!$G$20:$Q$335,'2019-20 AER Final Decision'!$J$5,FALSE),2))</f>
        <v>1</v>
      </c>
    </row>
    <row r="278" spans="1:10" s="4" customFormat="1" x14ac:dyDescent="0.2">
      <c r="A278" s="49"/>
      <c r="B278" s="49"/>
      <c r="C278" s="183"/>
      <c r="D278" s="31" t="s">
        <v>244</v>
      </c>
      <c r="E278" s="35" t="s">
        <v>129</v>
      </c>
      <c r="F278" s="36" t="s">
        <v>5</v>
      </c>
      <c r="G278" s="22">
        <v>2338.9699999999998</v>
      </c>
      <c r="H278" s="108">
        <f t="shared" si="20"/>
        <v>2572.8670000000002</v>
      </c>
      <c r="I278" s="134"/>
      <c r="J278" s="3" t="b">
        <f>IF($F278="","",ROUND(G278,2)=ROUND(VLOOKUP($D278,'2019-20 AER Final Decision'!$G$20:$Q$335,'2019-20 AER Final Decision'!$J$5,FALSE),2))</f>
        <v>1</v>
      </c>
    </row>
    <row r="279" spans="1:10" s="4" customFormat="1" x14ac:dyDescent="0.2">
      <c r="A279" s="49"/>
      <c r="B279" s="49"/>
      <c r="C279" s="183"/>
      <c r="D279" s="31" t="s">
        <v>245</v>
      </c>
      <c r="E279" s="35" t="s">
        <v>129</v>
      </c>
      <c r="F279" s="36" t="s">
        <v>5</v>
      </c>
      <c r="G279" s="22">
        <v>2338.9699999999998</v>
      </c>
      <c r="H279" s="108">
        <f t="shared" si="20"/>
        <v>2572.8670000000002</v>
      </c>
      <c r="I279" s="134"/>
      <c r="J279" s="3" t="b">
        <f>IF($F279="","",ROUND(G279,2)=ROUND(VLOOKUP($D279,'2019-20 AER Final Decision'!$G$20:$Q$335,'2019-20 AER Final Decision'!$J$5,FALSE),2))</f>
        <v>1</v>
      </c>
    </row>
    <row r="280" spans="1:10" s="4" customFormat="1" x14ac:dyDescent="0.2">
      <c r="A280" s="49"/>
      <c r="B280" s="49"/>
      <c r="C280" s="183"/>
      <c r="D280" s="31" t="s">
        <v>247</v>
      </c>
      <c r="E280" s="35" t="s">
        <v>129</v>
      </c>
      <c r="F280" s="36" t="s">
        <v>5</v>
      </c>
      <c r="G280" s="22">
        <v>2338.9699999999998</v>
      </c>
      <c r="H280" s="108">
        <f t="shared" si="20"/>
        <v>2572.8670000000002</v>
      </c>
      <c r="I280" s="134"/>
      <c r="J280" s="3" t="b">
        <f>IF($F280="","",ROUND(G280,2)=ROUND(VLOOKUP($D280,'2019-20 AER Final Decision'!$G$20:$Q$335,'2019-20 AER Final Decision'!$J$5,FALSE),2))</f>
        <v>1</v>
      </c>
    </row>
    <row r="281" spans="1:10" s="4" customFormat="1" x14ac:dyDescent="0.2">
      <c r="A281" s="49"/>
      <c r="B281" s="49"/>
      <c r="C281" s="183"/>
      <c r="D281" s="31" t="s">
        <v>243</v>
      </c>
      <c r="E281" s="35" t="s">
        <v>129</v>
      </c>
      <c r="F281" s="36" t="s">
        <v>5</v>
      </c>
      <c r="G281" s="22">
        <v>2338.9699999999998</v>
      </c>
      <c r="H281" s="108">
        <f t="shared" si="20"/>
        <v>2572.8670000000002</v>
      </c>
      <c r="I281" s="134"/>
      <c r="J281" s="3" t="b">
        <f>IF($F281="","",ROUND(G281,2)=ROUND(VLOOKUP($D281,'2019-20 AER Final Decision'!$G$20:$Q$335,'2019-20 AER Final Decision'!$J$5,FALSE),2))</f>
        <v>1</v>
      </c>
    </row>
    <row r="282" spans="1:10" s="4" customFormat="1" x14ac:dyDescent="0.2">
      <c r="A282" s="49"/>
      <c r="B282" s="49"/>
      <c r="C282" s="183"/>
      <c r="D282" s="31" t="s">
        <v>246</v>
      </c>
      <c r="E282" s="35" t="s">
        <v>129</v>
      </c>
      <c r="F282" s="36" t="s">
        <v>5</v>
      </c>
      <c r="G282" s="22">
        <v>2338.9699999999998</v>
      </c>
      <c r="H282" s="108">
        <f t="shared" si="20"/>
        <v>2572.8670000000002</v>
      </c>
      <c r="I282" s="134"/>
      <c r="J282" s="3" t="b">
        <f>IF($F282="","",ROUND(G282,2)=ROUND(VLOOKUP($D282,'2019-20 AER Final Decision'!$G$20:$Q$335,'2019-20 AER Final Decision'!$J$5,FALSE),2))</f>
        <v>1</v>
      </c>
    </row>
    <row r="283" spans="1:10" s="4" customFormat="1" x14ac:dyDescent="0.2">
      <c r="A283" s="49"/>
      <c r="B283" s="49"/>
      <c r="C283" s="184"/>
      <c r="D283" s="24"/>
      <c r="E283" s="25"/>
      <c r="F283" s="25"/>
      <c r="G283" s="26"/>
      <c r="H283" s="109"/>
      <c r="I283" s="121"/>
      <c r="J283" s="3" t="str">
        <f>IF($F283="","",ROUND(G283,2)=ROUND(VLOOKUP($D283,'2019-20 AER Final Decision'!$G$20:$Q$335,'2019-20 AER Final Decision'!$J$5,FALSE),2))</f>
        <v/>
      </c>
    </row>
    <row r="284" spans="1:10" s="4" customFormat="1" x14ac:dyDescent="0.2">
      <c r="A284" s="49"/>
      <c r="B284" s="49"/>
      <c r="C284" s="177" t="s">
        <v>130</v>
      </c>
      <c r="D284" s="31" t="s">
        <v>127</v>
      </c>
      <c r="E284" s="35" t="s">
        <v>128</v>
      </c>
      <c r="F284" s="36" t="s">
        <v>5</v>
      </c>
      <c r="G284" s="22">
        <v>54.02</v>
      </c>
      <c r="H284" s="108">
        <f t="shared" ref="H284:H289" si="21">ROUND(G284*1.1,3)</f>
        <v>59.421999999999997</v>
      </c>
      <c r="I284" s="134"/>
      <c r="J284" s="3" t="b">
        <f>IF($F284="","",ROUND(G284,2)=ROUND(VLOOKUP($D284,'2019-20 AER Final Decision'!$G$20:$Q$335,'2019-20 AER Final Decision'!$J$5,FALSE),2))</f>
        <v>1</v>
      </c>
    </row>
    <row r="285" spans="1:10" s="4" customFormat="1" x14ac:dyDescent="0.2">
      <c r="A285" s="49"/>
      <c r="B285" s="49"/>
      <c r="C285" s="183"/>
      <c r="D285" s="31" t="s">
        <v>131</v>
      </c>
      <c r="E285" s="35" t="s">
        <v>132</v>
      </c>
      <c r="F285" s="36" t="s">
        <v>5</v>
      </c>
      <c r="G285" s="22">
        <v>1911.9</v>
      </c>
      <c r="H285" s="108">
        <f t="shared" si="21"/>
        <v>2103.09</v>
      </c>
      <c r="I285" s="134"/>
      <c r="J285" s="3" t="b">
        <f>IF($F285="","",ROUND(G285,2)=ROUND(VLOOKUP($D285,'2019-20 AER Final Decision'!$G$20:$Q$335,'2019-20 AER Final Decision'!$J$5,FALSE),2))</f>
        <v>1</v>
      </c>
    </row>
    <row r="286" spans="1:10" s="4" customFormat="1" x14ac:dyDescent="0.2">
      <c r="A286" s="49"/>
      <c r="B286" s="49"/>
      <c r="C286" s="183"/>
      <c r="D286" s="31" t="s">
        <v>133</v>
      </c>
      <c r="E286" s="35" t="s">
        <v>132</v>
      </c>
      <c r="F286" s="36" t="s">
        <v>5</v>
      </c>
      <c r="G286" s="22">
        <v>1911.9</v>
      </c>
      <c r="H286" s="108">
        <f t="shared" si="21"/>
        <v>2103.09</v>
      </c>
      <c r="I286" s="134"/>
      <c r="J286" s="3" t="b">
        <f>IF($F286="","",ROUND(G286,2)=ROUND(VLOOKUP($D286,'2019-20 AER Final Decision'!$G$20:$Q$335,'2019-20 AER Final Decision'!$J$5,FALSE),2))</f>
        <v>1</v>
      </c>
    </row>
    <row r="287" spans="1:10" x14ac:dyDescent="0.2">
      <c r="C287" s="183"/>
      <c r="D287" s="31" t="s">
        <v>134</v>
      </c>
      <c r="E287" s="35" t="s">
        <v>132</v>
      </c>
      <c r="F287" s="36" t="s">
        <v>5</v>
      </c>
      <c r="G287" s="22">
        <v>1911.9</v>
      </c>
      <c r="H287" s="108">
        <f t="shared" si="21"/>
        <v>2103.09</v>
      </c>
      <c r="I287" s="134"/>
      <c r="J287" s="3" t="b">
        <f>IF($F287="","",ROUND(G287,2)=ROUND(VLOOKUP($D287,'2019-20 AER Final Decision'!$G$20:$Q$335,'2019-20 AER Final Decision'!$J$5,FALSE),2))</f>
        <v>1</v>
      </c>
    </row>
    <row r="288" spans="1:10" x14ac:dyDescent="0.2">
      <c r="C288" s="183"/>
      <c r="D288" s="31" t="s">
        <v>135</v>
      </c>
      <c r="E288" s="35" t="s">
        <v>132</v>
      </c>
      <c r="F288" s="36" t="s">
        <v>5</v>
      </c>
      <c r="G288" s="22">
        <v>1911.9</v>
      </c>
      <c r="H288" s="108">
        <f t="shared" si="21"/>
        <v>2103.09</v>
      </c>
      <c r="I288" s="134"/>
      <c r="J288" s="3" t="b">
        <f>IF($F288="","",ROUND(G288,2)=ROUND(VLOOKUP($D288,'2019-20 AER Final Decision'!$G$20:$Q$335,'2019-20 AER Final Decision'!$J$5,FALSE),2))</f>
        <v>1</v>
      </c>
    </row>
    <row r="289" spans="1:10" x14ac:dyDescent="0.2">
      <c r="C289" s="183"/>
      <c r="D289" s="31" t="s">
        <v>136</v>
      </c>
      <c r="E289" s="35" t="s">
        <v>132</v>
      </c>
      <c r="F289" s="36" t="s">
        <v>5</v>
      </c>
      <c r="G289" s="22">
        <v>1911.9</v>
      </c>
      <c r="H289" s="108">
        <f t="shared" si="21"/>
        <v>2103.09</v>
      </c>
      <c r="I289" s="134"/>
      <c r="J289" s="3" t="b">
        <f>IF($F289="","",ROUND(G289,2)=ROUND(VLOOKUP($D289,'2019-20 AER Final Decision'!$G$20:$Q$335,'2019-20 AER Final Decision'!$J$5,FALSE),2))</f>
        <v>1</v>
      </c>
    </row>
    <row r="290" spans="1:10" x14ac:dyDescent="0.2">
      <c r="C290" s="184"/>
      <c r="D290" s="24"/>
      <c r="E290" s="25"/>
      <c r="F290" s="25"/>
      <c r="G290" s="26"/>
      <c r="H290" s="109"/>
      <c r="J290" s="3" t="str">
        <f>IF($F290="","",ROUND(G290,2)=ROUND(VLOOKUP($D290,'2019-20 AER Final Decision'!$G$20:$Q$335,'2019-20 AER Final Decision'!$J$5,FALSE),2))</f>
        <v/>
      </c>
    </row>
    <row r="291" spans="1:10" ht="25.5" x14ac:dyDescent="0.2">
      <c r="C291" s="177" t="s">
        <v>160</v>
      </c>
      <c r="D291" s="40" t="s">
        <v>161</v>
      </c>
      <c r="E291" s="72" t="s">
        <v>232</v>
      </c>
      <c r="F291" s="72" t="s">
        <v>232</v>
      </c>
      <c r="G291" s="73"/>
      <c r="H291" s="110" t="s">
        <v>232</v>
      </c>
      <c r="J291" s="3" t="str">
        <f>IF($F291="","",ROUND(G291,2)=ROUND(VLOOKUP($D291,'2019-20 AER Final Decision'!$G$20:$Q$335,'2019-20 AER Final Decision'!$J$5,FALSE),2))</f>
        <v/>
      </c>
    </row>
    <row r="292" spans="1:10" x14ac:dyDescent="0.2">
      <c r="C292" s="183"/>
      <c r="D292" s="47" t="s">
        <v>162</v>
      </c>
      <c r="E292" s="35" t="s">
        <v>4</v>
      </c>
      <c r="F292" s="35" t="s">
        <v>5</v>
      </c>
      <c r="G292" s="22">
        <v>4368.58</v>
      </c>
      <c r="H292" s="108">
        <f t="shared" ref="H292:H303" si="22">ROUND(G292*1.1,3)</f>
        <v>4805.4380000000001</v>
      </c>
      <c r="I292" s="134"/>
      <c r="J292" s="3" t="b">
        <f>IF($F292="","",ROUND(G292,2)=ROUND(VLOOKUP($D292,'2019-20 AER Final Decision'!$G$20:$Q$335,'2019-20 AER Final Decision'!$J$5,FALSE),2))</f>
        <v>1</v>
      </c>
    </row>
    <row r="293" spans="1:10" x14ac:dyDescent="0.2">
      <c r="C293" s="183"/>
      <c r="D293" s="69" t="s">
        <v>163</v>
      </c>
      <c r="E293" s="35" t="s">
        <v>4</v>
      </c>
      <c r="F293" s="35" t="s">
        <v>5</v>
      </c>
      <c r="G293" s="22">
        <v>2805.47</v>
      </c>
      <c r="H293" s="108">
        <f t="shared" si="22"/>
        <v>3086.0169999999998</v>
      </c>
      <c r="I293" s="134"/>
      <c r="J293" s="3" t="b">
        <f>IF($F293="","",ROUND(G293,2)=ROUND(VLOOKUP($D293,'2019-20 AER Final Decision'!$G$20:$Q$335,'2019-20 AER Final Decision'!$J$5,FALSE),2))</f>
        <v>1</v>
      </c>
    </row>
    <row r="294" spans="1:10" x14ac:dyDescent="0.2">
      <c r="C294" s="183"/>
      <c r="D294" s="69" t="s">
        <v>164</v>
      </c>
      <c r="E294" s="35" t="s">
        <v>4</v>
      </c>
      <c r="F294" s="35" t="s">
        <v>5</v>
      </c>
      <c r="G294" s="22">
        <v>3380.09</v>
      </c>
      <c r="H294" s="108">
        <f t="shared" si="22"/>
        <v>3718.0990000000002</v>
      </c>
      <c r="I294" s="134"/>
      <c r="J294" s="3" t="b">
        <f>IF($F294="","",ROUND(G294,2)=ROUND(VLOOKUP($D294,'2019-20 AER Final Decision'!$G$20:$Q$335,'2019-20 AER Final Decision'!$J$5,FALSE),2))</f>
        <v>1</v>
      </c>
    </row>
    <row r="295" spans="1:10" x14ac:dyDescent="0.2">
      <c r="C295" s="183"/>
      <c r="D295" s="69" t="s">
        <v>165</v>
      </c>
      <c r="E295" s="35" t="s">
        <v>4</v>
      </c>
      <c r="F295" s="35" t="s">
        <v>5</v>
      </c>
      <c r="G295" s="22">
        <v>1880.06</v>
      </c>
      <c r="H295" s="108">
        <f t="shared" si="22"/>
        <v>2068.0659999999998</v>
      </c>
      <c r="I295" s="134"/>
      <c r="J295" s="3" t="b">
        <f>IF($F295="","",ROUND(G295,2)=ROUND(VLOOKUP($D295,'2019-20 AER Final Decision'!$G$20:$Q$335,'2019-20 AER Final Decision'!$J$5,FALSE),2))</f>
        <v>1</v>
      </c>
    </row>
    <row r="296" spans="1:10" x14ac:dyDescent="0.2">
      <c r="C296" s="183"/>
      <c r="D296" s="69" t="s">
        <v>166</v>
      </c>
      <c r="E296" s="35" t="s">
        <v>4</v>
      </c>
      <c r="F296" s="35" t="s">
        <v>5</v>
      </c>
      <c r="G296" s="22">
        <v>2095.7800000000002</v>
      </c>
      <c r="H296" s="108">
        <f t="shared" si="22"/>
        <v>2305.3580000000002</v>
      </c>
      <c r="I296" s="134"/>
      <c r="J296" s="3" t="b">
        <f>IF($F296="","",ROUND(G296,2)=ROUND(VLOOKUP($D296,'2019-20 AER Final Decision'!$G$20:$Q$335,'2019-20 AER Final Decision'!$J$5,FALSE),2))</f>
        <v>1</v>
      </c>
    </row>
    <row r="297" spans="1:10" x14ac:dyDescent="0.2">
      <c r="C297" s="183"/>
      <c r="D297" s="69" t="s">
        <v>167</v>
      </c>
      <c r="E297" s="35" t="s">
        <v>4</v>
      </c>
      <c r="F297" s="35" t="s">
        <v>5</v>
      </c>
      <c r="G297" s="22">
        <v>992.6</v>
      </c>
      <c r="H297" s="108">
        <f t="shared" si="22"/>
        <v>1091.8599999999999</v>
      </c>
      <c r="I297" s="134"/>
      <c r="J297" s="3" t="b">
        <f>IF($F297="","",ROUND(G297,2)=ROUND(VLOOKUP($D297,'2019-20 AER Final Decision'!$G$20:$Q$335,'2019-20 AER Final Decision'!$J$5,FALSE),2))</f>
        <v>1</v>
      </c>
    </row>
    <row r="298" spans="1:10" x14ac:dyDescent="0.2">
      <c r="C298" s="183"/>
      <c r="D298" s="69" t="s">
        <v>168</v>
      </c>
      <c r="E298" s="35" t="s">
        <v>4</v>
      </c>
      <c r="F298" s="35" t="s">
        <v>5</v>
      </c>
      <c r="G298" s="22">
        <v>2066.81</v>
      </c>
      <c r="H298" s="108">
        <f t="shared" si="22"/>
        <v>2273.491</v>
      </c>
      <c r="I298" s="134"/>
      <c r="J298" s="3" t="b">
        <f>IF($F298="","",ROUND(G298,2)=ROUND(VLOOKUP($D298,'2019-20 AER Final Decision'!$G$20:$Q$335,'2019-20 AER Final Decision'!$J$5,FALSE),2))</f>
        <v>1</v>
      </c>
    </row>
    <row r="299" spans="1:10" x14ac:dyDescent="0.2">
      <c r="C299" s="183"/>
      <c r="D299" s="69" t="s">
        <v>169</v>
      </c>
      <c r="E299" s="35" t="s">
        <v>4</v>
      </c>
      <c r="F299" s="35" t="s">
        <v>5</v>
      </c>
      <c r="G299" s="22">
        <v>963.64</v>
      </c>
      <c r="H299" s="108">
        <f t="shared" si="22"/>
        <v>1060.0039999999999</v>
      </c>
      <c r="I299" s="134"/>
      <c r="J299" s="3" t="b">
        <f>IF($F299="","",ROUND(G299,2)=ROUND(VLOOKUP($D299,'2019-20 AER Final Decision'!$G$20:$Q$335,'2019-20 AER Final Decision'!$J$5,FALSE),2))</f>
        <v>1</v>
      </c>
    </row>
    <row r="300" spans="1:10" s="4" customFormat="1" x14ac:dyDescent="0.2">
      <c r="A300" s="49"/>
      <c r="B300" s="49"/>
      <c r="C300" s="183"/>
      <c r="D300" s="69" t="s">
        <v>170</v>
      </c>
      <c r="E300" s="35" t="s">
        <v>4</v>
      </c>
      <c r="F300" s="35" t="s">
        <v>5</v>
      </c>
      <c r="G300" s="22">
        <v>2011.66</v>
      </c>
      <c r="H300" s="108">
        <f t="shared" si="22"/>
        <v>2212.826</v>
      </c>
      <c r="I300" s="134"/>
      <c r="J300" s="3" t="b">
        <f>IF($F300="","",ROUND(G300,2)=ROUND(VLOOKUP($D300,'2019-20 AER Final Decision'!$G$20:$Q$335,'2019-20 AER Final Decision'!$J$5,FALSE),2))</f>
        <v>1</v>
      </c>
    </row>
    <row r="301" spans="1:10" s="4" customFormat="1" x14ac:dyDescent="0.2">
      <c r="A301" s="49"/>
      <c r="B301" s="49"/>
      <c r="C301" s="183"/>
      <c r="D301" s="69" t="s">
        <v>171</v>
      </c>
      <c r="E301" s="35" t="s">
        <v>4</v>
      </c>
      <c r="F301" s="35" t="s">
        <v>5</v>
      </c>
      <c r="G301" s="22">
        <v>908.49</v>
      </c>
      <c r="H301" s="108">
        <f t="shared" si="22"/>
        <v>999.33900000000006</v>
      </c>
      <c r="I301" s="134"/>
      <c r="J301" s="3" t="b">
        <f>IF($F301="","",ROUND(G301,2)=ROUND(VLOOKUP($D301,'2019-20 AER Final Decision'!$G$20:$Q$335,'2019-20 AER Final Decision'!$J$5,FALSE),2))</f>
        <v>1</v>
      </c>
    </row>
    <row r="302" spans="1:10" s="4" customFormat="1" x14ac:dyDescent="0.2">
      <c r="A302" s="49"/>
      <c r="B302" s="49"/>
      <c r="C302" s="183"/>
      <c r="D302" s="69" t="s">
        <v>172</v>
      </c>
      <c r="E302" s="35" t="s">
        <v>4</v>
      </c>
      <c r="F302" s="35" t="s">
        <v>5</v>
      </c>
      <c r="G302" s="22">
        <v>2011.66</v>
      </c>
      <c r="H302" s="108">
        <f t="shared" si="22"/>
        <v>2212.826</v>
      </c>
      <c r="I302" s="134"/>
      <c r="J302" s="3" t="b">
        <f>IF($F302="","",ROUND(G302,2)=ROUND(VLOOKUP($D302,'2019-20 AER Final Decision'!$G$20:$Q$335,'2019-20 AER Final Decision'!$J$5,FALSE),2))</f>
        <v>1</v>
      </c>
    </row>
    <row r="303" spans="1:10" s="4" customFormat="1" x14ac:dyDescent="0.2">
      <c r="A303" s="49"/>
      <c r="B303" s="49"/>
      <c r="C303" s="183"/>
      <c r="D303" s="69" t="s">
        <v>173</v>
      </c>
      <c r="E303" s="35" t="s">
        <v>4</v>
      </c>
      <c r="F303" s="35" t="s">
        <v>5</v>
      </c>
      <c r="G303" s="22">
        <v>908.49</v>
      </c>
      <c r="H303" s="108">
        <f t="shared" si="22"/>
        <v>999.33900000000006</v>
      </c>
      <c r="I303" s="134"/>
      <c r="J303" s="3" t="b">
        <f>IF($F303="","",ROUND(G303,2)=ROUND(VLOOKUP($D303,'2019-20 AER Final Decision'!$G$20:$Q$335,'2019-20 AER Final Decision'!$J$5,FALSE),2))</f>
        <v>1</v>
      </c>
    </row>
    <row r="304" spans="1:10" s="4" customFormat="1" x14ac:dyDescent="0.2">
      <c r="A304" s="49"/>
      <c r="B304" s="49"/>
      <c r="C304" s="183"/>
      <c r="D304" s="70"/>
      <c r="E304" s="24"/>
      <c r="F304" s="24"/>
      <c r="G304" s="26"/>
      <c r="H304" s="109"/>
      <c r="I304" s="121"/>
      <c r="J304" s="3" t="str">
        <f>IF($F304="","",ROUND(G304,2)=ROUND(VLOOKUP($D304,'2019-20 AER Final Decision'!$G$20:$Q$335,'2019-20 AER Final Decision'!$J$5,FALSE),2))</f>
        <v/>
      </c>
    </row>
    <row r="305" spans="1:10" s="4" customFormat="1" ht="25.5" x14ac:dyDescent="0.2">
      <c r="A305" s="49"/>
      <c r="B305" s="49"/>
      <c r="C305" s="183"/>
      <c r="D305" s="40" t="s">
        <v>174</v>
      </c>
      <c r="E305" s="72" t="s">
        <v>232</v>
      </c>
      <c r="F305" s="72" t="s">
        <v>232</v>
      </c>
      <c r="G305" s="73"/>
      <c r="H305" s="110" t="s">
        <v>232</v>
      </c>
      <c r="I305" s="121"/>
      <c r="J305" s="3" t="str">
        <f>IF($F305="","",ROUND(G305,2)=ROUND(VLOOKUP($D305,'2019-20 AER Final Decision'!$G$20:$Q$335,'2019-20 AER Final Decision'!$J$5,FALSE),2))</f>
        <v/>
      </c>
    </row>
    <row r="306" spans="1:10" s="4" customFormat="1" x14ac:dyDescent="0.2">
      <c r="A306" s="49"/>
      <c r="B306" s="49"/>
      <c r="C306" s="183"/>
      <c r="D306" s="47" t="s">
        <v>175</v>
      </c>
      <c r="E306" s="35" t="s">
        <v>4</v>
      </c>
      <c r="F306" s="35" t="s">
        <v>5</v>
      </c>
      <c r="G306" s="22">
        <v>3228.67</v>
      </c>
      <c r="H306" s="108">
        <f t="shared" ref="H306:H316" si="23">ROUND(G306*1.1,3)</f>
        <v>3551.5369999999998</v>
      </c>
      <c r="I306" s="134"/>
      <c r="J306" s="3" t="b">
        <f>IF($F306="","",ROUND(G306,2)=ROUND(VLOOKUP($D306,'2019-20 AER Final Decision'!$G$20:$Q$335,'2019-20 AER Final Decision'!$J$5,FALSE),2))</f>
        <v>1</v>
      </c>
    </row>
    <row r="307" spans="1:10" s="4" customFormat="1" x14ac:dyDescent="0.2">
      <c r="A307" s="49"/>
      <c r="B307" s="49"/>
      <c r="C307" s="183"/>
      <c r="D307" s="69" t="s">
        <v>176</v>
      </c>
      <c r="E307" s="35" t="s">
        <v>4</v>
      </c>
      <c r="F307" s="35" t="s">
        <v>5</v>
      </c>
      <c r="G307" s="22">
        <v>4111.04</v>
      </c>
      <c r="H307" s="108">
        <f t="shared" si="23"/>
        <v>4522.1440000000002</v>
      </c>
      <c r="I307" s="134"/>
      <c r="J307" s="3" t="b">
        <f>IF($F307="","",ROUND(G307,2)=ROUND(VLOOKUP($D307,'2019-20 AER Final Decision'!$G$20:$Q$335,'2019-20 AER Final Decision'!$J$5,FALSE),2))</f>
        <v>1</v>
      </c>
    </row>
    <row r="308" spans="1:10" s="4" customFormat="1" x14ac:dyDescent="0.2">
      <c r="A308" s="49"/>
      <c r="B308" s="49"/>
      <c r="C308" s="183"/>
      <c r="D308" s="69" t="s">
        <v>177</v>
      </c>
      <c r="E308" s="35" t="s">
        <v>4</v>
      </c>
      <c r="F308" s="35" t="s">
        <v>5</v>
      </c>
      <c r="G308" s="22">
        <v>4660.92</v>
      </c>
      <c r="H308" s="108">
        <f t="shared" si="23"/>
        <v>5127.0119999999997</v>
      </c>
      <c r="I308" s="134"/>
      <c r="J308" s="3" t="b">
        <f>IF($F308="","",ROUND(G308,2)=ROUND(VLOOKUP($D308,'2019-20 AER Final Decision'!$G$20:$Q$335,'2019-20 AER Final Decision'!$J$5,FALSE),2))</f>
        <v>1</v>
      </c>
    </row>
    <row r="309" spans="1:10" s="4" customFormat="1" x14ac:dyDescent="0.2">
      <c r="A309" s="49"/>
      <c r="B309" s="49"/>
      <c r="C309" s="183"/>
      <c r="D309" s="69" t="s">
        <v>178</v>
      </c>
      <c r="E309" s="35" t="s">
        <v>4</v>
      </c>
      <c r="F309" s="35" t="s">
        <v>5</v>
      </c>
      <c r="G309" s="22">
        <v>3838.15</v>
      </c>
      <c r="H309" s="108">
        <f t="shared" si="23"/>
        <v>4221.9650000000001</v>
      </c>
      <c r="I309" s="134"/>
      <c r="J309" s="3" t="b">
        <f>IF($F309="","",ROUND(G309,2)=ROUND(VLOOKUP($D309,'2019-20 AER Final Decision'!$G$20:$Q$335,'2019-20 AER Final Decision'!$J$5,FALSE),2))</f>
        <v>1</v>
      </c>
    </row>
    <row r="310" spans="1:10" s="4" customFormat="1" x14ac:dyDescent="0.2">
      <c r="A310" s="49"/>
      <c r="B310" s="49"/>
      <c r="C310" s="183"/>
      <c r="D310" s="69" t="s">
        <v>179</v>
      </c>
      <c r="E310" s="35" t="s">
        <v>4</v>
      </c>
      <c r="F310" s="35" t="s">
        <v>5</v>
      </c>
      <c r="G310" s="22">
        <v>3981.02</v>
      </c>
      <c r="H310" s="108">
        <f t="shared" si="23"/>
        <v>4379.1220000000003</v>
      </c>
      <c r="I310" s="134"/>
      <c r="J310" s="3" t="b">
        <f>IF($F310="","",ROUND(G310,2)=ROUND(VLOOKUP($D310,'2019-20 AER Final Decision'!$G$20:$Q$335,'2019-20 AER Final Decision'!$J$5,FALSE),2))</f>
        <v>1</v>
      </c>
    </row>
    <row r="311" spans="1:10" s="4" customFormat="1" x14ac:dyDescent="0.2">
      <c r="A311" s="49"/>
      <c r="B311" s="49"/>
      <c r="C311" s="183"/>
      <c r="D311" s="69" t="s">
        <v>180</v>
      </c>
      <c r="E311" s="35" t="s">
        <v>4</v>
      </c>
      <c r="F311" s="35" t="s">
        <v>5</v>
      </c>
      <c r="G311" s="22">
        <v>4162.95</v>
      </c>
      <c r="H311" s="108">
        <f t="shared" si="23"/>
        <v>4579.2449999999999</v>
      </c>
      <c r="I311" s="134"/>
      <c r="J311" s="3" t="b">
        <f>IF($F311="","",ROUND(G311,2)=ROUND(VLOOKUP($D311,'2019-20 AER Final Decision'!$G$20:$Q$335,'2019-20 AER Final Decision'!$J$5,FALSE),2))</f>
        <v>1</v>
      </c>
    </row>
    <row r="312" spans="1:10" s="4" customFormat="1" x14ac:dyDescent="0.2">
      <c r="A312" s="49"/>
      <c r="B312" s="49"/>
      <c r="C312" s="183"/>
      <c r="D312" s="69" t="s">
        <v>181</v>
      </c>
      <c r="E312" s="35" t="s">
        <v>4</v>
      </c>
      <c r="F312" s="35" t="s">
        <v>5</v>
      </c>
      <c r="G312" s="22">
        <v>5051.97</v>
      </c>
      <c r="H312" s="108">
        <f t="shared" si="23"/>
        <v>5557.1670000000004</v>
      </c>
      <c r="I312" s="134"/>
      <c r="J312" s="3" t="b">
        <f>IF($F312="","",ROUND(G312,2)=ROUND(VLOOKUP($D312,'2019-20 AER Final Decision'!$G$20:$Q$335,'2019-20 AER Final Decision'!$J$5,FALSE),2))</f>
        <v>1</v>
      </c>
    </row>
    <row r="313" spans="1:10" s="4" customFormat="1" x14ac:dyDescent="0.2">
      <c r="A313" s="49"/>
      <c r="B313" s="49"/>
      <c r="C313" s="183"/>
      <c r="D313" s="69" t="s">
        <v>182</v>
      </c>
      <c r="E313" s="35" t="s">
        <v>4</v>
      </c>
      <c r="F313" s="35" t="s">
        <v>5</v>
      </c>
      <c r="G313" s="22">
        <v>4934.8999999999996</v>
      </c>
      <c r="H313" s="108">
        <f t="shared" si="23"/>
        <v>5428.39</v>
      </c>
      <c r="I313" s="134"/>
      <c r="J313" s="3" t="b">
        <f>IF($F313="","",ROUND(G313,2)=ROUND(VLOOKUP($D313,'2019-20 AER Final Decision'!$G$20:$Q$335,'2019-20 AER Final Decision'!$J$5,FALSE),2))</f>
        <v>1</v>
      </c>
    </row>
    <row r="314" spans="1:10" s="4" customFormat="1" x14ac:dyDescent="0.2">
      <c r="A314" s="49"/>
      <c r="B314" s="49"/>
      <c r="C314" s="183"/>
      <c r="D314" s="69" t="s">
        <v>183</v>
      </c>
      <c r="E314" s="35" t="s">
        <v>4</v>
      </c>
      <c r="F314" s="35" t="s">
        <v>5</v>
      </c>
      <c r="G314" s="22">
        <v>5528.94</v>
      </c>
      <c r="H314" s="108">
        <f t="shared" si="23"/>
        <v>6081.8339999999998</v>
      </c>
      <c r="I314" s="134"/>
      <c r="J314" s="3" t="b">
        <f>IF($F314="","",ROUND(G314,2)=ROUND(VLOOKUP($D314,'2019-20 AER Final Decision'!$G$20:$Q$335,'2019-20 AER Final Decision'!$J$5,FALSE),2))</f>
        <v>1</v>
      </c>
    </row>
    <row r="315" spans="1:10" s="4" customFormat="1" x14ac:dyDescent="0.2">
      <c r="A315" s="49"/>
      <c r="B315" s="49"/>
      <c r="C315" s="183"/>
      <c r="D315" s="69" t="s">
        <v>184</v>
      </c>
      <c r="E315" s="35" t="s">
        <v>4</v>
      </c>
      <c r="F315" s="35" t="s">
        <v>5</v>
      </c>
      <c r="G315" s="22">
        <v>4097.8100000000004</v>
      </c>
      <c r="H315" s="108">
        <f t="shared" si="23"/>
        <v>4507.5910000000003</v>
      </c>
      <c r="I315" s="134"/>
      <c r="J315" s="3" t="b">
        <f>IF($F315="","",ROUND(G315,2)=ROUND(VLOOKUP($D315,'2019-20 AER Final Decision'!$G$20:$Q$335,'2019-20 AER Final Decision'!$J$5,FALSE),2))</f>
        <v>1</v>
      </c>
    </row>
    <row r="316" spans="1:10" s="4" customFormat="1" x14ac:dyDescent="0.2">
      <c r="A316" s="49"/>
      <c r="B316" s="49"/>
      <c r="C316" s="183"/>
      <c r="D316" s="69" t="s">
        <v>185</v>
      </c>
      <c r="E316" s="35" t="s">
        <v>4</v>
      </c>
      <c r="F316" s="35" t="s">
        <v>5</v>
      </c>
      <c r="G316" s="22">
        <v>4279.1099999999997</v>
      </c>
      <c r="H316" s="108">
        <f t="shared" si="23"/>
        <v>4707.0209999999997</v>
      </c>
      <c r="I316" s="134"/>
      <c r="J316" s="3" t="b">
        <f>IF($F316="","",ROUND(G316,2)=ROUND(VLOOKUP($D316,'2019-20 AER Final Decision'!$G$20:$Q$335,'2019-20 AER Final Decision'!$J$5,FALSE),2))</f>
        <v>1</v>
      </c>
    </row>
    <row r="317" spans="1:10" s="4" customFormat="1" x14ac:dyDescent="0.2">
      <c r="A317" s="49"/>
      <c r="B317" s="49"/>
      <c r="C317" s="183"/>
      <c r="D317" s="70"/>
      <c r="E317" s="24"/>
      <c r="F317" s="24"/>
      <c r="G317" s="26"/>
      <c r="H317" s="109"/>
      <c r="I317" s="121"/>
      <c r="J317" s="3" t="str">
        <f>IF($F317="","",ROUND(G317,2)=ROUND(VLOOKUP($D317,'2019-20 AER Final Decision'!$G$20:$Q$335,'2019-20 AER Final Decision'!$J$5,FALSE),2))</f>
        <v/>
      </c>
    </row>
    <row r="318" spans="1:10" s="4" customFormat="1" x14ac:dyDescent="0.2">
      <c r="A318" s="49"/>
      <c r="B318" s="49"/>
      <c r="C318" s="183"/>
      <c r="D318" s="40" t="s">
        <v>186</v>
      </c>
      <c r="E318" s="72" t="s">
        <v>232</v>
      </c>
      <c r="F318" s="72" t="s">
        <v>232</v>
      </c>
      <c r="G318" s="73"/>
      <c r="H318" s="110" t="s">
        <v>232</v>
      </c>
      <c r="I318" s="121"/>
      <c r="J318" s="3" t="str">
        <f>IF($F318="","",ROUND(G318,2)=ROUND(VLOOKUP($D318,'2019-20 AER Final Decision'!$G$20:$Q$335,'2019-20 AER Final Decision'!$J$5,FALSE),2))</f>
        <v/>
      </c>
    </row>
    <row r="319" spans="1:10" s="4" customFormat="1" x14ac:dyDescent="0.2">
      <c r="A319" s="49"/>
      <c r="B319" s="49"/>
      <c r="C319" s="183"/>
      <c r="D319" s="18" t="s">
        <v>187</v>
      </c>
      <c r="E319" s="35" t="s">
        <v>4</v>
      </c>
      <c r="F319" s="35" t="s">
        <v>5</v>
      </c>
      <c r="G319" s="22">
        <v>4339.53</v>
      </c>
      <c r="H319" s="108">
        <f t="shared" ref="H319:H341" si="24">ROUND(G319*1.1,3)</f>
        <v>4773.4830000000002</v>
      </c>
      <c r="I319" s="134"/>
      <c r="J319" s="3" t="b">
        <f>IF($F319="","",ROUND(G319,2)=ROUND(VLOOKUP($D319,'2019-20 AER Final Decision'!$G$20:$Q$335,'2019-20 AER Final Decision'!$J$5,FALSE),2))</f>
        <v>1</v>
      </c>
    </row>
    <row r="320" spans="1:10" s="4" customFormat="1" x14ac:dyDescent="0.2">
      <c r="A320" s="49"/>
      <c r="B320" s="49"/>
      <c r="C320" s="184"/>
      <c r="D320" s="18" t="s">
        <v>188</v>
      </c>
      <c r="E320" s="24" t="s">
        <v>4</v>
      </c>
      <c r="F320" s="24" t="s">
        <v>5</v>
      </c>
      <c r="G320" s="26">
        <v>3977.3</v>
      </c>
      <c r="H320" s="109">
        <f t="shared" si="24"/>
        <v>4375.03</v>
      </c>
      <c r="I320" s="134"/>
      <c r="J320" s="3" t="b">
        <f>IF($F320="","",ROUND(G320,2)=ROUND(VLOOKUP($D320,'2019-20 AER Final Decision'!$G$20:$Q$335,'2019-20 AER Final Decision'!$J$5,FALSE),2))</f>
        <v>1</v>
      </c>
    </row>
    <row r="321" spans="1:10" s="4" customFormat="1" x14ac:dyDescent="0.2">
      <c r="A321" s="49"/>
      <c r="B321" s="49"/>
      <c r="C321" s="177" t="s">
        <v>137</v>
      </c>
      <c r="D321" s="30" t="s">
        <v>138</v>
      </c>
      <c r="E321" s="37" t="s">
        <v>139</v>
      </c>
      <c r="F321" s="38" t="s">
        <v>5</v>
      </c>
      <c r="G321" s="71">
        <v>403.08</v>
      </c>
      <c r="H321" s="111">
        <f t="shared" si="24"/>
        <v>443.38799999999998</v>
      </c>
      <c r="I321" s="134"/>
      <c r="J321" s="3" t="b">
        <f>IF($F321="","",ROUND(G321,2)=ROUND(VLOOKUP($D321,'2019-20 AER Final Decision'!$G$20:$Q$335,'2019-20 AER Final Decision'!$J$5,FALSE),2))</f>
        <v>1</v>
      </c>
    </row>
    <row r="322" spans="1:10" s="4" customFormat="1" x14ac:dyDescent="0.2">
      <c r="A322" s="49"/>
      <c r="B322" s="49"/>
      <c r="C322" s="184"/>
      <c r="D322" s="75" t="s">
        <v>140</v>
      </c>
      <c r="E322" s="24" t="s">
        <v>139</v>
      </c>
      <c r="F322" s="76" t="s">
        <v>5</v>
      </c>
      <c r="G322" s="26">
        <v>448.5</v>
      </c>
      <c r="H322" s="109">
        <f t="shared" si="24"/>
        <v>493.35</v>
      </c>
      <c r="I322" s="134"/>
      <c r="J322" s="3" t="b">
        <f>IF($F322="","",ROUND(G322,2)=ROUND(VLOOKUP($D322,'2019-20 AER Final Decision'!$G$20:$Q$335,'2019-20 AER Final Decision'!$J$5,FALSE),2))</f>
        <v>1</v>
      </c>
    </row>
    <row r="323" spans="1:10" s="4" customFormat="1" x14ac:dyDescent="0.2">
      <c r="A323" s="49"/>
      <c r="B323" s="49"/>
      <c r="C323" s="46" t="s">
        <v>143</v>
      </c>
      <c r="D323" s="41" t="s">
        <v>302</v>
      </c>
      <c r="E323" s="15" t="s">
        <v>144</v>
      </c>
      <c r="F323" s="16" t="s">
        <v>5</v>
      </c>
      <c r="G323" s="17">
        <v>51.95</v>
      </c>
      <c r="H323" s="107">
        <f t="shared" si="24"/>
        <v>57.145000000000003</v>
      </c>
      <c r="I323" s="134"/>
      <c r="J323" s="3" t="b">
        <f>IF($F323="","",ROUND(G323,2)=ROUND(VLOOKUP($D323,'2019-20 AER Final Decision'!$G$20:$Q$335,'2019-20 AER Final Decision'!$J$5,FALSE),2))</f>
        <v>1</v>
      </c>
    </row>
    <row r="324" spans="1:10" s="4" customFormat="1" ht="25.5" x14ac:dyDescent="0.2">
      <c r="A324" s="49"/>
      <c r="B324" s="49"/>
      <c r="C324" s="187" t="s">
        <v>145</v>
      </c>
      <c r="D324" s="47" t="s">
        <v>342</v>
      </c>
      <c r="E324" s="37" t="s">
        <v>6</v>
      </c>
      <c r="F324" s="37" t="s">
        <v>7</v>
      </c>
      <c r="G324" s="71">
        <v>196.39</v>
      </c>
      <c r="H324" s="111">
        <f t="shared" si="24"/>
        <v>216.029</v>
      </c>
      <c r="I324" s="134"/>
      <c r="J324" s="3" t="b">
        <f>IF($F324="","",ROUND(G324,2)=ROUND(VLOOKUP($D324,'2019-20 AER Final Decision'!$G$20:$Q$335,'2019-20 AER Final Decision'!$J$5,FALSE),2))</f>
        <v>1</v>
      </c>
    </row>
    <row r="325" spans="1:10" s="4" customFormat="1" ht="25.5" x14ac:dyDescent="0.2">
      <c r="A325" s="49"/>
      <c r="B325" s="49"/>
      <c r="C325" s="187"/>
      <c r="D325" s="70" t="s">
        <v>341</v>
      </c>
      <c r="E325" s="24" t="s">
        <v>6</v>
      </c>
      <c r="F325" s="24" t="s">
        <v>7</v>
      </c>
      <c r="G325" s="26">
        <v>216.02</v>
      </c>
      <c r="H325" s="109">
        <f t="shared" si="24"/>
        <v>237.62200000000001</v>
      </c>
      <c r="I325" s="134"/>
      <c r="J325" s="3" t="b">
        <f>IF($F325="","",ROUND(G325,2)=ROUND(VLOOKUP($D325,'2019-20 AER Final Decision'!$G$20:$Q$335,'2019-20 AER Final Decision'!$J$5,FALSE),2))</f>
        <v>1</v>
      </c>
    </row>
    <row r="326" spans="1:10" s="4" customFormat="1" x14ac:dyDescent="0.2">
      <c r="A326" s="49"/>
      <c r="B326" s="49"/>
      <c r="C326" s="185" t="s">
        <v>146</v>
      </c>
      <c r="D326" s="47" t="s">
        <v>423</v>
      </c>
      <c r="E326" s="37" t="s">
        <v>4</v>
      </c>
      <c r="F326" s="37" t="s">
        <v>5</v>
      </c>
      <c r="G326" s="71">
        <v>26.18</v>
      </c>
      <c r="H326" s="111">
        <f t="shared" si="24"/>
        <v>28.797999999999998</v>
      </c>
      <c r="I326" s="134"/>
      <c r="J326" s="3" t="b">
        <f>IF($F326="","",ROUND(G326,2)=ROUND(VLOOKUP($D326,'2019-20 AER Final Decision'!$G$20:$Q$335,'2019-20 AER Final Decision'!$J$5,FALSE),2))</f>
        <v>1</v>
      </c>
    </row>
    <row r="327" spans="1:10" s="4" customFormat="1" x14ac:dyDescent="0.2">
      <c r="A327" s="49"/>
      <c r="B327" s="49"/>
      <c r="C327" s="185"/>
      <c r="D327" s="69" t="s">
        <v>424</v>
      </c>
      <c r="E327" s="35" t="s">
        <v>4</v>
      </c>
      <c r="F327" s="35" t="s">
        <v>5</v>
      </c>
      <c r="G327" s="125">
        <v>26.18</v>
      </c>
      <c r="H327" s="108">
        <f t="shared" ref="H327:H328" si="25">ROUND(G327*1.1,3)</f>
        <v>28.797999999999998</v>
      </c>
      <c r="I327" s="134"/>
      <c r="J327" s="130" t="b">
        <f>IF($F327="","",ROUND(G327,2)=ROUND(VLOOKUP($D326,'2019-20 AER Final Decision'!$G$20:$Q$335,'2019-20 AER Final Decision'!$J$5,FALSE),2))</f>
        <v>1</v>
      </c>
    </row>
    <row r="328" spans="1:10" s="4" customFormat="1" x14ac:dyDescent="0.2">
      <c r="A328" s="49"/>
      <c r="B328" s="49"/>
      <c r="C328" s="185"/>
      <c r="D328" s="69" t="s">
        <v>425</v>
      </c>
      <c r="E328" s="35" t="s">
        <v>4</v>
      </c>
      <c r="F328" s="35" t="s">
        <v>5</v>
      </c>
      <c r="G328" s="125">
        <v>26.18</v>
      </c>
      <c r="H328" s="108">
        <f t="shared" si="25"/>
        <v>28.797999999999998</v>
      </c>
      <c r="I328" s="134"/>
      <c r="J328" s="130" t="b">
        <f>IF($F328="","",ROUND(G328,2)=ROUND(VLOOKUP($D326,'2019-20 AER Final Decision'!$G$20:$Q$335,'2019-20 AER Final Decision'!$J$5,FALSE),2))</f>
        <v>1</v>
      </c>
    </row>
    <row r="329" spans="1:10" s="4" customFormat="1" x14ac:dyDescent="0.2">
      <c r="A329" s="49"/>
      <c r="B329" s="49"/>
      <c r="C329" s="185"/>
      <c r="D329" s="70" t="s">
        <v>148</v>
      </c>
      <c r="E329" s="24" t="s">
        <v>4</v>
      </c>
      <c r="F329" s="24" t="s">
        <v>5</v>
      </c>
      <c r="G329" s="26">
        <v>235.66</v>
      </c>
      <c r="H329" s="109">
        <f t="shared" si="24"/>
        <v>259.226</v>
      </c>
      <c r="I329" s="134"/>
      <c r="J329" s="3" t="b">
        <f>IF($F329="","",ROUND(G329,2)=ROUND(VLOOKUP($D329,'2019-20 AER Final Decision'!$G$20:$Q$335,'2019-20 AER Final Decision'!$J$5,FALSE),2))</f>
        <v>1</v>
      </c>
    </row>
    <row r="330" spans="1:10" s="4" customFormat="1" x14ac:dyDescent="0.2">
      <c r="A330" s="49"/>
      <c r="B330" s="49"/>
      <c r="C330" s="46" t="s">
        <v>149</v>
      </c>
      <c r="D330" s="18" t="s">
        <v>150</v>
      </c>
      <c r="E330" s="15" t="s">
        <v>6</v>
      </c>
      <c r="F330" s="15" t="s">
        <v>7</v>
      </c>
      <c r="G330" s="17">
        <v>196.39</v>
      </c>
      <c r="H330" s="107">
        <f t="shared" si="24"/>
        <v>216.029</v>
      </c>
      <c r="I330" s="134"/>
      <c r="J330" s="3" t="b">
        <f>IF($F330="","",ROUND(G330,2)=ROUND(VLOOKUP($D330,'2019-20 AER Final Decision'!$G$20:$Q$335,'2019-20 AER Final Decision'!$J$5,FALSE),2))</f>
        <v>1</v>
      </c>
    </row>
    <row r="331" spans="1:10" s="4" customFormat="1" ht="51" x14ac:dyDescent="0.2">
      <c r="A331" s="49"/>
      <c r="B331" s="49"/>
      <c r="C331" s="46" t="s">
        <v>151</v>
      </c>
      <c r="D331" s="18" t="s">
        <v>299</v>
      </c>
      <c r="E331" s="15" t="s">
        <v>6</v>
      </c>
      <c r="F331" s="15" t="s">
        <v>7</v>
      </c>
      <c r="G331" s="17">
        <v>157.11000000000001</v>
      </c>
      <c r="H331" s="107">
        <f t="shared" si="24"/>
        <v>172.821</v>
      </c>
      <c r="I331" s="134"/>
      <c r="J331" s="3" t="b">
        <f>IF($F331="","",ROUND(G331,2)=ROUND(VLOOKUP($D331,'2019-20 AER Final Decision'!$G$20:$Q$335,'2019-20 AER Final Decision'!$J$5,FALSE),2))</f>
        <v>1</v>
      </c>
    </row>
    <row r="332" spans="1:10" s="4" customFormat="1" x14ac:dyDescent="0.2">
      <c r="A332" s="49"/>
      <c r="B332" s="49"/>
      <c r="C332" s="185" t="s">
        <v>152</v>
      </c>
      <c r="D332" s="47" t="s">
        <v>344</v>
      </c>
      <c r="E332" s="37" t="s">
        <v>6</v>
      </c>
      <c r="F332" s="37" t="s">
        <v>7</v>
      </c>
      <c r="G332" s="71">
        <v>103.9</v>
      </c>
      <c r="H332" s="111">
        <f t="shared" si="24"/>
        <v>114.29</v>
      </c>
      <c r="I332" s="134"/>
      <c r="J332" s="3" t="b">
        <f>IF($F332="","",ROUND(G332,2)=ROUND(VLOOKUP($D332,'2019-20 AER Final Decision'!$G$20:$Q$335,'2019-20 AER Final Decision'!$J$5,FALSE),2))</f>
        <v>1</v>
      </c>
    </row>
    <row r="333" spans="1:10" s="4" customFormat="1" x14ac:dyDescent="0.2">
      <c r="A333" s="49"/>
      <c r="B333" s="49"/>
      <c r="C333" s="185"/>
      <c r="D333" s="70" t="s">
        <v>343</v>
      </c>
      <c r="E333" s="24" t="s">
        <v>6</v>
      </c>
      <c r="F333" s="24" t="s">
        <v>7</v>
      </c>
      <c r="G333" s="26">
        <v>216.02</v>
      </c>
      <c r="H333" s="109">
        <f t="shared" si="24"/>
        <v>237.62200000000001</v>
      </c>
      <c r="I333" s="134"/>
      <c r="J333" s="3" t="b">
        <f>IF($F333="","",ROUND(G333,2)=ROUND(VLOOKUP($D333,'2019-20 AER Final Decision'!$G$20:$Q$335,'2019-20 AER Final Decision'!$J$5,FALSE),2))</f>
        <v>1</v>
      </c>
    </row>
    <row r="334" spans="1:10" s="4" customFormat="1" ht="25.5" x14ac:dyDescent="0.2">
      <c r="A334" s="49"/>
      <c r="B334" s="49"/>
      <c r="C334" s="46" t="s">
        <v>153</v>
      </c>
      <c r="D334" s="18" t="s">
        <v>154</v>
      </c>
      <c r="E334" s="15" t="s">
        <v>6</v>
      </c>
      <c r="F334" s="15" t="s">
        <v>7</v>
      </c>
      <c r="G334" s="17">
        <v>157.11000000000001</v>
      </c>
      <c r="H334" s="107">
        <f t="shared" si="24"/>
        <v>172.821</v>
      </c>
      <c r="I334" s="134"/>
      <c r="J334" s="3" t="b">
        <f>IF($F334="","",ROUND(G334,2)=ROUND(VLOOKUP($D334,'2019-20 AER Final Decision'!$G$20:$Q$335,'2019-20 AER Final Decision'!$J$5,FALSE),2))</f>
        <v>1</v>
      </c>
    </row>
    <row r="335" spans="1:10" s="4" customFormat="1" x14ac:dyDescent="0.2">
      <c r="A335" s="49"/>
      <c r="B335" s="49"/>
      <c r="C335" s="46" t="s">
        <v>156</v>
      </c>
      <c r="D335" s="18" t="s">
        <v>156</v>
      </c>
      <c r="E335" s="15" t="s">
        <v>4</v>
      </c>
      <c r="F335" s="15" t="s">
        <v>5</v>
      </c>
      <c r="G335" s="17">
        <v>2309.0100000000002</v>
      </c>
      <c r="H335" s="107">
        <f t="shared" si="24"/>
        <v>2539.9110000000001</v>
      </c>
      <c r="I335" s="134"/>
      <c r="J335" s="3" t="b">
        <f>IF($F335="","",ROUND(G335,2)=ROUND(VLOOKUP($D335,'2019-20 AER Final Decision'!$G$20:$Q$335,'2019-20 AER Final Decision'!$J$5,FALSE),2))</f>
        <v>1</v>
      </c>
    </row>
    <row r="336" spans="1:10" s="4" customFormat="1" x14ac:dyDescent="0.2">
      <c r="A336" s="49"/>
      <c r="B336" s="49"/>
      <c r="C336" s="105" t="s">
        <v>194</v>
      </c>
      <c r="D336" s="42" t="s">
        <v>195</v>
      </c>
      <c r="E336" s="15" t="s">
        <v>4</v>
      </c>
      <c r="F336" s="15" t="s">
        <v>5</v>
      </c>
      <c r="G336" s="129">
        <v>0</v>
      </c>
      <c r="H336" s="107">
        <f t="shared" si="24"/>
        <v>0</v>
      </c>
      <c r="I336" s="134"/>
      <c r="J336" s="130" t="e">
        <f>IF($F336="","",ROUND(G336,2)=ROUND(VLOOKUP($D336,'2019-20 AER Final Decision'!$G$20:$Q$335,'2019-20 AER Final Decision'!$J$5,FALSE),2))</f>
        <v>#N/A</v>
      </c>
    </row>
    <row r="337" spans="3:10" ht="25.5" x14ac:dyDescent="0.2">
      <c r="C337" s="105" t="s">
        <v>196</v>
      </c>
      <c r="D337" s="42" t="s">
        <v>196</v>
      </c>
      <c r="E337" s="15" t="s">
        <v>4</v>
      </c>
      <c r="F337" s="15" t="s">
        <v>5</v>
      </c>
      <c r="G337" s="17">
        <v>17.46</v>
      </c>
      <c r="H337" s="107">
        <f t="shared" si="24"/>
        <v>19.206</v>
      </c>
      <c r="I337" s="134"/>
      <c r="J337" s="3" t="b">
        <f>IF($F337="","",ROUND(G337,2)=ROUND(VLOOKUP($D337,'2019-20 AER Final Decision'!$G$20:$Q$335,'2019-20 AER Final Decision'!$J$5,FALSE),2))</f>
        <v>1</v>
      </c>
    </row>
    <row r="338" spans="3:10" x14ac:dyDescent="0.2">
      <c r="C338" s="105" t="s">
        <v>197</v>
      </c>
      <c r="D338" s="42" t="s">
        <v>197</v>
      </c>
      <c r="E338" s="15" t="s">
        <v>4</v>
      </c>
      <c r="F338" s="15" t="s">
        <v>5</v>
      </c>
      <c r="G338" s="129">
        <v>0</v>
      </c>
      <c r="H338" s="107">
        <f t="shared" si="24"/>
        <v>0</v>
      </c>
      <c r="I338" s="134"/>
      <c r="J338" s="130" t="e">
        <f>IF($F338="","",ROUND(G338,2)=ROUND(VLOOKUP($D338,'2019-20 AER Final Decision'!$G$20:$Q$335,'2019-20 AER Final Decision'!$J$5,FALSE),2))</f>
        <v>#N/A</v>
      </c>
    </row>
    <row r="339" spans="3:10" ht="25.5" x14ac:dyDescent="0.2">
      <c r="C339" s="105" t="s">
        <v>268</v>
      </c>
      <c r="D339" s="42" t="s">
        <v>268</v>
      </c>
      <c r="E339" s="15" t="s">
        <v>6</v>
      </c>
      <c r="F339" s="15" t="s">
        <v>7</v>
      </c>
      <c r="G339" s="17">
        <v>155.34</v>
      </c>
      <c r="H339" s="107">
        <f t="shared" si="24"/>
        <v>170.874</v>
      </c>
      <c r="I339" s="134"/>
      <c r="J339" s="3" t="b">
        <f>IF($F339="","",ROUND(G339,2)=ROUND(VLOOKUP($D339,'2019-20 AER Final Decision'!$G$20:$Q$335,'2019-20 AER Final Decision'!$J$5,FALSE),2))</f>
        <v>1</v>
      </c>
    </row>
    <row r="340" spans="3:10" ht="25.5" x14ac:dyDescent="0.2">
      <c r="C340" s="105" t="s">
        <v>300</v>
      </c>
      <c r="D340" s="42" t="s">
        <v>428</v>
      </c>
      <c r="E340" s="15" t="s">
        <v>6</v>
      </c>
      <c r="F340" s="15" t="s">
        <v>7</v>
      </c>
      <c r="G340" s="17">
        <v>157.11000000000001</v>
      </c>
      <c r="H340" s="107">
        <f t="shared" si="24"/>
        <v>172.821</v>
      </c>
      <c r="I340" s="134"/>
      <c r="J340" s="3" t="b">
        <f>IF($F340="","",ROUND(G340,2)=ROUND(VLOOKUP($D340,'2019-20 AER Final Decision'!$G$20:$Q$335,'2019-20 AER Final Decision'!$J$5,FALSE),2))</f>
        <v>1</v>
      </c>
    </row>
    <row r="341" spans="3:10" x14ac:dyDescent="0.2">
      <c r="C341" s="105" t="s">
        <v>304</v>
      </c>
      <c r="D341" s="42" t="s">
        <v>429</v>
      </c>
      <c r="E341" s="15" t="s">
        <v>4</v>
      </c>
      <c r="F341" s="15" t="s">
        <v>5</v>
      </c>
      <c r="G341" s="17">
        <v>351.44</v>
      </c>
      <c r="H341" s="107">
        <f t="shared" si="24"/>
        <v>386.584</v>
      </c>
      <c r="I341" s="134"/>
      <c r="J341" s="3" t="b">
        <f>IF($F341="","",ROUND(G341,2)=ROUND(VLOOKUP($D341,'2019-20 AER Final Decision'!$G$20:$Q$335,'2019-20 AER Final Decision'!$J$5,FALSE),2))</f>
        <v>1</v>
      </c>
    </row>
    <row r="342" spans="3:10" ht="25.5" x14ac:dyDescent="0.2">
      <c r="C342" s="105" t="s">
        <v>432</v>
      </c>
      <c r="D342" s="42" t="s">
        <v>328</v>
      </c>
      <c r="E342" s="15" t="s">
        <v>4</v>
      </c>
      <c r="F342" s="15" t="s">
        <v>7</v>
      </c>
      <c r="G342" s="17">
        <v>154.86000000000001</v>
      </c>
      <c r="H342" s="107">
        <f t="shared" ref="H342:H361" si="26">ROUND(G342*1.1,3)</f>
        <v>170.346</v>
      </c>
      <c r="I342" s="134"/>
      <c r="J342" s="3" t="b">
        <f>IF($F342="","",ROUND(G342,2)=ROUND(VLOOKUP($D342,'2019-20 AER Final Decision'!$G$20:$Q$335,'2019-20 AER Final Decision'!$J$5,FALSE),2))</f>
        <v>1</v>
      </c>
    </row>
    <row r="343" spans="3:10" x14ac:dyDescent="0.2">
      <c r="C343" s="105" t="s">
        <v>430</v>
      </c>
      <c r="D343" s="42" t="s">
        <v>330</v>
      </c>
      <c r="E343" s="15" t="s">
        <v>6</v>
      </c>
      <c r="F343" s="15" t="s">
        <v>7</v>
      </c>
      <c r="G343" s="17">
        <v>151.41</v>
      </c>
      <c r="H343" s="107">
        <f t="shared" si="26"/>
        <v>166.55099999999999</v>
      </c>
      <c r="I343" s="134"/>
      <c r="J343" s="3" t="b">
        <f>IF($F343="","",ROUND(G343,2)=ROUND(VLOOKUP($D343,'2019-20 AER Final Decision'!$G$20:$Q$335,'2019-20 AER Final Decision'!$J$5,FALSE),2))</f>
        <v>1</v>
      </c>
    </row>
    <row r="344" spans="3:10" x14ac:dyDescent="0.2">
      <c r="C344" s="105" t="s">
        <v>431</v>
      </c>
      <c r="D344" s="42" t="s">
        <v>332</v>
      </c>
      <c r="E344" s="15" t="s">
        <v>4</v>
      </c>
      <c r="F344" s="15" t="s">
        <v>5</v>
      </c>
      <c r="G344" s="17">
        <v>151.41</v>
      </c>
      <c r="H344" s="107">
        <f t="shared" si="26"/>
        <v>166.55099999999999</v>
      </c>
      <c r="I344" s="134"/>
      <c r="J344" s="3" t="b">
        <f>IF($F344="","",ROUND(G344,2)=ROUND(VLOOKUP($D344,'2019-20 AER Final Decision'!$G$20:$Q$335,'2019-20 AER Final Decision'!$J$5,FALSE),2))</f>
        <v>1</v>
      </c>
    </row>
    <row r="345" spans="3:10" ht="38.25" x14ac:dyDescent="0.2">
      <c r="C345" s="105" t="s">
        <v>433</v>
      </c>
      <c r="D345" s="42" t="s">
        <v>438</v>
      </c>
      <c r="E345" s="15" t="s">
        <v>4</v>
      </c>
      <c r="F345" s="15" t="s">
        <v>7</v>
      </c>
      <c r="G345" s="17"/>
      <c r="H345" s="107"/>
      <c r="J345" s="3" t="e">
        <f>IF($F345="","",ROUND(G345,2)=ROUND(VLOOKUP($D345,'2019-20 AER Final Decision'!$G$20:$Q$335,'2019-20 AER Final Decision'!$J$5,FALSE),2))</f>
        <v>#VALUE!</v>
      </c>
    </row>
    <row r="346" spans="3:10" ht="25.5" x14ac:dyDescent="0.2">
      <c r="C346" s="105" t="s">
        <v>434</v>
      </c>
      <c r="D346" s="42" t="s">
        <v>349</v>
      </c>
      <c r="E346" s="15" t="s">
        <v>4</v>
      </c>
      <c r="F346" s="15" t="s">
        <v>7</v>
      </c>
      <c r="G346" s="17"/>
      <c r="H346" s="107"/>
      <c r="J346" s="3" t="e">
        <f>IF($F346="","",ROUND(G346,2)=ROUND(VLOOKUP($D346,'2019-20 AER Final Decision'!$G$20:$Q$335,'2019-20 AER Final Decision'!$J$5,FALSE),2))</f>
        <v>#VALUE!</v>
      </c>
    </row>
    <row r="347" spans="3:10" ht="38.25" x14ac:dyDescent="0.2">
      <c r="C347" s="105" t="s">
        <v>354</v>
      </c>
      <c r="D347" s="42" t="s">
        <v>355</v>
      </c>
      <c r="E347" s="15" t="s">
        <v>4</v>
      </c>
      <c r="F347" s="15" t="s">
        <v>5</v>
      </c>
      <c r="G347" s="17">
        <v>17.46</v>
      </c>
      <c r="H347" s="107">
        <f t="shared" si="26"/>
        <v>19.206</v>
      </c>
      <c r="I347" s="134"/>
      <c r="J347" s="3" t="b">
        <f>IF($F347="","",ROUND(G347,2)=ROUND(VLOOKUP($D347,'2019-20 AER Final Decision'!$G$20:$Q$335,'2019-20 AER Final Decision'!$J$5,FALSE),2))</f>
        <v>1</v>
      </c>
    </row>
    <row r="348" spans="3:10" x14ac:dyDescent="0.2">
      <c r="C348" s="177" t="s">
        <v>356</v>
      </c>
      <c r="D348" s="122" t="s">
        <v>357</v>
      </c>
      <c r="E348" s="37" t="s">
        <v>4</v>
      </c>
      <c r="F348" s="37" t="s">
        <v>5</v>
      </c>
      <c r="G348" s="71">
        <v>177.39</v>
      </c>
      <c r="H348" s="111">
        <f t="shared" si="26"/>
        <v>195.12899999999999</v>
      </c>
      <c r="I348" s="134"/>
      <c r="J348" s="3" t="b">
        <f>IF($F348="","",ROUND(G348,2)=ROUND(VLOOKUP($D348,'2019-20 AER Final Decision'!$G$20:$Q$335,'2019-20 AER Final Decision'!$J$5,FALSE),2))</f>
        <v>1</v>
      </c>
    </row>
    <row r="349" spans="3:10" x14ac:dyDescent="0.2">
      <c r="C349" s="179"/>
      <c r="D349" s="123" t="s">
        <v>359</v>
      </c>
      <c r="E349" s="35" t="s">
        <v>4</v>
      </c>
      <c r="F349" s="35" t="s">
        <v>5</v>
      </c>
      <c r="G349" s="22">
        <v>404.51</v>
      </c>
      <c r="H349" s="108">
        <f t="shared" si="26"/>
        <v>444.96100000000001</v>
      </c>
      <c r="I349" s="134"/>
      <c r="J349" s="3" t="b">
        <f>IF($F349="","",ROUND(G349,2)=ROUND(VLOOKUP($D349,'2019-20 AER Final Decision'!$G$20:$Q$335,'2019-20 AER Final Decision'!$J$5,FALSE),2))</f>
        <v>1</v>
      </c>
    </row>
    <row r="350" spans="3:10" x14ac:dyDescent="0.2">
      <c r="C350" s="179"/>
      <c r="D350" s="123" t="s">
        <v>446</v>
      </c>
      <c r="E350" s="35" t="s">
        <v>4</v>
      </c>
      <c r="F350" s="35" t="s">
        <v>5</v>
      </c>
      <c r="G350" s="22">
        <v>593.78</v>
      </c>
      <c r="H350" s="108">
        <f t="shared" si="26"/>
        <v>653.15800000000002</v>
      </c>
      <c r="I350" s="134"/>
      <c r="J350" s="3" t="b">
        <f>IF($F350="","",ROUND(G350,2)=ROUND(VLOOKUP($D350,'2019-20 AER Final Decision'!$G$20:$Q$335,'2019-20 AER Final Decision'!$J$5,FALSE),2))</f>
        <v>1</v>
      </c>
    </row>
    <row r="351" spans="3:10" x14ac:dyDescent="0.2">
      <c r="C351" s="179"/>
      <c r="D351" s="123" t="s">
        <v>376</v>
      </c>
      <c r="E351" s="35" t="s">
        <v>4</v>
      </c>
      <c r="F351" s="35" t="s">
        <v>5</v>
      </c>
      <c r="G351" s="22">
        <v>290.95</v>
      </c>
      <c r="H351" s="108">
        <f t="shared" ref="H351" si="27">ROUND(G351*1.1,3)</f>
        <v>320.04500000000002</v>
      </c>
      <c r="I351" s="134"/>
      <c r="J351" s="3" t="b">
        <f>IF($F351="","",ROUND(G351,2)=ROUND(VLOOKUP($D351,'2019-20 AER Final Decision'!$G$20:$Q$335,'2019-20 AER Final Decision'!$J$5,FALSE),2))</f>
        <v>1</v>
      </c>
    </row>
    <row r="352" spans="3:10" x14ac:dyDescent="0.2">
      <c r="C352" s="178"/>
      <c r="D352" s="124"/>
      <c r="E352" s="24"/>
      <c r="F352" s="24"/>
      <c r="G352" s="26"/>
      <c r="H352" s="109"/>
      <c r="J352" s="3" t="str">
        <f>IF($F352="","",ROUND(G352,2)=ROUND(VLOOKUP($D352,'2019-20 AER Final Decision'!$G$20:$Q$335,'2019-20 AER Final Decision'!$J$5,FALSE),2))</f>
        <v/>
      </c>
    </row>
    <row r="353" spans="3:10" ht="12.75" customHeight="1" x14ac:dyDescent="0.2">
      <c r="C353" s="177" t="s">
        <v>449</v>
      </c>
      <c r="D353" s="122" t="s">
        <v>447</v>
      </c>
      <c r="E353" s="37" t="s">
        <v>4</v>
      </c>
      <c r="F353" s="37" t="s">
        <v>7</v>
      </c>
      <c r="G353" s="71">
        <v>157.11000000000001</v>
      </c>
      <c r="H353" s="111">
        <f t="shared" si="26"/>
        <v>172.821</v>
      </c>
      <c r="I353" s="134"/>
      <c r="J353" s="3" t="b">
        <f>IF($F353="","",ROUND(G353,2)=ROUND(VLOOKUP($D353,'2019-20 AER Final Decision'!$G$20:$Q$335,'2019-20 AER Final Decision'!$J$5,FALSE),2))</f>
        <v>1</v>
      </c>
    </row>
    <row r="354" spans="3:10" ht="12.75" customHeight="1" x14ac:dyDescent="0.2">
      <c r="C354" s="178"/>
      <c r="D354" s="124" t="s">
        <v>448</v>
      </c>
      <c r="E354" s="24" t="s">
        <v>4</v>
      </c>
      <c r="F354" s="24" t="s">
        <v>7</v>
      </c>
      <c r="G354" s="26">
        <v>274.94</v>
      </c>
      <c r="H354" s="109">
        <f t="shared" si="26"/>
        <v>302.43400000000003</v>
      </c>
      <c r="I354" s="134"/>
      <c r="J354" s="3" t="b">
        <f>IF($F354="","",ROUND(G354,2)=ROUND(VLOOKUP($D354,'2019-20 AER Final Decision'!$G$20:$Q$335,'2019-20 AER Final Decision'!$J$5,FALSE),2))</f>
        <v>1</v>
      </c>
    </row>
    <row r="355" spans="3:10" x14ac:dyDescent="0.2">
      <c r="C355" s="177" t="s">
        <v>450</v>
      </c>
      <c r="D355" s="122" t="s">
        <v>368</v>
      </c>
      <c r="E355" s="37" t="s">
        <v>4</v>
      </c>
      <c r="F355" s="37" t="s">
        <v>5</v>
      </c>
      <c r="G355" s="71">
        <v>171.91</v>
      </c>
      <c r="H355" s="111">
        <f t="shared" si="26"/>
        <v>189.101</v>
      </c>
      <c r="I355" s="134"/>
      <c r="J355" s="3" t="b">
        <f>IF($F355="","",ROUND(G355,2)=ROUND(VLOOKUP($D355,'2019-20 AER Final Decision'!$G$20:$Q$335,'2019-20 AER Final Decision'!$J$5,FALSE),2))</f>
        <v>1</v>
      </c>
    </row>
    <row r="356" spans="3:10" x14ac:dyDescent="0.2">
      <c r="C356" s="179"/>
      <c r="D356" s="123" t="s">
        <v>369</v>
      </c>
      <c r="E356" s="35" t="s">
        <v>4</v>
      </c>
      <c r="F356" s="35" t="s">
        <v>5</v>
      </c>
      <c r="G356" s="22">
        <v>171.91</v>
      </c>
      <c r="H356" s="108">
        <f t="shared" si="26"/>
        <v>189.101</v>
      </c>
      <c r="I356" s="134"/>
      <c r="J356" s="3" t="b">
        <f>IF($F356="","",ROUND(G356,2)=ROUND(VLOOKUP($D356,'2019-20 AER Final Decision'!$G$20:$Q$335,'2019-20 AER Final Decision'!$J$5,FALSE),2))</f>
        <v>1</v>
      </c>
    </row>
    <row r="357" spans="3:10" ht="14.25" x14ac:dyDescent="0.2">
      <c r="C357" s="106"/>
      <c r="D357" s="124"/>
      <c r="E357" s="24"/>
      <c r="F357" s="24"/>
      <c r="G357" s="26"/>
      <c r="H357" s="109"/>
      <c r="J357" s="3" t="str">
        <f>IF($F357="","",ROUND(G357,2)=ROUND(VLOOKUP($D357,'2019-20 AER Final Decision'!$G$20:$Q$335,'2019-20 AER Final Decision'!$J$5,FALSE),2))</f>
        <v/>
      </c>
    </row>
    <row r="358" spans="3:10" ht="25.5" x14ac:dyDescent="0.2">
      <c r="C358" s="105" t="s">
        <v>370</v>
      </c>
      <c r="D358" s="124" t="s">
        <v>371</v>
      </c>
      <c r="E358" s="15" t="s">
        <v>4</v>
      </c>
      <c r="F358" s="15" t="s">
        <v>7</v>
      </c>
      <c r="G358" s="17"/>
      <c r="H358" s="107"/>
      <c r="I358" s="134"/>
      <c r="J358" s="3" t="b">
        <f>IF($F358="","",ROUND(G358,2)=ROUND(VLOOKUP($D358,'2019-20 AER Final Decision'!$G$20:$Q$335,'2019-20 AER Final Decision'!$J$5,FALSE),2))</f>
        <v>1</v>
      </c>
    </row>
    <row r="359" spans="3:10" x14ac:dyDescent="0.2">
      <c r="C359" s="105" t="s">
        <v>435</v>
      </c>
      <c r="D359" s="42" t="s">
        <v>379</v>
      </c>
      <c r="E359" s="15" t="s">
        <v>4</v>
      </c>
      <c r="F359" s="15" t="s">
        <v>5</v>
      </c>
      <c r="G359" s="17">
        <v>230.59</v>
      </c>
      <c r="H359" s="107">
        <f t="shared" si="26"/>
        <v>253.649</v>
      </c>
      <c r="I359" s="134"/>
      <c r="J359" s="3" t="b">
        <f>IF($F359="","",ROUND(G359,2)=ROUND(VLOOKUP($D359,'2019-20 AER Final Decision'!$G$20:$Q$335,'2019-20 AER Final Decision'!$J$5,FALSE),2))</f>
        <v>1</v>
      </c>
    </row>
    <row r="360" spans="3:10" x14ac:dyDescent="0.2">
      <c r="C360" s="105" t="s">
        <v>436</v>
      </c>
      <c r="D360" s="42" t="s">
        <v>383</v>
      </c>
      <c r="E360" s="15" t="s">
        <v>4</v>
      </c>
      <c r="F360" s="15" t="s">
        <v>5</v>
      </c>
      <c r="G360" s="17">
        <v>628.44000000000005</v>
      </c>
      <c r="H360" s="107">
        <f t="shared" si="26"/>
        <v>691.28399999999999</v>
      </c>
      <c r="I360" s="134"/>
      <c r="J360" s="3" t="b">
        <f>IF($F360="","",ROUND(G360,2)=ROUND(VLOOKUP($D360,'2019-20 AER Final Decision'!$G$20:$Q$335,'2019-20 AER Final Decision'!$J$5,FALSE),2))</f>
        <v>1</v>
      </c>
    </row>
    <row r="361" spans="3:10" x14ac:dyDescent="0.2">
      <c r="C361" s="105" t="s">
        <v>437</v>
      </c>
      <c r="D361" s="42" t="s">
        <v>386</v>
      </c>
      <c r="E361" s="15" t="s">
        <v>4</v>
      </c>
      <c r="F361" s="15" t="s">
        <v>7</v>
      </c>
      <c r="G361" s="17">
        <v>103.9</v>
      </c>
      <c r="H361" s="107">
        <f t="shared" si="26"/>
        <v>114.29</v>
      </c>
      <c r="I361" s="134"/>
      <c r="J361" s="3" t="b">
        <f>IF($F361="","",ROUND(G361,2)=ROUND(VLOOKUP($D361,'2019-20 AER Final Decision'!$G$20:$Q$335,'2019-20 AER Final Decision'!$J$5,FALSE),2))</f>
        <v>1</v>
      </c>
    </row>
    <row r="362" spans="3:10" x14ac:dyDescent="0.2">
      <c r="C362" s="105" t="s">
        <v>198</v>
      </c>
      <c r="D362" s="42" t="s">
        <v>199</v>
      </c>
      <c r="E362" s="15" t="s">
        <v>4</v>
      </c>
      <c r="F362" s="15" t="s">
        <v>7</v>
      </c>
      <c r="G362" s="17">
        <v>0</v>
      </c>
      <c r="H362" s="107">
        <f t="shared" ref="H362" si="28">ROUND(G362*1.1,3)</f>
        <v>0</v>
      </c>
      <c r="I362" s="134"/>
      <c r="J362" s="3" t="e">
        <f>IF($F362="","",ROUND(G362,2)=ROUND(VLOOKUP($D362,'2019-20 AER Final Decision'!$G$20:$Q$335,'2019-20 AER Final Decision'!$J$5,FALSE),2))</f>
        <v>#VALUE!</v>
      </c>
    </row>
    <row r="363" spans="3:10" x14ac:dyDescent="0.2">
      <c r="C363" s="43"/>
      <c r="D363" s="9"/>
      <c r="E363" s="39"/>
      <c r="F363" s="39"/>
      <c r="G363" s="19"/>
      <c r="H363" s="112"/>
    </row>
    <row r="364" spans="3:10" x14ac:dyDescent="0.2">
      <c r="C364" s="43"/>
      <c r="D364" s="9"/>
      <c r="E364" s="39"/>
      <c r="F364" s="39"/>
      <c r="G364" s="19"/>
      <c r="H364" s="112"/>
    </row>
    <row r="365" spans="3:10" ht="15" x14ac:dyDescent="0.2">
      <c r="C365" s="44" t="s">
        <v>220</v>
      </c>
      <c r="D365" s="68"/>
      <c r="E365" s="62" t="s">
        <v>232</v>
      </c>
      <c r="F365" s="62" t="s">
        <v>232</v>
      </c>
      <c r="G365" s="63" t="s">
        <v>232</v>
      </c>
      <c r="H365" s="113" t="s">
        <v>232</v>
      </c>
    </row>
    <row r="366" spans="3:10" ht="75" x14ac:dyDescent="0.2">
      <c r="C366" s="81" t="s">
        <v>217</v>
      </c>
      <c r="D366" s="67" t="s">
        <v>232</v>
      </c>
      <c r="E366" s="67" t="s">
        <v>232</v>
      </c>
      <c r="F366" s="66" t="s">
        <v>232</v>
      </c>
      <c r="G366" s="45" t="s">
        <v>465</v>
      </c>
      <c r="H366" s="45" t="s">
        <v>466</v>
      </c>
    </row>
    <row r="367" spans="3:10" x14ac:dyDescent="0.2">
      <c r="C367" s="83" t="s">
        <v>218</v>
      </c>
      <c r="D367" s="82" t="s">
        <v>232</v>
      </c>
      <c r="E367" s="15" t="s">
        <v>6</v>
      </c>
      <c r="F367" s="15" t="s">
        <v>7</v>
      </c>
      <c r="G367" s="17">
        <v>103.9</v>
      </c>
      <c r="H367" s="107">
        <f t="shared" ref="H367:H384" si="29">ROUND(G367*1.1,3)</f>
        <v>114.29</v>
      </c>
      <c r="J367" s="3" t="b">
        <f>IF($C367="","",ROUND(G367,2)=ROUND(VLOOKUP($C367,'2019-20 AER Final Decision'!$E$345:$P$364,'2019-20 AER Final Decision'!$J$341,FALSE),2))</f>
        <v>1</v>
      </c>
    </row>
    <row r="368" spans="3:10" x14ac:dyDescent="0.2">
      <c r="C368" s="83" t="s">
        <v>390</v>
      </c>
      <c r="D368" s="82" t="s">
        <v>232</v>
      </c>
      <c r="E368" s="15" t="s">
        <v>6</v>
      </c>
      <c r="F368" s="15" t="s">
        <v>7</v>
      </c>
      <c r="G368" s="17">
        <v>157.11000000000001</v>
      </c>
      <c r="H368" s="107">
        <f t="shared" si="29"/>
        <v>172.821</v>
      </c>
      <c r="J368" s="3" t="b">
        <f>IF($C368="","",ROUND(G368,2)=ROUND(VLOOKUP($C368,'2019-20 AER Final Decision'!$E$345:$P$364,'2019-20 AER Final Decision'!$J$341,FALSE),2))</f>
        <v>1</v>
      </c>
    </row>
    <row r="369" spans="3:10" x14ac:dyDescent="0.2">
      <c r="C369" s="83" t="s">
        <v>391</v>
      </c>
      <c r="D369" s="82" t="s">
        <v>232</v>
      </c>
      <c r="E369" s="15" t="s">
        <v>6</v>
      </c>
      <c r="F369" s="15" t="s">
        <v>7</v>
      </c>
      <c r="G369" s="17">
        <v>196.39</v>
      </c>
      <c r="H369" s="107">
        <f t="shared" si="29"/>
        <v>216.029</v>
      </c>
      <c r="J369" s="3" t="b">
        <f>IF($C369="","",ROUND(G369,2)=ROUND(VLOOKUP($C369,'2019-20 AER Final Decision'!$E$345:$P$364,'2019-20 AER Final Decision'!$J$341,FALSE),2))</f>
        <v>1</v>
      </c>
    </row>
    <row r="370" spans="3:10" x14ac:dyDescent="0.2">
      <c r="C370" s="83" t="s">
        <v>392</v>
      </c>
      <c r="D370" s="82" t="s">
        <v>232</v>
      </c>
      <c r="E370" s="15" t="s">
        <v>6</v>
      </c>
      <c r="F370" s="15" t="s">
        <v>7</v>
      </c>
      <c r="G370" s="17">
        <v>151.41</v>
      </c>
      <c r="H370" s="107">
        <f t="shared" si="29"/>
        <v>166.55099999999999</v>
      </c>
      <c r="J370" s="3" t="b">
        <f>IF($C370="","",ROUND(G370,2)=ROUND(VLOOKUP($C370,'2019-20 AER Final Decision'!$E$345:$P$364,'2019-20 AER Final Decision'!$J$341,FALSE),2))</f>
        <v>1</v>
      </c>
    </row>
    <row r="371" spans="3:10" x14ac:dyDescent="0.2">
      <c r="C371" s="83" t="s">
        <v>219</v>
      </c>
      <c r="D371" s="82"/>
      <c r="E371" s="15" t="s">
        <v>6</v>
      </c>
      <c r="F371" s="15" t="s">
        <v>7</v>
      </c>
      <c r="G371" s="17">
        <v>216.02</v>
      </c>
      <c r="H371" s="107">
        <f t="shared" si="29"/>
        <v>237.62200000000001</v>
      </c>
      <c r="J371" s="3" t="b">
        <f>IF($C371="","",ROUND(G371,2)=ROUND(VLOOKUP($C371,'2019-20 AER Final Decision'!$E$345:$P$364,'2019-20 AER Final Decision'!$J$341,FALSE),2))</f>
        <v>1</v>
      </c>
    </row>
    <row r="372" spans="3:10" x14ac:dyDescent="0.2">
      <c r="C372" s="83" t="s">
        <v>393</v>
      </c>
      <c r="D372" s="82"/>
      <c r="E372" s="15" t="s">
        <v>6</v>
      </c>
      <c r="F372" s="15" t="s">
        <v>7</v>
      </c>
      <c r="G372" s="17">
        <v>90.56</v>
      </c>
      <c r="H372" s="107">
        <f t="shared" si="29"/>
        <v>99.616</v>
      </c>
      <c r="J372" s="3" t="b">
        <f>IF($C372="","",ROUND(G372,2)=ROUND(VLOOKUP($C372,'2019-20 AER Final Decision'!$E$345:$P$364,'2019-20 AER Final Decision'!$J$341,FALSE),2))</f>
        <v>1</v>
      </c>
    </row>
    <row r="373" spans="3:10" x14ac:dyDescent="0.2">
      <c r="C373" s="83" t="s">
        <v>394</v>
      </c>
      <c r="D373" s="82"/>
      <c r="E373" s="15" t="s">
        <v>6</v>
      </c>
      <c r="F373" s="15" t="s">
        <v>7</v>
      </c>
      <c r="G373" s="17">
        <v>196.39</v>
      </c>
      <c r="H373" s="107">
        <f t="shared" si="29"/>
        <v>216.029</v>
      </c>
      <c r="J373" s="3" t="b">
        <f>IF($C373="","",ROUND(G373,2)=ROUND(VLOOKUP($C373,'2019-20 AER Final Decision'!$E$345:$P$364,'2019-20 AER Final Decision'!$J$341,FALSE),2))</f>
        <v>1</v>
      </c>
    </row>
    <row r="374" spans="3:10" x14ac:dyDescent="0.2">
      <c r="C374" s="83" t="s">
        <v>395</v>
      </c>
      <c r="D374" s="82"/>
      <c r="E374" s="15" t="s">
        <v>6</v>
      </c>
      <c r="F374" s="15" t="s">
        <v>7</v>
      </c>
      <c r="G374" s="17">
        <v>191.71</v>
      </c>
      <c r="H374" s="107">
        <f t="shared" si="29"/>
        <v>210.881</v>
      </c>
      <c r="J374" s="3" t="b">
        <f>IF($C374="","",ROUND(G374,2)=ROUND(VLOOKUP($C374,'2019-20 AER Final Decision'!$E$345:$P$364,'2019-20 AER Final Decision'!$J$341,FALSE),2))</f>
        <v>1</v>
      </c>
    </row>
    <row r="375" spans="3:10" x14ac:dyDescent="0.2">
      <c r="C375" s="83" t="s">
        <v>396</v>
      </c>
      <c r="D375" s="82"/>
      <c r="E375" s="15" t="s">
        <v>6</v>
      </c>
      <c r="F375" s="15" t="s">
        <v>7</v>
      </c>
      <c r="G375" s="17">
        <v>127.73</v>
      </c>
      <c r="H375" s="107">
        <f t="shared" si="29"/>
        <v>140.50299999999999</v>
      </c>
      <c r="J375" s="3" t="b">
        <f>IF($C375="","",ROUND(G375,2)=ROUND(VLOOKUP($C375,'2019-20 AER Final Decision'!$E$345:$P$364,'2019-20 AER Final Decision'!$J$341,FALSE),2))</f>
        <v>1</v>
      </c>
    </row>
    <row r="376" spans="3:10" x14ac:dyDescent="0.2">
      <c r="C376" s="83" t="s">
        <v>397</v>
      </c>
      <c r="D376" s="82"/>
      <c r="E376" s="15" t="s">
        <v>6</v>
      </c>
      <c r="F376" s="15" t="s">
        <v>7</v>
      </c>
      <c r="G376" s="17">
        <v>151.41</v>
      </c>
      <c r="H376" s="107">
        <f t="shared" si="29"/>
        <v>166.55099999999999</v>
      </c>
      <c r="J376" s="3" t="b">
        <f>IF($C376="","",ROUND(G376,2)=ROUND(VLOOKUP($C376,'2019-20 AER Final Decision'!$E$345:$P$364,'2019-20 AER Final Decision'!$J$341,FALSE),2))</f>
        <v>1</v>
      </c>
    </row>
    <row r="377" spans="3:10" x14ac:dyDescent="0.2">
      <c r="C377" s="83" t="s">
        <v>398</v>
      </c>
      <c r="D377" s="82"/>
      <c r="E377" s="15" t="s">
        <v>6</v>
      </c>
      <c r="F377" s="15" t="s">
        <v>7</v>
      </c>
      <c r="G377" s="17">
        <v>64.180000000000007</v>
      </c>
      <c r="H377" s="107">
        <f t="shared" si="29"/>
        <v>70.597999999999999</v>
      </c>
      <c r="J377" s="3" t="b">
        <f>IF($C377="","",ROUND(G377,2)=ROUND(VLOOKUP($C377,'2019-20 AER Final Decision'!$E$345:$P$364,'2019-20 AER Final Decision'!$J$341,FALSE),2))</f>
        <v>1</v>
      </c>
    </row>
    <row r="378" spans="3:10" x14ac:dyDescent="0.2">
      <c r="C378" s="83" t="s">
        <v>475</v>
      </c>
      <c r="D378" s="82"/>
      <c r="E378" s="15" t="s">
        <v>6</v>
      </c>
      <c r="F378" s="15" t="s">
        <v>7</v>
      </c>
      <c r="G378" s="17">
        <v>72.48</v>
      </c>
      <c r="H378" s="107">
        <f t="shared" si="29"/>
        <v>79.727999999999994</v>
      </c>
      <c r="J378" s="3" t="b">
        <f>IF($C378="","",ROUND(G378,2)=ROUND(VLOOKUP($C378,'2019-20 AER Final Decision'!$E$345:$P$364,'2019-20 AER Final Decision'!$J$341,FALSE),2))</f>
        <v>1</v>
      </c>
    </row>
    <row r="379" spans="3:10" x14ac:dyDescent="0.2">
      <c r="C379" s="83" t="s">
        <v>399</v>
      </c>
      <c r="D379" s="82"/>
      <c r="E379" s="15" t="s">
        <v>6</v>
      </c>
      <c r="F379" s="15" t="s">
        <v>7</v>
      </c>
      <c r="G379" s="17">
        <v>151.41</v>
      </c>
      <c r="H379" s="107">
        <f t="shared" si="29"/>
        <v>166.55099999999999</v>
      </c>
      <c r="J379" s="3" t="b">
        <f>IF($C379="","",ROUND(G379,2)=ROUND(VLOOKUP($C379,'2019-20 AER Final Decision'!$E$345:$P$364,'2019-20 AER Final Decision'!$J$341,FALSE),2))</f>
        <v>1</v>
      </c>
    </row>
    <row r="380" spans="3:10" x14ac:dyDescent="0.2">
      <c r="C380" s="83" t="s">
        <v>400</v>
      </c>
      <c r="D380" s="82"/>
      <c r="E380" s="15" t="s">
        <v>6</v>
      </c>
      <c r="F380" s="15" t="s">
        <v>7</v>
      </c>
      <c r="G380" s="17">
        <v>104.74</v>
      </c>
      <c r="H380" s="107">
        <f t="shared" si="29"/>
        <v>115.214</v>
      </c>
      <c r="J380" s="3" t="b">
        <f>IF($C380="","",ROUND(G380,2)=ROUND(VLOOKUP($C380,'2019-20 AER Final Decision'!$E$345:$P$364,'2019-20 AER Final Decision'!$J$341,FALSE),2))</f>
        <v>1</v>
      </c>
    </row>
    <row r="381" spans="3:10" x14ac:dyDescent="0.2">
      <c r="C381" s="83" t="s">
        <v>401</v>
      </c>
      <c r="D381" s="82"/>
      <c r="E381" s="15" t="s">
        <v>6</v>
      </c>
      <c r="F381" s="15" t="s">
        <v>7</v>
      </c>
      <c r="G381" s="17">
        <v>157.11000000000001</v>
      </c>
      <c r="H381" s="107">
        <f t="shared" si="29"/>
        <v>172.821</v>
      </c>
      <c r="J381" s="3" t="b">
        <f>IF($C381="","",ROUND(G381,2)=ROUND(VLOOKUP($C381,'2019-20 AER Final Decision'!$E$345:$P$364,'2019-20 AER Final Decision'!$J$341,FALSE),2))</f>
        <v>1</v>
      </c>
    </row>
    <row r="382" spans="3:10" x14ac:dyDescent="0.2">
      <c r="C382" s="83" t="s">
        <v>402</v>
      </c>
      <c r="D382" s="82"/>
      <c r="E382" s="15" t="s">
        <v>6</v>
      </c>
      <c r="F382" s="15" t="s">
        <v>7</v>
      </c>
      <c r="G382" s="17">
        <v>196.39</v>
      </c>
      <c r="H382" s="107">
        <f t="shared" si="29"/>
        <v>216.029</v>
      </c>
      <c r="J382" s="3" t="b">
        <f>IF($C382="","",ROUND(G382,2)=ROUND(VLOOKUP($C382,'2019-20 AER Final Decision'!$E$345:$P$364,'2019-20 AER Final Decision'!$J$341,FALSE),2))</f>
        <v>1</v>
      </c>
    </row>
    <row r="383" spans="3:10" x14ac:dyDescent="0.2">
      <c r="C383" s="83" t="s">
        <v>399</v>
      </c>
      <c r="D383" s="82"/>
      <c r="E383" s="15" t="s">
        <v>6</v>
      </c>
      <c r="F383" s="15" t="s">
        <v>7</v>
      </c>
      <c r="G383" s="17">
        <v>151.41</v>
      </c>
      <c r="H383" s="107">
        <f t="shared" si="29"/>
        <v>166.55099999999999</v>
      </c>
      <c r="J383" s="3" t="b">
        <f>IF($C383="","",ROUND(G383,2)=ROUND(VLOOKUP($C383,'2019-20 AER Final Decision'!$E$345:$P$364,'2019-20 AER Final Decision'!$J$341,FALSE),2))</f>
        <v>1</v>
      </c>
    </row>
    <row r="384" spans="3:10" x14ac:dyDescent="0.2">
      <c r="C384" s="83" t="s">
        <v>403</v>
      </c>
      <c r="D384" s="82" t="s">
        <v>232</v>
      </c>
      <c r="E384" s="15" t="s">
        <v>6</v>
      </c>
      <c r="F384" s="15" t="s">
        <v>7</v>
      </c>
      <c r="G384" s="17">
        <v>155.34</v>
      </c>
      <c r="H384" s="107">
        <f t="shared" si="29"/>
        <v>170.874</v>
      </c>
      <c r="J384" s="3" t="b">
        <f>IF($C384="","",ROUND(G384,2)=ROUND(VLOOKUP($C384,'2019-20 AER Final Decision'!$E$345:$P$364,'2019-20 AER Final Decision'!$J$341,FALSE),2))</f>
        <v>1</v>
      </c>
    </row>
  </sheetData>
  <mergeCells count="29">
    <mergeCell ref="C11:C16"/>
    <mergeCell ref="C17:C19"/>
    <mergeCell ref="C20:C21"/>
    <mergeCell ref="C27:C28"/>
    <mergeCell ref="C29:C37"/>
    <mergeCell ref="C22:C26"/>
    <mergeCell ref="C38:C39"/>
    <mergeCell ref="C40:C41"/>
    <mergeCell ref="C42:C45"/>
    <mergeCell ref="C50:C72"/>
    <mergeCell ref="C348:C352"/>
    <mergeCell ref="C73:C104"/>
    <mergeCell ref="C105:C142"/>
    <mergeCell ref="C143:C155"/>
    <mergeCell ref="C259:C262"/>
    <mergeCell ref="C264:C267"/>
    <mergeCell ref="C156:C162"/>
    <mergeCell ref="C353:C354"/>
    <mergeCell ref="C355:C356"/>
    <mergeCell ref="C163:C169"/>
    <mergeCell ref="C284:C290"/>
    <mergeCell ref="C291:C320"/>
    <mergeCell ref="C321:C322"/>
    <mergeCell ref="C170:C258"/>
    <mergeCell ref="C332:C333"/>
    <mergeCell ref="C268:C276"/>
    <mergeCell ref="C277:C283"/>
    <mergeCell ref="C324:C325"/>
    <mergeCell ref="C326:C329"/>
  </mergeCells>
  <pageMargins left="0.39370078740157483" right="0.39370078740157483" top="0.39370078740157483" bottom="0.39370078740157483" header="0.19685039370078741" footer="0.19685039370078741"/>
  <pageSetup paperSize="9" scale="3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DE46-A3DA-4898-88C6-0B4C887B8B7C}">
  <sheetPr>
    <pageSetUpPr fitToPage="1"/>
  </sheetPr>
  <dimension ref="A1:I384"/>
  <sheetViews>
    <sheetView zoomScale="85" zoomScaleNormal="85" workbookViewId="0">
      <pane ySplit="8" topLeftCell="A9" activePane="bottomLeft" state="frozen"/>
      <selection activeCell="D386" sqref="D386"/>
      <selection pane="bottomLeft" activeCell="A10" sqref="A10"/>
    </sheetView>
  </sheetViews>
  <sheetFormatPr defaultRowHeight="12.75" x14ac:dyDescent="0.2"/>
  <cols>
    <col min="1" max="1" width="1.375" style="48" customWidth="1"/>
    <col min="2" max="2" width="27.75" style="5" bestFit="1" customWidth="1"/>
    <col min="3" max="3" width="83.5" style="2" customWidth="1"/>
    <col min="4" max="4" width="13.625" style="3" customWidth="1"/>
    <col min="5" max="5" width="6.625" style="3" customWidth="1"/>
    <col min="6" max="7" width="13.875" style="3" customWidth="1"/>
    <col min="8" max="16384" width="9" style="3"/>
  </cols>
  <sheetData>
    <row r="1" spans="1:9" ht="12.75" customHeight="1" x14ac:dyDescent="0.4">
      <c r="B1" s="1"/>
      <c r="C1" s="1"/>
    </row>
    <row r="2" spans="1:9" ht="26.25" x14ac:dyDescent="0.4">
      <c r="B2" s="1" t="s">
        <v>200</v>
      </c>
    </row>
    <row r="3" spans="1:9" ht="18" hidden="1" x14ac:dyDescent="0.25">
      <c r="A3" s="49"/>
      <c r="B3" s="7"/>
    </row>
    <row r="4" spans="1:9" hidden="1" x14ac:dyDescent="0.2">
      <c r="A4" s="49"/>
      <c r="B4" s="51"/>
      <c r="C4" s="51"/>
      <c r="D4" s="51"/>
      <c r="E4" s="51"/>
      <c r="F4" s="51"/>
      <c r="G4" s="51"/>
    </row>
    <row r="5" spans="1:9" hidden="1" x14ac:dyDescent="0.2">
      <c r="A5" s="49"/>
      <c r="B5" s="8"/>
      <c r="F5" s="121"/>
    </row>
    <row r="6" spans="1:9" hidden="1" x14ac:dyDescent="0.2">
      <c r="A6" s="49"/>
      <c r="B6" s="8"/>
      <c r="F6" s="121"/>
    </row>
    <row r="7" spans="1:9" x14ac:dyDescent="0.2">
      <c r="A7" s="49"/>
      <c r="B7" s="51"/>
      <c r="C7" s="51"/>
      <c r="D7" s="51"/>
      <c r="E7" s="51"/>
      <c r="F7" s="51"/>
      <c r="G7" s="51"/>
    </row>
    <row r="8" spans="1:9" x14ac:dyDescent="0.2">
      <c r="A8" s="49"/>
      <c r="B8" s="8"/>
      <c r="F8" s="131" t="s">
        <v>456</v>
      </c>
    </row>
    <row r="9" spans="1:9" hidden="1" x14ac:dyDescent="0.2">
      <c r="A9" s="49"/>
      <c r="B9" s="8"/>
    </row>
    <row r="10" spans="1:9" s="6" customFormat="1" ht="60" x14ac:dyDescent="0.2">
      <c r="A10" s="50"/>
      <c r="B10" s="13" t="s">
        <v>2</v>
      </c>
      <c r="C10" s="13" t="s">
        <v>0</v>
      </c>
      <c r="D10" s="13" t="s">
        <v>1</v>
      </c>
      <c r="E10" s="13" t="s">
        <v>2</v>
      </c>
      <c r="F10" s="45" t="s">
        <v>457</v>
      </c>
      <c r="G10" s="45" t="s">
        <v>458</v>
      </c>
    </row>
    <row r="11" spans="1:9" x14ac:dyDescent="0.2">
      <c r="B11" s="177" t="s">
        <v>141</v>
      </c>
      <c r="C11" s="20" t="s">
        <v>337</v>
      </c>
      <c r="D11" s="37" t="s">
        <v>142</v>
      </c>
      <c r="E11" s="38" t="s">
        <v>5</v>
      </c>
      <c r="F11" s="71">
        <f>ROUND(VLOOKUP($C11,'2019-20 AER Final Decision'!$G$21:$P$363,'2019-20 AER Final Decision'!$L$5,FALSE),2)</f>
        <v>43.23</v>
      </c>
      <c r="G11" s="77">
        <f>ROUND(F11*1.1,2)</f>
        <v>47.55</v>
      </c>
      <c r="I11" s="3" t="b">
        <f>IF($E11="","",ROUND(F11,2)=ROUND(VLOOKUP($C11,'2019-20 AER Final Decision'!$G$20:$Q$335,'2019-20 AER Final Decision'!$L$5,FALSE),2))</f>
        <v>1</v>
      </c>
    </row>
    <row r="12" spans="1:9" x14ac:dyDescent="0.2">
      <c r="B12" s="179"/>
      <c r="C12" s="23" t="s">
        <v>336</v>
      </c>
      <c r="D12" s="35" t="s">
        <v>142</v>
      </c>
      <c r="E12" s="36" t="s">
        <v>5</v>
      </c>
      <c r="F12" s="22">
        <f>ROUND(VLOOKUP($C12,'2019-20 AER Final Decision'!$G$21:$P$363,'2019-20 AER Final Decision'!$L$5,FALSE),2)</f>
        <v>12.37</v>
      </c>
      <c r="G12" s="78">
        <f t="shared" ref="G12:G45" si="0">ROUND(F12*1.1,2)</f>
        <v>13.61</v>
      </c>
      <c r="I12" s="3" t="b">
        <f>IF($E12="","",ROUND(F12,2)=ROUND(VLOOKUP($C12,'2019-20 AER Final Decision'!$G$20:$Q$335,'2019-20 AER Final Decision'!$L$5,FALSE),2))</f>
        <v>1</v>
      </c>
    </row>
    <row r="13" spans="1:9" x14ac:dyDescent="0.2">
      <c r="B13" s="179"/>
      <c r="C13" s="23" t="s">
        <v>338</v>
      </c>
      <c r="D13" s="35" t="s">
        <v>142</v>
      </c>
      <c r="E13" s="36" t="s">
        <v>5</v>
      </c>
      <c r="F13" s="22">
        <f>ROUND(VLOOKUP($C13,'2019-20 AER Final Decision'!$G$21:$P$363,'2019-20 AER Final Decision'!$L$5,FALSE),2)</f>
        <v>10.32</v>
      </c>
      <c r="G13" s="78">
        <f t="shared" si="0"/>
        <v>11.35</v>
      </c>
      <c r="I13" s="3" t="b">
        <f>IF($E13="","",ROUND(F13,2)=ROUND(VLOOKUP($C13,'2019-20 AER Final Decision'!$G$20:$Q$335,'2019-20 AER Final Decision'!$L$5,FALSE),2))</f>
        <v>1</v>
      </c>
    </row>
    <row r="14" spans="1:9" x14ac:dyDescent="0.2">
      <c r="B14" s="179"/>
      <c r="C14" s="23" t="s">
        <v>377</v>
      </c>
      <c r="D14" s="35" t="s">
        <v>142</v>
      </c>
      <c r="E14" s="36" t="s">
        <v>5</v>
      </c>
      <c r="F14" s="22">
        <f>ROUND(VLOOKUP($C14,'2019-20 AER Final Decision'!$G$21:$P$363,'2019-20 AER Final Decision'!$L$5,FALSE),2)</f>
        <v>123.77</v>
      </c>
      <c r="G14" s="78">
        <f t="shared" si="0"/>
        <v>136.15</v>
      </c>
      <c r="I14" s="3" t="b">
        <f>IF($E14="","",ROUND(F14,2)=ROUND(VLOOKUP($C14,'2019-20 AER Final Decision'!$G$20:$Q$335,'2019-20 AER Final Decision'!$L$5,FALSE),2))</f>
        <v>1</v>
      </c>
    </row>
    <row r="15" spans="1:9" x14ac:dyDescent="0.2">
      <c r="B15" s="179"/>
      <c r="C15" s="23" t="s">
        <v>334</v>
      </c>
      <c r="D15" s="35" t="s">
        <v>142</v>
      </c>
      <c r="E15" s="36" t="s">
        <v>5</v>
      </c>
      <c r="F15" s="22">
        <f>ROUND(VLOOKUP($C15,'2019-20 AER Final Decision'!$G$21:$P$363,'2019-20 AER Final Decision'!$L$5,FALSE),2)</f>
        <v>165.01</v>
      </c>
      <c r="G15" s="78">
        <f t="shared" si="0"/>
        <v>181.51</v>
      </c>
      <c r="I15" s="3" t="b">
        <f>IF($E15="","",ROUND(F15,2)=ROUND(VLOOKUP($C15,'2019-20 AER Final Decision'!$G$20:$Q$335,'2019-20 AER Final Decision'!$L$5,FALSE),2))</f>
        <v>1</v>
      </c>
    </row>
    <row r="16" spans="1:9" x14ac:dyDescent="0.2">
      <c r="B16" s="178"/>
      <c r="C16" s="74" t="s">
        <v>378</v>
      </c>
      <c r="D16" s="24" t="s">
        <v>142</v>
      </c>
      <c r="E16" s="76" t="s">
        <v>5</v>
      </c>
      <c r="F16" s="26">
        <f>ROUND(VLOOKUP($C16,'2019-20 AER Final Decision'!$G$21:$P$363,'2019-20 AER Final Decision'!$L$5,FALSE),2)</f>
        <v>30.94</v>
      </c>
      <c r="G16" s="79">
        <f t="shared" si="0"/>
        <v>34.03</v>
      </c>
      <c r="I16" s="3" t="b">
        <f>IF($E16="","",ROUND(F16,2)=ROUND(VLOOKUP($C16,'2019-20 AER Final Decision'!$G$20:$Q$335,'2019-20 AER Final Decision'!$L$5,FALSE),2))</f>
        <v>1</v>
      </c>
    </row>
    <row r="17" spans="1:9" x14ac:dyDescent="0.2">
      <c r="B17" s="177" t="s">
        <v>387</v>
      </c>
      <c r="C17" s="20" t="s">
        <v>423</v>
      </c>
      <c r="D17" s="37" t="s">
        <v>4</v>
      </c>
      <c r="E17" s="37" t="s">
        <v>5</v>
      </c>
      <c r="F17" s="71">
        <f>ROUND(VLOOKUP($C17,'2019-20 AER Final Decision'!$G$21:$P$363,'2019-20 AER Final Decision'!$L$5,FALSE),2)</f>
        <v>27.04</v>
      </c>
      <c r="G17" s="77">
        <f t="shared" si="0"/>
        <v>29.74</v>
      </c>
      <c r="I17" s="3" t="b">
        <f>IF($E17="","",ROUND(F17,2)=ROUND(VLOOKUP($C17,'2019-20 AER Final Decision'!$G$20:$Q$335,'2019-20 AER Final Decision'!$L$5,FALSE),2))</f>
        <v>1</v>
      </c>
    </row>
    <row r="18" spans="1:9" x14ac:dyDescent="0.2">
      <c r="B18" s="191"/>
      <c r="C18" s="23" t="s">
        <v>424</v>
      </c>
      <c r="D18" s="35" t="s">
        <v>4</v>
      </c>
      <c r="E18" s="35" t="s">
        <v>5</v>
      </c>
      <c r="F18" s="22">
        <f>ROUND(VLOOKUP($C17,'2019-20 AER Final Decision'!$G$21:$P$363,'2019-20 AER Final Decision'!$L$5,FALSE),2)</f>
        <v>27.04</v>
      </c>
      <c r="G18" s="78">
        <f t="shared" si="0"/>
        <v>29.74</v>
      </c>
      <c r="I18" s="130" t="b">
        <f>IF($E18="","",ROUND(F18,2)=ROUND(VLOOKUP($C17,'2019-20 AER Final Decision'!$G$20:$Q$335,'2019-20 AER Final Decision'!$L$5,FALSE),2))</f>
        <v>1</v>
      </c>
    </row>
    <row r="19" spans="1:9" x14ac:dyDescent="0.2">
      <c r="B19" s="191"/>
      <c r="C19" s="23" t="s">
        <v>425</v>
      </c>
      <c r="D19" s="35" t="s">
        <v>4</v>
      </c>
      <c r="E19" s="35" t="s">
        <v>5</v>
      </c>
      <c r="F19" s="26">
        <f>ROUND(VLOOKUP($C17,'2019-20 AER Final Decision'!$G$21:$P$363,'2019-20 AER Final Decision'!$L$5,FALSE),2)</f>
        <v>27.04</v>
      </c>
      <c r="G19" s="78">
        <f t="shared" si="0"/>
        <v>29.74</v>
      </c>
      <c r="I19" s="130" t="b">
        <f>IF($E19="","",ROUND(F19,2)=ROUND(VLOOKUP($C17,'2019-20 AER Final Decision'!$G$20:$Q$335,'2019-20 AER Final Decision'!$L$5,FALSE),2))</f>
        <v>1</v>
      </c>
    </row>
    <row r="20" spans="1:9" x14ac:dyDescent="0.2">
      <c r="B20" s="177" t="s">
        <v>155</v>
      </c>
      <c r="C20" s="47" t="s">
        <v>155</v>
      </c>
      <c r="D20" s="37" t="s">
        <v>4</v>
      </c>
      <c r="E20" s="37" t="s">
        <v>5</v>
      </c>
      <c r="F20" s="71">
        <f>ROUND(VLOOKUP($C20,'2019-20 AER Final Decision'!$G$21:$P$363,'2019-20 AER Final Decision'!$L$5,FALSE),2)</f>
        <v>130.31</v>
      </c>
      <c r="G20" s="77">
        <f t="shared" si="0"/>
        <v>143.34</v>
      </c>
      <c r="I20" s="3" t="b">
        <f>IF($E20="","",ROUND(F20,2)=ROUND(VLOOKUP($C20,'2019-20 AER Final Decision'!$G$20:$Q$335,'2019-20 AER Final Decision'!$L$5,FALSE),2))</f>
        <v>1</v>
      </c>
    </row>
    <row r="21" spans="1:9" x14ac:dyDescent="0.2">
      <c r="B21" s="178"/>
      <c r="C21" s="70" t="s">
        <v>426</v>
      </c>
      <c r="D21" s="24" t="s">
        <v>4</v>
      </c>
      <c r="E21" s="24" t="s">
        <v>5</v>
      </c>
      <c r="F21" s="26">
        <f>ROUND(VLOOKUP($C21,'2019-20 AER Final Decision'!$G$21:$P$363,'2019-20 AER Final Decision'!$L$5,FALSE),2)</f>
        <v>117.28</v>
      </c>
      <c r="G21" s="79">
        <f t="shared" si="0"/>
        <v>129.01</v>
      </c>
      <c r="I21" s="3" t="b">
        <f>IF($E21="","",ROUND(F21,2)=ROUND(VLOOKUP($C21,'2019-20 AER Final Decision'!$G$20:$Q$335,'2019-20 AER Final Decision'!$L$5,FALSE),2))</f>
        <v>1</v>
      </c>
    </row>
    <row r="22" spans="1:9" s="4" customFormat="1" x14ac:dyDescent="0.2">
      <c r="A22" s="49"/>
      <c r="B22" s="185" t="s">
        <v>157</v>
      </c>
      <c r="C22" s="47" t="s">
        <v>202</v>
      </c>
      <c r="D22" s="37" t="s">
        <v>6</v>
      </c>
      <c r="E22" s="37" t="s">
        <v>7</v>
      </c>
      <c r="F22" s="71">
        <f>ROUND(VLOOKUP($C22,'2019-20 AER Final Decision'!$G$21:$P$363,'2019-20 AER Final Decision'!$L$5,FALSE),2)</f>
        <v>156.37</v>
      </c>
      <c r="G22" s="77">
        <f t="shared" si="0"/>
        <v>172.01</v>
      </c>
      <c r="I22" s="3" t="b">
        <f>IF($E22="","",ROUND(F22,2)=ROUND(VLOOKUP($C22,'2019-20 AER Final Decision'!$G$20:$Q$335,'2019-20 AER Final Decision'!$L$5,FALSE),2))</f>
        <v>1</v>
      </c>
    </row>
    <row r="23" spans="1:9" s="4" customFormat="1" x14ac:dyDescent="0.2">
      <c r="A23" s="49"/>
      <c r="B23" s="185"/>
      <c r="C23" s="69" t="s">
        <v>203</v>
      </c>
      <c r="D23" s="35" t="s">
        <v>204</v>
      </c>
      <c r="E23" s="35" t="s">
        <v>7</v>
      </c>
      <c r="F23" s="22">
        <f>ROUND(VLOOKUP($C23,'2019-20 AER Final Decision'!$G$21:$P$363,'2019-20 AER Final Decision'!$L$5,FALSE),2)</f>
        <v>5.73</v>
      </c>
      <c r="G23" s="78">
        <f t="shared" si="0"/>
        <v>6.3</v>
      </c>
      <c r="I23" s="3" t="b">
        <f>IF($E23="","",ROUND(F23,2)=ROUND(VLOOKUP($C23,'2019-20 AER Final Decision'!$G$20:$Q$335,'2019-20 AER Final Decision'!$L$5,FALSE),2))</f>
        <v>1</v>
      </c>
    </row>
    <row r="24" spans="1:9" s="4" customFormat="1" x14ac:dyDescent="0.2">
      <c r="A24" s="49"/>
      <c r="B24" s="185"/>
      <c r="C24" s="69" t="s">
        <v>205</v>
      </c>
      <c r="D24" s="35" t="s">
        <v>6</v>
      </c>
      <c r="E24" s="35" t="s">
        <v>7</v>
      </c>
      <c r="F24" s="22">
        <f>ROUND(VLOOKUP($C24,'2019-20 AER Final Decision'!$G$21:$P$363,'2019-20 AER Final Decision'!$L$5,FALSE),2)</f>
        <v>156.37</v>
      </c>
      <c r="G24" s="78">
        <f t="shared" si="0"/>
        <v>172.01</v>
      </c>
      <c r="I24" s="3" t="b">
        <f>IF($E24="","",ROUND(F24,2)=ROUND(VLOOKUP($C24,'2019-20 AER Final Decision'!$G$20:$Q$335,'2019-20 AER Final Decision'!$L$5,FALSE),2))</f>
        <v>1</v>
      </c>
    </row>
    <row r="25" spans="1:9" s="4" customFormat="1" x14ac:dyDescent="0.2">
      <c r="A25" s="49"/>
      <c r="B25" s="185"/>
      <c r="C25" s="69" t="s">
        <v>159</v>
      </c>
      <c r="D25" s="35" t="s">
        <v>4</v>
      </c>
      <c r="E25" s="35" t="s">
        <v>5</v>
      </c>
      <c r="F25" s="22">
        <f>ROUND(VLOOKUP($C25,'2019-20 AER Final Decision'!$G$21:$P$363,'2019-20 AER Final Decision'!$L$5,FALSE),2)</f>
        <v>625.5</v>
      </c>
      <c r="G25" s="78">
        <f t="shared" si="0"/>
        <v>688.05</v>
      </c>
      <c r="I25" s="3" t="b">
        <f>IF($E25="","",ROUND(F25,2)=ROUND(VLOOKUP($C25,'2019-20 AER Final Decision'!$G$20:$Q$335,'2019-20 AER Final Decision'!$L$5,FALSE),2))</f>
        <v>1</v>
      </c>
    </row>
    <row r="26" spans="1:9" s="4" customFormat="1" x14ac:dyDescent="0.2">
      <c r="A26" s="49"/>
      <c r="B26" s="185"/>
      <c r="C26" s="70" t="s">
        <v>158</v>
      </c>
      <c r="D26" s="24" t="s">
        <v>6</v>
      </c>
      <c r="E26" s="24" t="s">
        <v>7</v>
      </c>
      <c r="F26" s="26">
        <f>ROUND(VLOOKUP($C26,'2019-20 AER Final Decision'!$G$21:$P$363,'2019-20 AER Final Decision'!$L$5,FALSE),2)</f>
        <v>156.37</v>
      </c>
      <c r="G26" s="79">
        <f t="shared" si="0"/>
        <v>172.01</v>
      </c>
      <c r="I26" s="3" t="b">
        <f>IF($E26="","",ROUND(F26,2)=ROUND(VLOOKUP($C26,'2019-20 AER Final Decision'!$G$20:$Q$335,'2019-20 AER Final Decision'!$L$5,FALSE),2))</f>
        <v>1</v>
      </c>
    </row>
    <row r="27" spans="1:9" s="4" customFormat="1" x14ac:dyDescent="0.2">
      <c r="A27" s="49"/>
      <c r="B27" s="192" t="s">
        <v>189</v>
      </c>
      <c r="C27" s="119" t="s">
        <v>190</v>
      </c>
      <c r="D27" s="37" t="s">
        <v>4</v>
      </c>
      <c r="E27" s="37" t="s">
        <v>5</v>
      </c>
      <c r="F27" s="71">
        <f>ROUND(VLOOKUP($C27,'2019-20 AER Final Decision'!$G$21:$P$363,'2019-20 AER Final Decision'!$L$5,FALSE),2)</f>
        <v>469.12</v>
      </c>
      <c r="G27" s="77">
        <f t="shared" si="0"/>
        <v>516.03</v>
      </c>
      <c r="I27" s="3" t="b">
        <f>IF($E27="","",ROUND(F27,2)=ROUND(VLOOKUP($C27,'2019-20 AER Final Decision'!$G$20:$Q$335,'2019-20 AER Final Decision'!$L$5,FALSE),2))</f>
        <v>1</v>
      </c>
    </row>
    <row r="28" spans="1:9" s="4" customFormat="1" x14ac:dyDescent="0.2">
      <c r="A28" s="49"/>
      <c r="B28" s="186"/>
      <c r="C28" s="120" t="s">
        <v>427</v>
      </c>
      <c r="D28" s="24" t="s">
        <v>4</v>
      </c>
      <c r="E28" s="24" t="s">
        <v>5</v>
      </c>
      <c r="F28" s="26">
        <f>ROUND(VLOOKUP($C28,'2019-20 AER Final Decision'!$G$21:$P$363,'2019-20 AER Final Decision'!$L$5,FALSE),2)</f>
        <v>117.28</v>
      </c>
      <c r="G28" s="79">
        <f t="shared" si="0"/>
        <v>129.01</v>
      </c>
      <c r="I28" s="3" t="b">
        <f>IF($E28="","",ROUND(F28,2)=ROUND(VLOOKUP($C28,'2019-20 AER Final Decision'!$G$20:$Q$335,'2019-20 AER Final Decision'!$L$5,FALSE),2))</f>
        <v>1</v>
      </c>
    </row>
    <row r="29" spans="1:9" s="4" customFormat="1" x14ac:dyDescent="0.2">
      <c r="A29" s="49"/>
      <c r="B29" s="177" t="s">
        <v>191</v>
      </c>
      <c r="C29" s="47" t="s">
        <v>206</v>
      </c>
      <c r="D29" s="37" t="s">
        <v>209</v>
      </c>
      <c r="E29" s="37" t="s">
        <v>5</v>
      </c>
      <c r="F29" s="71">
        <f>ROUND(VLOOKUP($C29,'2019-20 AER Final Decision'!$G$21:$P$363,'2019-20 AER Final Decision'!$L$5,FALSE),2)</f>
        <v>78.19</v>
      </c>
      <c r="G29" s="77">
        <f t="shared" si="0"/>
        <v>86.01</v>
      </c>
      <c r="I29" s="3" t="b">
        <f>IF($E29="","",ROUND(F29,2)=ROUND(VLOOKUP($C29,'2019-20 AER Final Decision'!$G$20:$Q$335,'2019-20 AER Final Decision'!$L$5,FALSE),2))</f>
        <v>1</v>
      </c>
    </row>
    <row r="30" spans="1:9" s="4" customFormat="1" x14ac:dyDescent="0.2">
      <c r="A30" s="49"/>
      <c r="B30" s="183"/>
      <c r="C30" s="69" t="s">
        <v>207</v>
      </c>
      <c r="D30" s="35" t="s">
        <v>209</v>
      </c>
      <c r="E30" s="35" t="s">
        <v>5</v>
      </c>
      <c r="F30" s="22">
        <f>ROUND(VLOOKUP($C30,'2019-20 AER Final Decision'!$G$21:$P$363,'2019-20 AER Final Decision'!$L$5,FALSE),2)</f>
        <v>295.54000000000002</v>
      </c>
      <c r="G30" s="78">
        <f t="shared" si="0"/>
        <v>325.08999999999997</v>
      </c>
      <c r="I30" s="3" t="b">
        <f>IF($E30="","",ROUND(F30,2)=ROUND(VLOOKUP($C30,'2019-20 AER Final Decision'!$G$20:$Q$335,'2019-20 AER Final Decision'!$L$5,FALSE),2))</f>
        <v>1</v>
      </c>
    </row>
    <row r="31" spans="1:9" s="4" customFormat="1" x14ac:dyDescent="0.2">
      <c r="A31" s="49"/>
      <c r="B31" s="183"/>
      <c r="C31" s="69" t="s">
        <v>224</v>
      </c>
      <c r="D31" s="35" t="s">
        <v>210</v>
      </c>
      <c r="E31" s="35" t="s">
        <v>5</v>
      </c>
      <c r="F31" s="22">
        <f>ROUND(VLOOKUP($C31,'2019-20 AER Final Decision'!$G$21:$P$363,'2019-20 AER Final Decision'!$L$5,FALSE),2)</f>
        <v>66.28</v>
      </c>
      <c r="G31" s="78">
        <f t="shared" si="0"/>
        <v>72.91</v>
      </c>
      <c r="I31" s="3" t="b">
        <f>IF($E31="","",ROUND(F31,2)=ROUND(VLOOKUP($C31,'2019-20 AER Final Decision'!$G$20:$Q$335,'2019-20 AER Final Decision'!$L$5,FALSE),2))</f>
        <v>1</v>
      </c>
    </row>
    <row r="32" spans="1:9" s="4" customFormat="1" x14ac:dyDescent="0.2">
      <c r="A32" s="49"/>
      <c r="B32" s="183"/>
      <c r="C32" s="69" t="s">
        <v>225</v>
      </c>
      <c r="D32" s="35" t="s">
        <v>210</v>
      </c>
      <c r="E32" s="35" t="s">
        <v>5</v>
      </c>
      <c r="F32" s="125">
        <f>ROUND(VLOOKUP($C31,'2019-20 AER Final Decision'!$G$21:$P$363,'2019-20 AER Final Decision'!$L$5,FALSE),2)</f>
        <v>66.28</v>
      </c>
      <c r="G32" s="78">
        <f t="shared" si="0"/>
        <v>72.91</v>
      </c>
      <c r="I32" s="130" t="b">
        <f>IF($E32="","",ROUND(F32,2)=ROUND(VLOOKUP($C31,'2019-20 AER Final Decision'!$G$20:$Q$335,'2019-20 AER Final Decision'!$L$5,FALSE),2))</f>
        <v>1</v>
      </c>
    </row>
    <row r="33" spans="1:9" s="4" customFormat="1" x14ac:dyDescent="0.2">
      <c r="A33" s="49"/>
      <c r="B33" s="183"/>
      <c r="C33" s="69" t="s">
        <v>208</v>
      </c>
      <c r="D33" s="35" t="s">
        <v>212</v>
      </c>
      <c r="E33" s="35" t="s">
        <v>5</v>
      </c>
      <c r="F33" s="22">
        <f>ROUND(VLOOKUP($C33,'2019-20 AER Final Decision'!$G$21:$P$363,'2019-20 AER Final Decision'!$L$5,FALSE),2)</f>
        <v>74.849999999999994</v>
      </c>
      <c r="G33" s="78">
        <f t="shared" si="0"/>
        <v>82.34</v>
      </c>
      <c r="I33" s="3" t="b">
        <f>IF($E33="","",ROUND(F33,2)=ROUND(VLOOKUP($C33,'2019-20 AER Final Decision'!$G$20:$Q$335,'2019-20 AER Final Decision'!$L$5,FALSE),2))</f>
        <v>1</v>
      </c>
    </row>
    <row r="34" spans="1:9" s="4" customFormat="1" x14ac:dyDescent="0.2">
      <c r="A34" s="49"/>
      <c r="B34" s="183"/>
      <c r="C34" s="69" t="s">
        <v>211</v>
      </c>
      <c r="D34" s="35" t="s">
        <v>209</v>
      </c>
      <c r="E34" s="35" t="s">
        <v>5</v>
      </c>
      <c r="F34" s="22">
        <f>ROUND(VLOOKUP($C34,'2019-20 AER Final Decision'!$G$21:$P$363,'2019-20 AER Final Decision'!$L$5,FALSE),2)</f>
        <v>488.47</v>
      </c>
      <c r="G34" s="78">
        <f t="shared" si="0"/>
        <v>537.32000000000005</v>
      </c>
      <c r="I34" s="3" t="b">
        <f>IF($E34="","",ROUND(F34,2)=ROUND(VLOOKUP($C34,'2019-20 AER Final Decision'!$G$20:$Q$335,'2019-20 AER Final Decision'!$L$5,FALSE),2))</f>
        <v>1</v>
      </c>
    </row>
    <row r="35" spans="1:9" s="4" customFormat="1" x14ac:dyDescent="0.2">
      <c r="A35" s="49"/>
      <c r="B35" s="183"/>
      <c r="C35" s="69" t="s">
        <v>193</v>
      </c>
      <c r="D35" s="35" t="s">
        <v>210</v>
      </c>
      <c r="E35" s="36" t="s">
        <v>5</v>
      </c>
      <c r="F35" s="22">
        <f>ROUND(VLOOKUP($C35,'2019-20 AER Final Decision'!$G$21:$P$363,'2019-20 AER Final Decision'!$L$5,FALSE),2)</f>
        <v>209.55</v>
      </c>
      <c r="G35" s="78">
        <f t="shared" si="0"/>
        <v>230.51</v>
      </c>
      <c r="I35" s="3" t="b">
        <f>IF($E35="","",ROUND(F35,2)=ROUND(VLOOKUP($C35,'2019-20 AER Final Decision'!$G$20:$Q$335,'2019-20 AER Final Decision'!$L$5,FALSE),2))</f>
        <v>1</v>
      </c>
    </row>
    <row r="36" spans="1:9" s="4" customFormat="1" x14ac:dyDescent="0.2">
      <c r="A36" s="49"/>
      <c r="B36" s="179"/>
      <c r="C36" s="69" t="s">
        <v>380</v>
      </c>
      <c r="D36" s="35" t="s">
        <v>4</v>
      </c>
      <c r="E36" s="36" t="s">
        <v>5</v>
      </c>
      <c r="F36" s="22">
        <f>ROUND(VLOOKUP($C36,'2019-20 AER Final Decision'!$G$21:$P$363,'2019-20 AER Final Decision'!$L$5,FALSE),2)</f>
        <v>133.47999999999999</v>
      </c>
      <c r="G36" s="78">
        <f t="shared" si="0"/>
        <v>146.83000000000001</v>
      </c>
      <c r="I36" s="3" t="b">
        <f>IF($E36="","",ROUND(F36,2)=ROUND(VLOOKUP($C36,'2019-20 AER Final Decision'!$G$20:$Q$335,'2019-20 AER Final Decision'!$L$5,FALSE),2))</f>
        <v>1</v>
      </c>
    </row>
    <row r="37" spans="1:9" s="4" customFormat="1" x14ac:dyDescent="0.2">
      <c r="A37" s="49"/>
      <c r="B37" s="178"/>
      <c r="C37" s="70" t="s">
        <v>381</v>
      </c>
      <c r="D37" s="24" t="s">
        <v>4</v>
      </c>
      <c r="E37" s="76" t="s">
        <v>5</v>
      </c>
      <c r="F37" s="26">
        <f>ROUND(VLOOKUP($C37,'2019-20 AER Final Decision'!$G$21:$P$363,'2019-20 AER Final Decision'!$L$5,FALSE),2)</f>
        <v>234.56</v>
      </c>
      <c r="G37" s="79">
        <f t="shared" si="0"/>
        <v>258.02</v>
      </c>
      <c r="I37" s="3" t="b">
        <f>IF($E37="","",ROUND(F37,2)=ROUND(VLOOKUP($C37,'2019-20 AER Final Decision'!$G$20:$Q$335,'2019-20 AER Final Decision'!$L$5,FALSE),2))</f>
        <v>1</v>
      </c>
    </row>
    <row r="38" spans="1:9" s="4" customFormat="1" x14ac:dyDescent="0.2">
      <c r="A38" s="49"/>
      <c r="B38" s="177" t="s">
        <v>192</v>
      </c>
      <c r="C38" s="47" t="s">
        <v>192</v>
      </c>
      <c r="D38" s="37" t="s">
        <v>4</v>
      </c>
      <c r="E38" s="37" t="s">
        <v>5</v>
      </c>
      <c r="F38" s="71">
        <f>ROUND(VLOOKUP($C38,'2019-20 AER Final Decision'!$G$21:$P$363,'2019-20 AER Final Decision'!$L$5,FALSE),2)</f>
        <v>39.090000000000003</v>
      </c>
      <c r="G38" s="77">
        <f t="shared" si="0"/>
        <v>43</v>
      </c>
      <c r="I38" s="3" t="b">
        <f>IF($E38="","",ROUND(F38,2)=ROUND(VLOOKUP($C38,'2019-20 AER Final Decision'!$G$20:$Q$335,'2019-20 AER Final Decision'!$L$5,FALSE),2))</f>
        <v>1</v>
      </c>
    </row>
    <row r="39" spans="1:9" s="4" customFormat="1" x14ac:dyDescent="0.2">
      <c r="A39" s="49"/>
      <c r="B39" s="188"/>
      <c r="C39" s="70" t="s">
        <v>221</v>
      </c>
      <c r="D39" s="24" t="s">
        <v>4</v>
      </c>
      <c r="E39" s="24" t="s">
        <v>5</v>
      </c>
      <c r="F39" s="26">
        <f>ROUND(VLOOKUP($C39,'2019-20 AER Final Decision'!$G$21:$P$363,'2019-20 AER Final Decision'!$L$5,FALSE),2)</f>
        <v>31.27</v>
      </c>
      <c r="G39" s="79">
        <f t="shared" si="0"/>
        <v>34.4</v>
      </c>
      <c r="I39" s="3" t="b">
        <f>IF($E39="","",ROUND(F39,2)=ROUND(VLOOKUP($C39,'2019-20 AER Final Decision'!$G$20:$Q$335,'2019-20 AER Final Decision'!$L$5,FALSE),2))</f>
        <v>1</v>
      </c>
    </row>
    <row r="40" spans="1:9" s="4" customFormat="1" x14ac:dyDescent="0.2">
      <c r="A40" s="49"/>
      <c r="B40" s="189" t="s">
        <v>201</v>
      </c>
      <c r="C40" s="47" t="s">
        <v>222</v>
      </c>
      <c r="D40" s="37" t="s">
        <v>4</v>
      </c>
      <c r="E40" s="37" t="s">
        <v>5</v>
      </c>
      <c r="F40" s="71">
        <f>ROUND(VLOOKUP($C40,'2019-20 AER Final Decision'!$G$21:$P$363,'2019-20 AER Final Decision'!$L$5,FALSE),2)</f>
        <v>39.090000000000003</v>
      </c>
      <c r="G40" s="77">
        <f t="shared" si="0"/>
        <v>43</v>
      </c>
      <c r="I40" s="3" t="b">
        <f>IF($E40="","",ROUND(F40,2)=ROUND(VLOOKUP($C40,'2019-20 AER Final Decision'!$G$20:$Q$335,'2019-20 AER Final Decision'!$L$5,FALSE),2))</f>
        <v>1</v>
      </c>
    </row>
    <row r="41" spans="1:9" s="4" customFormat="1" x14ac:dyDescent="0.2">
      <c r="A41" s="49"/>
      <c r="B41" s="190"/>
      <c r="C41" s="70" t="s">
        <v>223</v>
      </c>
      <c r="D41" s="24" t="s">
        <v>4</v>
      </c>
      <c r="E41" s="24" t="s">
        <v>5</v>
      </c>
      <c r="F41" s="26">
        <f>ROUND(VLOOKUP($C41,'2019-20 AER Final Decision'!$G$21:$P$363,'2019-20 AER Final Decision'!$L$5,FALSE),2)</f>
        <v>39.090000000000003</v>
      </c>
      <c r="G41" s="79">
        <f t="shared" si="0"/>
        <v>43</v>
      </c>
      <c r="I41" s="3" t="b">
        <f>IF($E41="","",ROUND(F41,2)=ROUND(VLOOKUP($C41,'2019-20 AER Final Decision'!$G$20:$Q$335,'2019-20 AER Final Decision'!$L$5,FALSE),2))</f>
        <v>1</v>
      </c>
    </row>
    <row r="42" spans="1:9" s="4" customFormat="1" x14ac:dyDescent="0.2">
      <c r="A42" s="49"/>
      <c r="B42" s="185" t="s">
        <v>356</v>
      </c>
      <c r="C42" s="126" t="s">
        <v>446</v>
      </c>
      <c r="D42" s="37" t="s">
        <v>4</v>
      </c>
      <c r="E42" s="37" t="s">
        <v>5</v>
      </c>
      <c r="F42" s="71">
        <f>ROUND(VLOOKUP($C42,'2019-20 AER Final Decision'!$G$21:$P$363,'2019-20 AER Final Decision'!$L$5,FALSE),2)</f>
        <v>613.23</v>
      </c>
      <c r="G42" s="77">
        <f t="shared" si="0"/>
        <v>674.55</v>
      </c>
      <c r="I42" s="3" t="b">
        <f>IF($E42="","",ROUND(F42,2)=ROUND(VLOOKUP($C42,'2019-20 AER Final Decision'!$G$20:$Q$335,'2019-20 AER Final Decision'!$L$5,FALSE),2))</f>
        <v>1</v>
      </c>
    </row>
    <row r="43" spans="1:9" s="4" customFormat="1" x14ac:dyDescent="0.2">
      <c r="A43" s="49"/>
      <c r="B43" s="185"/>
      <c r="C43" s="127" t="s">
        <v>359</v>
      </c>
      <c r="D43" s="35" t="s">
        <v>4</v>
      </c>
      <c r="E43" s="35" t="s">
        <v>5</v>
      </c>
      <c r="F43" s="22">
        <f>ROUND(VLOOKUP($C43,'2019-20 AER Final Decision'!$G$21:$P$363,'2019-20 AER Final Decision'!$L$5,FALSE),2)</f>
        <v>417.76</v>
      </c>
      <c r="G43" s="78">
        <f t="shared" si="0"/>
        <v>459.54</v>
      </c>
      <c r="I43" s="3" t="b">
        <f>IF($E43="","",ROUND(F43,2)=ROUND(VLOOKUP($C43,'2019-20 AER Final Decision'!$G$20:$Q$335,'2019-20 AER Final Decision'!$L$5,FALSE),2))</f>
        <v>1</v>
      </c>
    </row>
    <row r="44" spans="1:9" s="4" customFormat="1" x14ac:dyDescent="0.2">
      <c r="A44" s="49"/>
      <c r="B44" s="185"/>
      <c r="C44" s="127" t="s">
        <v>376</v>
      </c>
      <c r="D44" s="35" t="s">
        <v>4</v>
      </c>
      <c r="E44" s="35" t="s">
        <v>5</v>
      </c>
      <c r="F44" s="22">
        <f>ROUND(VLOOKUP($C44,'2019-20 AER Final Decision'!$G$21:$P$363,'2019-20 AER Final Decision'!$L$5,FALSE),2)</f>
        <v>300.48</v>
      </c>
      <c r="G44" s="78">
        <f t="shared" si="0"/>
        <v>330.53</v>
      </c>
      <c r="I44" s="3" t="b">
        <f>IF($E44="","",ROUND(F44,2)=ROUND(VLOOKUP($C44,'2019-20 AER Final Decision'!$G$20:$Q$335,'2019-20 AER Final Decision'!$L$5,FALSE),2))</f>
        <v>1</v>
      </c>
    </row>
    <row r="45" spans="1:9" s="4" customFormat="1" x14ac:dyDescent="0.2">
      <c r="A45" s="49"/>
      <c r="B45" s="185"/>
      <c r="C45" s="128" t="s">
        <v>357</v>
      </c>
      <c r="D45" s="24" t="s">
        <v>4</v>
      </c>
      <c r="E45" s="24" t="s">
        <v>5</v>
      </c>
      <c r="F45" s="26">
        <f>ROUND(VLOOKUP($C45,'2019-20 AER Final Decision'!$G$21:$P$363,'2019-20 AER Final Decision'!$L$5,FALSE),2)</f>
        <v>183.2</v>
      </c>
      <c r="G45" s="79">
        <f t="shared" si="0"/>
        <v>201.52</v>
      </c>
      <c r="I45" s="3" t="b">
        <f>IF($E45="","",ROUND(F45,2)=ROUND(VLOOKUP($C45,'2019-20 AER Final Decision'!$G$20:$Q$335,'2019-20 AER Final Decision'!$L$5,FALSE),2))</f>
        <v>1</v>
      </c>
    </row>
    <row r="46" spans="1:9" s="4" customFormat="1" x14ac:dyDescent="0.2">
      <c r="A46" s="49"/>
      <c r="B46" s="12"/>
      <c r="C46" s="9"/>
      <c r="D46" s="10"/>
      <c r="E46" s="10"/>
      <c r="F46" s="11"/>
      <c r="G46" s="11"/>
    </row>
    <row r="47" spans="1:9" s="4" customFormat="1" x14ac:dyDescent="0.2">
      <c r="A47" s="49"/>
      <c r="B47" s="12"/>
      <c r="C47" s="9"/>
      <c r="D47" s="10"/>
      <c r="E47" s="10"/>
      <c r="F47" s="11"/>
      <c r="G47" s="11"/>
    </row>
    <row r="48" spans="1:9" s="4" customFormat="1" x14ac:dyDescent="0.2">
      <c r="A48" s="49"/>
      <c r="B48" s="12"/>
      <c r="C48" s="9"/>
      <c r="D48" s="10"/>
      <c r="E48" s="10"/>
      <c r="F48" s="131" t="str">
        <f>$F$8</f>
        <v>Forecast</v>
      </c>
      <c r="G48" s="11"/>
    </row>
    <row r="49" spans="1:9" s="4" customFormat="1" ht="60" x14ac:dyDescent="0.2">
      <c r="A49" s="49"/>
      <c r="B49" s="13" t="str">
        <f t="shared" ref="B49:G49" si="1">B$10</f>
        <v>Fee Type</v>
      </c>
      <c r="C49" s="13" t="str">
        <f t="shared" si="1"/>
        <v>Fee Category</v>
      </c>
      <c r="D49" s="13" t="str">
        <f t="shared" si="1"/>
        <v>Driver</v>
      </c>
      <c r="E49" s="13" t="str">
        <f t="shared" si="1"/>
        <v>Fee Type</v>
      </c>
      <c r="F49" s="13" t="str">
        <f t="shared" si="1"/>
        <v>ANS Charges 2020-21 (Excluding GST)</v>
      </c>
      <c r="G49" s="13" t="str">
        <f t="shared" si="1"/>
        <v>ANS Charges 2020-21 (Including GST)</v>
      </c>
    </row>
    <row r="50" spans="1:9" s="4" customFormat="1" x14ac:dyDescent="0.2">
      <c r="A50" s="49"/>
      <c r="B50" s="177" t="s">
        <v>3</v>
      </c>
      <c r="C50" s="20" t="s">
        <v>263</v>
      </c>
      <c r="D50" s="21" t="s">
        <v>4</v>
      </c>
      <c r="E50" s="21" t="s">
        <v>5</v>
      </c>
      <c r="F50" s="22">
        <f>ROUND(VLOOKUP($C50,'2019-20 AER Final Decision'!$G$21:$P$363,'2019-20 AER Final Decision'!$L$5,FALSE),2)</f>
        <v>429.2</v>
      </c>
      <c r="G50" s="108">
        <f>ROUND(F50*1.1,3)</f>
        <v>472.12</v>
      </c>
      <c r="I50" s="3" t="b">
        <f>IF($E50="","",ROUND(F50,2)=ROUND(VLOOKUP($C50,'2019-20 AER Final Decision'!$G$20:$Q$335,'2019-20 AER Final Decision'!$L$5,FALSE),2))</f>
        <v>1</v>
      </c>
    </row>
    <row r="51" spans="1:9" s="4" customFormat="1" x14ac:dyDescent="0.2">
      <c r="A51" s="49"/>
      <c r="B51" s="183"/>
      <c r="C51" s="23" t="s">
        <v>265</v>
      </c>
      <c r="D51" s="21" t="s">
        <v>4</v>
      </c>
      <c r="E51" s="21" t="s">
        <v>5</v>
      </c>
      <c r="F51" s="22">
        <f>ROUND(VLOOKUP($C51,'2019-20 AER Final Decision'!$G$21:$P$363,'2019-20 AER Final Decision'!$L$5,FALSE),2)</f>
        <v>536.5</v>
      </c>
      <c r="G51" s="108">
        <f t="shared" ref="G51:G71" si="2">ROUND(F51*1.1,3)</f>
        <v>590.15</v>
      </c>
      <c r="I51" s="3" t="b">
        <f>IF($E51="","",ROUND(F51,2)=ROUND(VLOOKUP($C51,'2019-20 AER Final Decision'!$G$20:$Q$335,'2019-20 AER Final Decision'!$L$5,FALSE),2))</f>
        <v>1</v>
      </c>
    </row>
    <row r="52" spans="1:9" s="4" customFormat="1" x14ac:dyDescent="0.2">
      <c r="A52" s="49"/>
      <c r="B52" s="183"/>
      <c r="C52" s="23" t="s">
        <v>262</v>
      </c>
      <c r="D52" s="21" t="s">
        <v>4</v>
      </c>
      <c r="E52" s="21" t="s">
        <v>5</v>
      </c>
      <c r="F52" s="22">
        <f>ROUND(VLOOKUP($C52,'2019-20 AER Final Decision'!$G$21:$P$363,'2019-20 AER Final Decision'!$L$5,FALSE),2)</f>
        <v>751.1</v>
      </c>
      <c r="G52" s="108">
        <f t="shared" si="2"/>
        <v>826.21</v>
      </c>
      <c r="I52" s="3" t="b">
        <f>IF($E52="","",ROUND(F52,2)=ROUND(VLOOKUP($C52,'2019-20 AER Final Decision'!$G$20:$Q$335,'2019-20 AER Final Decision'!$L$5,FALSE),2))</f>
        <v>1</v>
      </c>
    </row>
    <row r="53" spans="1:9" s="4" customFormat="1" x14ac:dyDescent="0.2">
      <c r="A53" s="49"/>
      <c r="B53" s="183"/>
      <c r="C53" s="23" t="s">
        <v>264</v>
      </c>
      <c r="D53" s="21" t="s">
        <v>4</v>
      </c>
      <c r="E53" s="21" t="s">
        <v>5</v>
      </c>
      <c r="F53" s="22">
        <f>ROUND(VLOOKUP($C53,'2019-20 AER Final Decision'!$G$21:$P$363,'2019-20 AER Final Decision'!$L$5,FALSE),2)</f>
        <v>858.4</v>
      </c>
      <c r="G53" s="108">
        <f t="shared" si="2"/>
        <v>944.24</v>
      </c>
      <c r="I53" s="3" t="b">
        <f>IF($E53="","",ROUND(F53,2)=ROUND(VLOOKUP($C53,'2019-20 AER Final Decision'!$G$20:$Q$335,'2019-20 AER Final Decision'!$L$5,FALSE),2))</f>
        <v>1</v>
      </c>
    </row>
    <row r="54" spans="1:9" s="4" customFormat="1" x14ac:dyDescent="0.2">
      <c r="A54" s="49"/>
      <c r="B54" s="183"/>
      <c r="C54" s="23" t="s">
        <v>259</v>
      </c>
      <c r="D54" s="21" t="s">
        <v>4</v>
      </c>
      <c r="E54" s="21" t="s">
        <v>5</v>
      </c>
      <c r="F54" s="22">
        <f>ROUND(VLOOKUP($C54,'2019-20 AER Final Decision'!$G$21:$P$363,'2019-20 AER Final Decision'!$L$5,FALSE),2)</f>
        <v>321.89999999999998</v>
      </c>
      <c r="G54" s="108">
        <f t="shared" si="2"/>
        <v>354.09</v>
      </c>
      <c r="I54" s="3" t="b">
        <f>IF($E54="","",ROUND(F54,2)=ROUND(VLOOKUP($C54,'2019-20 AER Final Decision'!$G$20:$Q$335,'2019-20 AER Final Decision'!$L$5,FALSE),2))</f>
        <v>1</v>
      </c>
    </row>
    <row r="55" spans="1:9" s="4" customFormat="1" x14ac:dyDescent="0.2">
      <c r="A55" s="49"/>
      <c r="B55" s="183"/>
      <c r="C55" s="23" t="s">
        <v>261</v>
      </c>
      <c r="D55" s="21" t="s">
        <v>4</v>
      </c>
      <c r="E55" s="21" t="s">
        <v>5</v>
      </c>
      <c r="F55" s="22">
        <f>ROUND(VLOOKUP($C55,'2019-20 AER Final Decision'!$G$21:$P$363,'2019-20 AER Final Decision'!$L$5,FALSE),2)</f>
        <v>429.2</v>
      </c>
      <c r="G55" s="108">
        <f t="shared" si="2"/>
        <v>472.12</v>
      </c>
      <c r="I55" s="3" t="b">
        <f>IF($E55="","",ROUND(F55,2)=ROUND(VLOOKUP($C55,'2019-20 AER Final Decision'!$G$20:$Q$335,'2019-20 AER Final Decision'!$L$5,FALSE),2))</f>
        <v>1</v>
      </c>
    </row>
    <row r="56" spans="1:9" s="4" customFormat="1" x14ac:dyDescent="0.2">
      <c r="A56" s="49"/>
      <c r="B56" s="183"/>
      <c r="C56" s="23" t="s">
        <v>258</v>
      </c>
      <c r="D56" s="21" t="s">
        <v>4</v>
      </c>
      <c r="E56" s="21" t="s">
        <v>5</v>
      </c>
      <c r="F56" s="22">
        <f>ROUND(VLOOKUP($C56,'2019-20 AER Final Decision'!$G$21:$P$363,'2019-20 AER Final Decision'!$L$5,FALSE),2)</f>
        <v>536.5</v>
      </c>
      <c r="G56" s="108">
        <f t="shared" si="2"/>
        <v>590.15</v>
      </c>
      <c r="I56" s="3" t="b">
        <f>IF($E56="","",ROUND(F56,2)=ROUND(VLOOKUP($C56,'2019-20 AER Final Decision'!$G$20:$Q$335,'2019-20 AER Final Decision'!$L$5,FALSE),2))</f>
        <v>1</v>
      </c>
    </row>
    <row r="57" spans="1:9" s="4" customFormat="1" x14ac:dyDescent="0.2">
      <c r="A57" s="49"/>
      <c r="B57" s="183"/>
      <c r="C57" s="23" t="s">
        <v>260</v>
      </c>
      <c r="D57" s="21" t="s">
        <v>4</v>
      </c>
      <c r="E57" s="21" t="s">
        <v>5</v>
      </c>
      <c r="F57" s="22">
        <f>ROUND(VLOOKUP($C57,'2019-20 AER Final Decision'!$G$21:$P$363,'2019-20 AER Final Decision'!$L$5,FALSE),2)</f>
        <v>643.80999999999995</v>
      </c>
      <c r="G57" s="108">
        <f t="shared" si="2"/>
        <v>708.19100000000003</v>
      </c>
      <c r="I57" s="3" t="b">
        <f>IF($E57="","",ROUND(F57,2)=ROUND(VLOOKUP($C57,'2019-20 AER Final Decision'!$G$20:$Q$335,'2019-20 AER Final Decision'!$L$5,FALSE),2))</f>
        <v>1</v>
      </c>
    </row>
    <row r="58" spans="1:9" s="4" customFormat="1" x14ac:dyDescent="0.2">
      <c r="A58" s="49"/>
      <c r="B58" s="183"/>
      <c r="C58" s="23" t="s">
        <v>256</v>
      </c>
      <c r="D58" s="21" t="s">
        <v>4</v>
      </c>
      <c r="E58" s="21" t="s">
        <v>5</v>
      </c>
      <c r="F58" s="22">
        <f>ROUND(VLOOKUP($C58,'2019-20 AER Final Decision'!$G$21:$P$363,'2019-20 AER Final Decision'!$L$5,FALSE),2)</f>
        <v>429.2</v>
      </c>
      <c r="G58" s="108">
        <f t="shared" si="2"/>
        <v>472.12</v>
      </c>
      <c r="I58" s="3" t="b">
        <f>IF($E58="","",ROUND(F58,2)=ROUND(VLOOKUP($C58,'2019-20 AER Final Decision'!$G$20:$Q$335,'2019-20 AER Final Decision'!$L$5,FALSE),2))</f>
        <v>1</v>
      </c>
    </row>
    <row r="59" spans="1:9" s="4" customFormat="1" x14ac:dyDescent="0.2">
      <c r="A59" s="49"/>
      <c r="B59" s="183"/>
      <c r="C59" s="23" t="s">
        <v>257</v>
      </c>
      <c r="D59" s="21" t="s">
        <v>4</v>
      </c>
      <c r="E59" s="21" t="s">
        <v>5</v>
      </c>
      <c r="F59" s="22">
        <f>ROUND(VLOOKUP($C59,'2019-20 AER Final Decision'!$G$21:$P$363,'2019-20 AER Final Decision'!$L$5,FALSE),2)</f>
        <v>536.5</v>
      </c>
      <c r="G59" s="108">
        <f t="shared" si="2"/>
        <v>590.15</v>
      </c>
      <c r="I59" s="3" t="b">
        <f>IF($E59="","",ROUND(F59,2)=ROUND(VLOOKUP($C59,'2019-20 AER Final Decision'!$G$20:$Q$335,'2019-20 AER Final Decision'!$L$5,FALSE),2))</f>
        <v>1</v>
      </c>
    </row>
    <row r="60" spans="1:9" s="4" customFormat="1" x14ac:dyDescent="0.2">
      <c r="A60" s="49"/>
      <c r="B60" s="183"/>
      <c r="C60" s="23" t="s">
        <v>255</v>
      </c>
      <c r="D60" s="21" t="s">
        <v>4</v>
      </c>
      <c r="E60" s="21" t="s">
        <v>5</v>
      </c>
      <c r="F60" s="22">
        <f>ROUND(VLOOKUP($C60,'2019-20 AER Final Decision'!$G$21:$P$363,'2019-20 AER Final Decision'!$L$5,FALSE),2)</f>
        <v>965.71</v>
      </c>
      <c r="G60" s="108">
        <f t="shared" si="2"/>
        <v>1062.2809999999999</v>
      </c>
      <c r="I60" s="3" t="b">
        <f>IF($E60="","",ROUND(F60,2)=ROUND(VLOOKUP($C60,'2019-20 AER Final Decision'!$G$20:$Q$335,'2019-20 AER Final Decision'!$L$5,FALSE),2))</f>
        <v>1</v>
      </c>
    </row>
    <row r="61" spans="1:9" s="4" customFormat="1" x14ac:dyDescent="0.2">
      <c r="A61" s="49"/>
      <c r="B61" s="183"/>
      <c r="C61" s="23" t="s">
        <v>28</v>
      </c>
      <c r="D61" s="21" t="s">
        <v>6</v>
      </c>
      <c r="E61" s="21" t="s">
        <v>7</v>
      </c>
      <c r="F61" s="22">
        <f>ROUND(VLOOKUP($C61,'2019-20 AER Final Decision'!$G$21:$P$363,'2019-20 AER Final Decision'!$L$5,FALSE),2)</f>
        <v>107.3</v>
      </c>
      <c r="G61" s="108">
        <f t="shared" si="2"/>
        <v>118.03</v>
      </c>
      <c r="I61" s="3" t="b">
        <f>IF($E61="","",ROUND(F61,2)=ROUND(VLOOKUP($C61,'2019-20 AER Final Decision'!$G$20:$Q$335,'2019-20 AER Final Decision'!$L$5,FALSE),2))</f>
        <v>1</v>
      </c>
    </row>
    <row r="62" spans="1:9" s="4" customFormat="1" x14ac:dyDescent="0.2">
      <c r="A62" s="49"/>
      <c r="B62" s="183"/>
      <c r="C62" s="24"/>
      <c r="D62" s="25"/>
      <c r="E62" s="25"/>
      <c r="F62" s="26"/>
      <c r="G62" s="109"/>
      <c r="I62" s="3" t="str">
        <f>IF($E62="","",ROUND(F62,2)=ROUND(VLOOKUP($C62,'2019-20 AER Final Decision'!$G$20:$Q$335,'2019-20 AER Final Decision'!$L$5,FALSE),2))</f>
        <v/>
      </c>
    </row>
    <row r="63" spans="1:9" s="4" customFormat="1" x14ac:dyDescent="0.2">
      <c r="A63" s="49"/>
      <c r="B63" s="183"/>
      <c r="C63" s="23" t="s">
        <v>8</v>
      </c>
      <c r="D63" s="21" t="s">
        <v>6</v>
      </c>
      <c r="E63" s="21" t="s">
        <v>7</v>
      </c>
      <c r="F63" s="22">
        <f>ROUND(VLOOKUP($C63,'2019-20 AER Final Decision'!$G$21:$P$363,'2019-20 AER Final Decision'!$L$5,FALSE),2)</f>
        <v>107.3</v>
      </c>
      <c r="G63" s="108">
        <f t="shared" si="2"/>
        <v>118.03</v>
      </c>
      <c r="I63" s="3" t="b">
        <f>IF($E63="","",ROUND(F63,2)=ROUND(VLOOKUP($C63,'2019-20 AER Final Decision'!$G$20:$Q$335,'2019-20 AER Final Decision'!$L$5,FALSE),2))</f>
        <v>1</v>
      </c>
    </row>
    <row r="64" spans="1:9" s="4" customFormat="1" x14ac:dyDescent="0.2">
      <c r="A64" s="49"/>
      <c r="B64" s="183"/>
      <c r="C64" s="23" t="s">
        <v>30</v>
      </c>
      <c r="D64" s="21" t="s">
        <v>6</v>
      </c>
      <c r="E64" s="21" t="s">
        <v>7</v>
      </c>
      <c r="F64" s="22">
        <f>ROUND(VLOOKUP($C64,'2019-20 AER Final Decision'!$G$21:$P$363,'2019-20 AER Final Decision'!$L$5,FALSE),2)</f>
        <v>107.3</v>
      </c>
      <c r="G64" s="108">
        <f t="shared" si="2"/>
        <v>118.03</v>
      </c>
      <c r="I64" s="3" t="b">
        <f>IF($E64="","",ROUND(F64,2)=ROUND(VLOOKUP($C64,'2019-20 AER Final Decision'!$G$20:$Q$335,'2019-20 AER Final Decision'!$L$5,FALSE),2))</f>
        <v>1</v>
      </c>
    </row>
    <row r="65" spans="1:9" s="4" customFormat="1" x14ac:dyDescent="0.2">
      <c r="A65" s="49"/>
      <c r="B65" s="183"/>
      <c r="C65" s="23" t="s">
        <v>9</v>
      </c>
      <c r="D65" s="21" t="s">
        <v>6</v>
      </c>
      <c r="E65" s="21" t="s">
        <v>7</v>
      </c>
      <c r="F65" s="22">
        <f>ROUND(VLOOKUP($C65,'2019-20 AER Final Decision'!$G$21:$P$363,'2019-20 AER Final Decision'!$L$5,FALSE),2)</f>
        <v>107.3</v>
      </c>
      <c r="G65" s="108">
        <f t="shared" si="2"/>
        <v>118.03</v>
      </c>
      <c r="I65" s="3" t="b">
        <f>IF($E65="","",ROUND(F65,2)=ROUND(VLOOKUP($C65,'2019-20 AER Final Decision'!$G$20:$Q$335,'2019-20 AER Final Decision'!$L$5,FALSE),2))</f>
        <v>1</v>
      </c>
    </row>
    <row r="66" spans="1:9" s="4" customFormat="1" x14ac:dyDescent="0.2">
      <c r="A66" s="49"/>
      <c r="B66" s="183"/>
      <c r="C66" s="23" t="s">
        <v>251</v>
      </c>
      <c r="D66" s="21" t="s">
        <v>4</v>
      </c>
      <c r="E66" s="21" t="s">
        <v>5</v>
      </c>
      <c r="F66" s="22">
        <f>ROUND(VLOOKUP($C66,'2019-20 AER Final Decision'!$G$21:$P$363,'2019-20 AER Final Decision'!$L$5,FALSE),2)</f>
        <v>429.2</v>
      </c>
      <c r="G66" s="108">
        <f t="shared" si="2"/>
        <v>472.12</v>
      </c>
      <c r="I66" s="3" t="b">
        <f>IF($E66="","",ROUND(F66,2)=ROUND(VLOOKUP($C66,'2019-20 AER Final Decision'!$G$20:$Q$335,'2019-20 AER Final Decision'!$L$5,FALSE),2))</f>
        <v>1</v>
      </c>
    </row>
    <row r="67" spans="1:9" s="4" customFormat="1" x14ac:dyDescent="0.2">
      <c r="A67" s="49"/>
      <c r="B67" s="183"/>
      <c r="C67" s="23" t="s">
        <v>252</v>
      </c>
      <c r="D67" s="21" t="s">
        <v>4</v>
      </c>
      <c r="E67" s="21" t="s">
        <v>5</v>
      </c>
      <c r="F67" s="22">
        <f>ROUND(VLOOKUP($C67,'2019-20 AER Final Decision'!$G$21:$P$363,'2019-20 AER Final Decision'!$L$5,FALSE),2)</f>
        <v>643.80999999999995</v>
      </c>
      <c r="G67" s="108">
        <f t="shared" si="2"/>
        <v>708.19100000000003</v>
      </c>
      <c r="I67" s="3" t="b">
        <f>IF($E67="","",ROUND(F67,2)=ROUND(VLOOKUP($C67,'2019-20 AER Final Decision'!$G$20:$Q$335,'2019-20 AER Final Decision'!$L$5,FALSE),2))</f>
        <v>1</v>
      </c>
    </row>
    <row r="68" spans="1:9" s="4" customFormat="1" x14ac:dyDescent="0.2">
      <c r="A68" s="49"/>
      <c r="B68" s="183"/>
      <c r="C68" s="23" t="s">
        <v>250</v>
      </c>
      <c r="D68" s="21" t="s">
        <v>4</v>
      </c>
      <c r="E68" s="21" t="s">
        <v>5</v>
      </c>
      <c r="F68" s="22">
        <f>ROUND(VLOOKUP($C68,'2019-20 AER Final Decision'!$G$21:$P$363,'2019-20 AER Final Decision'!$L$5,FALSE),2)</f>
        <v>858.4</v>
      </c>
      <c r="G68" s="108">
        <f t="shared" si="2"/>
        <v>944.24</v>
      </c>
      <c r="I68" s="3" t="b">
        <f>IF($E68="","",ROUND(F68,2)=ROUND(VLOOKUP($C68,'2019-20 AER Final Decision'!$G$20:$Q$335,'2019-20 AER Final Decision'!$L$5,FALSE),2))</f>
        <v>1</v>
      </c>
    </row>
    <row r="69" spans="1:9" s="4" customFormat="1" x14ac:dyDescent="0.2">
      <c r="A69" s="49"/>
      <c r="B69" s="183"/>
      <c r="C69" s="24"/>
      <c r="D69" s="25"/>
      <c r="E69" s="25"/>
      <c r="F69" s="26"/>
      <c r="G69" s="109"/>
      <c r="I69" s="3" t="str">
        <f>IF($E69="","",ROUND(F69,2)=ROUND(VLOOKUP($C69,'2019-20 AER Final Decision'!$G$20:$Q$335,'2019-20 AER Final Decision'!$L$5,FALSE),2))</f>
        <v/>
      </c>
    </row>
    <row r="70" spans="1:9" s="4" customFormat="1" x14ac:dyDescent="0.2">
      <c r="A70" s="49"/>
      <c r="B70" s="183"/>
      <c r="C70" s="23" t="s">
        <v>253</v>
      </c>
      <c r="D70" s="21" t="s">
        <v>6</v>
      </c>
      <c r="E70" s="21" t="s">
        <v>7</v>
      </c>
      <c r="F70" s="22">
        <f>ROUND(VLOOKUP($C70,'2019-20 AER Final Decision'!$G$21:$P$363,'2019-20 AER Final Decision'!$L$5,FALSE),2)</f>
        <v>107.3</v>
      </c>
      <c r="G70" s="108">
        <f t="shared" si="2"/>
        <v>118.03</v>
      </c>
      <c r="I70" s="3" t="b">
        <f>IF($E70="","",ROUND(F70,2)=ROUND(VLOOKUP($C70,'2019-20 AER Final Decision'!$G$20:$Q$335,'2019-20 AER Final Decision'!$L$5,FALSE),2))</f>
        <v>1</v>
      </c>
    </row>
    <row r="71" spans="1:9" s="4" customFormat="1" x14ac:dyDescent="0.2">
      <c r="A71" s="49"/>
      <c r="B71" s="183"/>
      <c r="C71" s="23" t="s">
        <v>254</v>
      </c>
      <c r="D71" s="21" t="s">
        <v>6</v>
      </c>
      <c r="E71" s="21" t="s">
        <v>7</v>
      </c>
      <c r="F71" s="22">
        <f>ROUND(VLOOKUP($C71,'2019-20 AER Final Decision'!$G$21:$P$363,'2019-20 AER Final Decision'!$L$5,FALSE),2)</f>
        <v>107.3</v>
      </c>
      <c r="G71" s="108">
        <f t="shared" si="2"/>
        <v>118.03</v>
      </c>
      <c r="I71" s="3" t="b">
        <f>IF($E71="","",ROUND(F71,2)=ROUND(VLOOKUP($C71,'2019-20 AER Final Decision'!$G$20:$Q$335,'2019-20 AER Final Decision'!$L$5,FALSE),2))</f>
        <v>1</v>
      </c>
    </row>
    <row r="72" spans="1:9" s="4" customFormat="1" x14ac:dyDescent="0.2">
      <c r="A72" s="49"/>
      <c r="B72" s="184"/>
      <c r="C72" s="24"/>
      <c r="D72" s="25"/>
      <c r="E72" s="25"/>
      <c r="F72" s="26"/>
      <c r="G72" s="109"/>
      <c r="I72" s="3" t="str">
        <f>IF($E72="","",ROUND(F72,2)=ROUND(VLOOKUP($C72,'2019-20 AER Final Decision'!$G$20:$Q$335,'2019-20 AER Final Decision'!$L$5,FALSE),2))</f>
        <v/>
      </c>
    </row>
    <row r="73" spans="1:9" s="4" customFormat="1" x14ac:dyDescent="0.2">
      <c r="A73" s="49"/>
      <c r="B73" s="180" t="s">
        <v>10</v>
      </c>
      <c r="C73" s="20" t="s">
        <v>263</v>
      </c>
      <c r="D73" s="27" t="s">
        <v>4</v>
      </c>
      <c r="E73" s="28" t="s">
        <v>5</v>
      </c>
      <c r="F73" s="22">
        <f>ROUND(VLOOKUP($C73,'2019-20 AER Final Decision'!$G$21:$P$363,'2019-20 AER Final Decision'!$L$5,FALSE),2)</f>
        <v>429.2</v>
      </c>
      <c r="G73" s="108">
        <f t="shared" ref="G73:G78" si="3">ROUND(F73*1.1,3)</f>
        <v>472.12</v>
      </c>
      <c r="I73" s="3" t="b">
        <f>IF($E73="","",ROUND(F73,2)=ROUND(VLOOKUP($C73,'2019-20 AER Final Decision'!$G$20:$Q$335,'2019-20 AER Final Decision'!$L$5,FALSE),2))</f>
        <v>1</v>
      </c>
    </row>
    <row r="74" spans="1:9" s="4" customFormat="1" x14ac:dyDescent="0.2">
      <c r="A74" s="49"/>
      <c r="B74" s="181"/>
      <c r="C74" s="23" t="s">
        <v>265</v>
      </c>
      <c r="D74" s="21" t="s">
        <v>4</v>
      </c>
      <c r="E74" s="29" t="s">
        <v>5</v>
      </c>
      <c r="F74" s="22">
        <f>ROUND(VLOOKUP($C74,'2019-20 AER Final Decision'!$G$21:$P$363,'2019-20 AER Final Decision'!$L$5,FALSE),2)</f>
        <v>536.5</v>
      </c>
      <c r="G74" s="108">
        <f t="shared" si="3"/>
        <v>590.15</v>
      </c>
      <c r="I74" s="3" t="b">
        <f>IF($E74="","",ROUND(F74,2)=ROUND(VLOOKUP($C74,'2019-20 AER Final Decision'!$G$20:$Q$335,'2019-20 AER Final Decision'!$L$5,FALSE),2))</f>
        <v>1</v>
      </c>
    </row>
    <row r="75" spans="1:9" s="4" customFormat="1" x14ac:dyDescent="0.2">
      <c r="A75" s="49"/>
      <c r="B75" s="181"/>
      <c r="C75" s="23" t="s">
        <v>262</v>
      </c>
      <c r="D75" s="21" t="s">
        <v>4</v>
      </c>
      <c r="E75" s="29" t="s">
        <v>5</v>
      </c>
      <c r="F75" s="22">
        <f>ROUND(VLOOKUP($C75,'2019-20 AER Final Decision'!$G$21:$P$363,'2019-20 AER Final Decision'!$L$5,FALSE),2)</f>
        <v>751.1</v>
      </c>
      <c r="G75" s="108">
        <f t="shared" si="3"/>
        <v>826.21</v>
      </c>
      <c r="I75" s="3" t="b">
        <f>IF($E75="","",ROUND(F75,2)=ROUND(VLOOKUP($C75,'2019-20 AER Final Decision'!$G$20:$Q$335,'2019-20 AER Final Decision'!$L$5,FALSE),2))</f>
        <v>1</v>
      </c>
    </row>
    <row r="76" spans="1:9" s="4" customFormat="1" x14ac:dyDescent="0.2">
      <c r="A76" s="49"/>
      <c r="B76" s="181"/>
      <c r="C76" s="23" t="s">
        <v>264</v>
      </c>
      <c r="D76" s="21" t="s">
        <v>4</v>
      </c>
      <c r="E76" s="29" t="s">
        <v>5</v>
      </c>
      <c r="F76" s="22">
        <f>ROUND(VLOOKUP($C76,'2019-20 AER Final Decision'!$G$21:$P$363,'2019-20 AER Final Decision'!$L$5,FALSE),2)</f>
        <v>858.4</v>
      </c>
      <c r="G76" s="108">
        <f t="shared" si="3"/>
        <v>944.24</v>
      </c>
      <c r="I76" s="3" t="b">
        <f>IF($E76="","",ROUND(F76,2)=ROUND(VLOOKUP($C76,'2019-20 AER Final Decision'!$G$20:$Q$335,'2019-20 AER Final Decision'!$L$5,FALSE),2))</f>
        <v>1</v>
      </c>
    </row>
    <row r="77" spans="1:9" s="4" customFormat="1" x14ac:dyDescent="0.2">
      <c r="A77" s="49"/>
      <c r="B77" s="181"/>
      <c r="C77" s="23" t="s">
        <v>11</v>
      </c>
      <c r="D77" s="21" t="s">
        <v>6</v>
      </c>
      <c r="E77" s="29" t="s">
        <v>7</v>
      </c>
      <c r="F77" s="22">
        <f>ROUND(VLOOKUP($C77,'2019-20 AER Final Decision'!$G$21:$P$363,'2019-20 AER Final Decision'!$L$5,FALSE),2)</f>
        <v>162.26</v>
      </c>
      <c r="G77" s="108">
        <f t="shared" si="3"/>
        <v>178.48599999999999</v>
      </c>
      <c r="I77" s="3" t="b">
        <f>IF($E77="","",ROUND(F77,2)=ROUND(VLOOKUP($C77,'2019-20 AER Final Decision'!$G$20:$Q$335,'2019-20 AER Final Decision'!$L$5,FALSE),2))</f>
        <v>1</v>
      </c>
    </row>
    <row r="78" spans="1:9" s="4" customFormat="1" x14ac:dyDescent="0.2">
      <c r="A78" s="49"/>
      <c r="B78" s="181"/>
      <c r="C78" s="23" t="s">
        <v>28</v>
      </c>
      <c r="D78" s="21" t="s">
        <v>6</v>
      </c>
      <c r="E78" s="29" t="s">
        <v>7</v>
      </c>
      <c r="F78" s="22">
        <f>ROUND(VLOOKUP($C78,'2019-20 AER Final Decision'!$G$21:$P$363,'2019-20 AER Final Decision'!$L$5,FALSE),2)</f>
        <v>107.3</v>
      </c>
      <c r="G78" s="108">
        <f t="shared" si="3"/>
        <v>118.03</v>
      </c>
      <c r="I78" s="3" t="b">
        <f>IF($E78="","",ROUND(F78,2)=ROUND(VLOOKUP($C78,'2019-20 AER Final Decision'!$G$20:$Q$335,'2019-20 AER Final Decision'!$L$5,FALSE),2))</f>
        <v>1</v>
      </c>
    </row>
    <row r="79" spans="1:9" s="4" customFormat="1" x14ac:dyDescent="0.2">
      <c r="A79" s="49"/>
      <c r="B79" s="181"/>
      <c r="C79" s="24"/>
      <c r="D79" s="25"/>
      <c r="E79" s="25"/>
      <c r="F79" s="26"/>
      <c r="G79" s="109"/>
      <c r="I79" s="3" t="str">
        <f>IF($E79="","",ROUND(F79,2)=ROUND(VLOOKUP($C79,'2019-20 AER Final Decision'!$G$20:$Q$335,'2019-20 AER Final Decision'!$L$5,FALSE),2))</f>
        <v/>
      </c>
    </row>
    <row r="80" spans="1:9" s="4" customFormat="1" x14ac:dyDescent="0.2">
      <c r="A80" s="49"/>
      <c r="B80" s="181"/>
      <c r="C80" s="20" t="s">
        <v>272</v>
      </c>
      <c r="D80" s="21" t="s">
        <v>6</v>
      </c>
      <c r="E80" s="21" t="s">
        <v>7</v>
      </c>
      <c r="F80" s="22">
        <f>ROUND(VLOOKUP($C80,'2019-20 AER Final Decision'!$G$21:$P$363,'2019-20 AER Final Decision'!$L$5,FALSE),2)</f>
        <v>162.26</v>
      </c>
      <c r="G80" s="108">
        <f t="shared" ref="G80:G98" si="4">ROUND(F80*1.1,3)</f>
        <v>178.48599999999999</v>
      </c>
      <c r="I80" s="3" t="b">
        <f>IF($E80="","",ROUND(F80,2)=ROUND(VLOOKUP($C80,'2019-20 AER Final Decision'!$G$20:$Q$335,'2019-20 AER Final Decision'!$L$5,FALSE),2))</f>
        <v>1</v>
      </c>
    </row>
    <row r="81" spans="1:9" s="4" customFormat="1" x14ac:dyDescent="0.2">
      <c r="A81" s="49"/>
      <c r="B81" s="181"/>
      <c r="C81" s="23" t="s">
        <v>273</v>
      </c>
      <c r="D81" s="21" t="s">
        <v>6</v>
      </c>
      <c r="E81" s="21" t="s">
        <v>7</v>
      </c>
      <c r="F81" s="22">
        <f>ROUND(VLOOKUP($C81,'2019-20 AER Final Decision'!$G$21:$P$363,'2019-20 AER Final Decision'!$L$5,FALSE),2)</f>
        <v>162.26</v>
      </c>
      <c r="G81" s="108">
        <f t="shared" si="4"/>
        <v>178.48599999999999</v>
      </c>
      <c r="I81" s="3" t="b">
        <f>IF($E81="","",ROUND(F81,2)=ROUND(VLOOKUP($C81,'2019-20 AER Final Decision'!$G$20:$Q$335,'2019-20 AER Final Decision'!$L$5,FALSE),2))</f>
        <v>1</v>
      </c>
    </row>
    <row r="82" spans="1:9" s="4" customFormat="1" x14ac:dyDescent="0.2">
      <c r="A82" s="49"/>
      <c r="B82" s="181"/>
      <c r="C82" s="23" t="s">
        <v>274</v>
      </c>
      <c r="D82" s="21" t="s">
        <v>6</v>
      </c>
      <c r="E82" s="21" t="s">
        <v>7</v>
      </c>
      <c r="F82" s="22">
        <f>ROUND(VLOOKUP($C82,'2019-20 AER Final Decision'!$G$21:$P$363,'2019-20 AER Final Decision'!$L$5,FALSE),2)</f>
        <v>162.26</v>
      </c>
      <c r="G82" s="108">
        <f t="shared" si="4"/>
        <v>178.48599999999999</v>
      </c>
      <c r="I82" s="3" t="b">
        <f>IF($E82="","",ROUND(F82,2)=ROUND(VLOOKUP($C82,'2019-20 AER Final Decision'!$G$20:$Q$335,'2019-20 AER Final Decision'!$L$5,FALSE),2))</f>
        <v>1</v>
      </c>
    </row>
    <row r="83" spans="1:9" s="4" customFormat="1" x14ac:dyDescent="0.2">
      <c r="A83" s="49"/>
      <c r="B83" s="181"/>
      <c r="C83" s="23" t="s">
        <v>275</v>
      </c>
      <c r="D83" s="21" t="s">
        <v>6</v>
      </c>
      <c r="E83" s="21" t="s">
        <v>7</v>
      </c>
      <c r="F83" s="22">
        <f>ROUND(VLOOKUP($C83,'2019-20 AER Final Decision'!$G$21:$P$363,'2019-20 AER Final Decision'!$L$5,FALSE),2)</f>
        <v>162.26</v>
      </c>
      <c r="G83" s="108">
        <f t="shared" si="4"/>
        <v>178.48599999999999</v>
      </c>
      <c r="I83" s="3" t="b">
        <f>IF($E83="","",ROUND(F83,2)=ROUND(VLOOKUP($C83,'2019-20 AER Final Decision'!$G$20:$Q$335,'2019-20 AER Final Decision'!$L$5,FALSE),2))</f>
        <v>1</v>
      </c>
    </row>
    <row r="84" spans="1:9" s="4" customFormat="1" x14ac:dyDescent="0.2">
      <c r="A84" s="49"/>
      <c r="B84" s="181"/>
      <c r="C84" s="23" t="s">
        <v>276</v>
      </c>
      <c r="D84" s="21" t="s">
        <v>6</v>
      </c>
      <c r="E84" s="21" t="s">
        <v>7</v>
      </c>
      <c r="F84" s="22">
        <f>ROUND(VLOOKUP($C84,'2019-20 AER Final Decision'!$G$21:$P$363,'2019-20 AER Final Decision'!$L$5,FALSE),2)</f>
        <v>162.26</v>
      </c>
      <c r="G84" s="108">
        <f t="shared" si="4"/>
        <v>178.48599999999999</v>
      </c>
      <c r="I84" s="3" t="b">
        <f>IF($E84="","",ROUND(F84,2)=ROUND(VLOOKUP($C84,'2019-20 AER Final Decision'!$G$20:$Q$335,'2019-20 AER Final Decision'!$L$5,FALSE),2))</f>
        <v>1</v>
      </c>
    </row>
    <row r="85" spans="1:9" s="4" customFormat="1" x14ac:dyDescent="0.2">
      <c r="A85" s="49"/>
      <c r="B85" s="181"/>
      <c r="C85" s="23" t="s">
        <v>12</v>
      </c>
      <c r="D85" s="21" t="s">
        <v>6</v>
      </c>
      <c r="E85" s="21" t="s">
        <v>7</v>
      </c>
      <c r="F85" s="22">
        <f>ROUND(VLOOKUP($C85,'2019-20 AER Final Decision'!$G$21:$P$363,'2019-20 AER Final Decision'!$L$5,FALSE),2)</f>
        <v>162.26</v>
      </c>
      <c r="G85" s="108">
        <f t="shared" si="4"/>
        <v>178.48599999999999</v>
      </c>
      <c r="I85" s="3" t="b">
        <f>IF($E85="","",ROUND(F85,2)=ROUND(VLOOKUP($C85,'2019-20 AER Final Decision'!$G$20:$Q$335,'2019-20 AER Final Decision'!$L$5,FALSE),2))</f>
        <v>1</v>
      </c>
    </row>
    <row r="86" spans="1:9" s="4" customFormat="1" x14ac:dyDescent="0.2">
      <c r="A86" s="49"/>
      <c r="B86" s="181"/>
      <c r="C86" s="23" t="s">
        <v>13</v>
      </c>
      <c r="D86" s="21" t="s">
        <v>6</v>
      </c>
      <c r="E86" s="21" t="s">
        <v>7</v>
      </c>
      <c r="F86" s="22">
        <f>ROUND(VLOOKUP($C86,'2019-20 AER Final Decision'!$G$21:$P$363,'2019-20 AER Final Decision'!$L$5,FALSE),2)</f>
        <v>162.26</v>
      </c>
      <c r="G86" s="108">
        <f t="shared" si="4"/>
        <v>178.48599999999999</v>
      </c>
      <c r="I86" s="3" t="b">
        <f>IF($E86="","",ROUND(F86,2)=ROUND(VLOOKUP($C86,'2019-20 AER Final Decision'!$G$20:$Q$335,'2019-20 AER Final Decision'!$L$5,FALSE),2))</f>
        <v>1</v>
      </c>
    </row>
    <row r="87" spans="1:9" s="4" customFormat="1" x14ac:dyDescent="0.2">
      <c r="A87" s="49"/>
      <c r="B87" s="181"/>
      <c r="C87" s="23" t="s">
        <v>14</v>
      </c>
      <c r="D87" s="21" t="s">
        <v>6</v>
      </c>
      <c r="E87" s="21" t="s">
        <v>7</v>
      </c>
      <c r="F87" s="22">
        <f>ROUND(VLOOKUP($C87,'2019-20 AER Final Decision'!$G$21:$P$363,'2019-20 AER Final Decision'!$L$5,FALSE),2)</f>
        <v>162.26</v>
      </c>
      <c r="G87" s="108">
        <f t="shared" si="4"/>
        <v>178.48599999999999</v>
      </c>
      <c r="I87" s="3" t="b">
        <f>IF($E87="","",ROUND(F87,2)=ROUND(VLOOKUP($C87,'2019-20 AER Final Decision'!$G$20:$Q$335,'2019-20 AER Final Decision'!$L$5,FALSE),2))</f>
        <v>1</v>
      </c>
    </row>
    <row r="88" spans="1:9" s="4" customFormat="1" x14ac:dyDescent="0.2">
      <c r="A88" s="49"/>
      <c r="B88" s="181"/>
      <c r="C88" s="23" t="s">
        <v>15</v>
      </c>
      <c r="D88" s="21" t="s">
        <v>6</v>
      </c>
      <c r="E88" s="21" t="s">
        <v>7</v>
      </c>
      <c r="F88" s="22">
        <f>ROUND(VLOOKUP($C88,'2019-20 AER Final Decision'!$G$21:$P$363,'2019-20 AER Final Decision'!$L$5,FALSE),2)</f>
        <v>162.26</v>
      </c>
      <c r="G88" s="108">
        <f t="shared" si="4"/>
        <v>178.48599999999999</v>
      </c>
      <c r="I88" s="3" t="b">
        <f>IF($E88="","",ROUND(F88,2)=ROUND(VLOOKUP($C88,'2019-20 AER Final Decision'!$G$20:$Q$335,'2019-20 AER Final Decision'!$L$5,FALSE),2))</f>
        <v>1</v>
      </c>
    </row>
    <row r="89" spans="1:9" s="4" customFormat="1" x14ac:dyDescent="0.2">
      <c r="A89" s="49"/>
      <c r="B89" s="181"/>
      <c r="C89" s="23" t="s">
        <v>16</v>
      </c>
      <c r="D89" s="21" t="s">
        <v>6</v>
      </c>
      <c r="E89" s="21" t="s">
        <v>7</v>
      </c>
      <c r="F89" s="22">
        <f>ROUND(VLOOKUP($C89,'2019-20 AER Final Decision'!$G$21:$P$363,'2019-20 AER Final Decision'!$L$5,FALSE),2)</f>
        <v>162.26</v>
      </c>
      <c r="G89" s="108">
        <f t="shared" si="4"/>
        <v>178.48599999999999</v>
      </c>
      <c r="I89" s="3" t="b">
        <f>IF($E89="","",ROUND(F89,2)=ROUND(VLOOKUP($C89,'2019-20 AER Final Decision'!$G$20:$Q$335,'2019-20 AER Final Decision'!$L$5,FALSE),2))</f>
        <v>1</v>
      </c>
    </row>
    <row r="90" spans="1:9" s="4" customFormat="1" x14ac:dyDescent="0.2">
      <c r="A90" s="49"/>
      <c r="B90" s="181"/>
      <c r="C90" s="23" t="s">
        <v>17</v>
      </c>
      <c r="D90" s="21" t="s">
        <v>6</v>
      </c>
      <c r="E90" s="21" t="s">
        <v>7</v>
      </c>
      <c r="F90" s="22">
        <f>ROUND(VLOOKUP($C90,'2019-20 AER Final Decision'!$G$21:$P$363,'2019-20 AER Final Decision'!$L$5,FALSE),2)</f>
        <v>162.26</v>
      </c>
      <c r="G90" s="108">
        <f t="shared" si="4"/>
        <v>178.48599999999999</v>
      </c>
      <c r="I90" s="3" t="b">
        <f>IF($E90="","",ROUND(F90,2)=ROUND(VLOOKUP($C90,'2019-20 AER Final Decision'!$G$20:$Q$335,'2019-20 AER Final Decision'!$L$5,FALSE),2))</f>
        <v>1</v>
      </c>
    </row>
    <row r="91" spans="1:9" s="4" customFormat="1" x14ac:dyDescent="0.2">
      <c r="A91" s="49"/>
      <c r="B91" s="181"/>
      <c r="C91" s="23" t="s">
        <v>285</v>
      </c>
      <c r="D91" s="21" t="s">
        <v>6</v>
      </c>
      <c r="E91" s="21" t="s">
        <v>7</v>
      </c>
      <c r="F91" s="22">
        <f>ROUND(VLOOKUP($C91,'2019-20 AER Final Decision'!$G$21:$P$363,'2019-20 AER Final Decision'!$L$5,FALSE),2)</f>
        <v>162.26</v>
      </c>
      <c r="G91" s="108">
        <f t="shared" si="4"/>
        <v>178.48599999999999</v>
      </c>
      <c r="I91" s="3" t="b">
        <f>IF($E91="","",ROUND(F91,2)=ROUND(VLOOKUP($C91,'2019-20 AER Final Decision'!$G$20:$Q$335,'2019-20 AER Final Decision'!$L$5,FALSE),2))</f>
        <v>1</v>
      </c>
    </row>
    <row r="92" spans="1:9" s="4" customFormat="1" x14ac:dyDescent="0.2">
      <c r="A92" s="49"/>
      <c r="B92" s="181"/>
      <c r="C92" s="23" t="s">
        <v>18</v>
      </c>
      <c r="D92" s="21" t="s">
        <v>6</v>
      </c>
      <c r="E92" s="21" t="s">
        <v>7</v>
      </c>
      <c r="F92" s="22">
        <f>ROUND(VLOOKUP($C92,'2019-20 AER Final Decision'!$G$21:$P$363,'2019-20 AER Final Decision'!$L$5,FALSE),2)</f>
        <v>162.26</v>
      </c>
      <c r="G92" s="108">
        <f t="shared" si="4"/>
        <v>178.48599999999999</v>
      </c>
      <c r="I92" s="3" t="b">
        <f>IF($E92="","",ROUND(F92,2)=ROUND(VLOOKUP($C92,'2019-20 AER Final Decision'!$G$20:$Q$335,'2019-20 AER Final Decision'!$L$5,FALSE),2))</f>
        <v>1</v>
      </c>
    </row>
    <row r="93" spans="1:9" s="4" customFormat="1" x14ac:dyDescent="0.2">
      <c r="A93" s="49"/>
      <c r="B93" s="181"/>
      <c r="C93" s="23" t="s">
        <v>19</v>
      </c>
      <c r="D93" s="21" t="s">
        <v>6</v>
      </c>
      <c r="E93" s="21" t="s">
        <v>7</v>
      </c>
      <c r="F93" s="22">
        <f>ROUND(VLOOKUP($C93,'2019-20 AER Final Decision'!$G$21:$P$363,'2019-20 AER Final Decision'!$L$5,FALSE),2)</f>
        <v>162.26</v>
      </c>
      <c r="G93" s="108">
        <f t="shared" si="4"/>
        <v>178.48599999999999</v>
      </c>
      <c r="I93" s="3" t="b">
        <f>IF($E93="","",ROUND(F93,2)=ROUND(VLOOKUP($C93,'2019-20 AER Final Decision'!$G$20:$Q$335,'2019-20 AER Final Decision'!$L$5,FALSE),2))</f>
        <v>1</v>
      </c>
    </row>
    <row r="94" spans="1:9" s="4" customFormat="1" x14ac:dyDescent="0.2">
      <c r="A94" s="49"/>
      <c r="B94" s="181"/>
      <c r="C94" s="23" t="s">
        <v>20</v>
      </c>
      <c r="D94" s="21" t="s">
        <v>6</v>
      </c>
      <c r="E94" s="21" t="s">
        <v>7</v>
      </c>
      <c r="F94" s="22">
        <f>ROUND(VLOOKUP($C94,'2019-20 AER Final Decision'!$G$21:$P$363,'2019-20 AER Final Decision'!$L$5,FALSE),2)</f>
        <v>162.26</v>
      </c>
      <c r="G94" s="108">
        <f t="shared" si="4"/>
        <v>178.48599999999999</v>
      </c>
      <c r="I94" s="3" t="b">
        <f>IF($E94="","",ROUND(F94,2)=ROUND(VLOOKUP($C94,'2019-20 AER Final Decision'!$G$20:$Q$335,'2019-20 AER Final Decision'!$L$5,FALSE),2))</f>
        <v>1</v>
      </c>
    </row>
    <row r="95" spans="1:9" s="4" customFormat="1" x14ac:dyDescent="0.2">
      <c r="A95" s="49"/>
      <c r="B95" s="181"/>
      <c r="C95" s="23" t="s">
        <v>21</v>
      </c>
      <c r="D95" s="21" t="s">
        <v>6</v>
      </c>
      <c r="E95" s="21" t="s">
        <v>7</v>
      </c>
      <c r="F95" s="22">
        <f>ROUND(VLOOKUP($C95,'2019-20 AER Final Decision'!$G$21:$P$363,'2019-20 AER Final Decision'!$L$5,FALSE),2)</f>
        <v>162.26</v>
      </c>
      <c r="G95" s="108">
        <f t="shared" si="4"/>
        <v>178.48599999999999</v>
      </c>
      <c r="I95" s="3" t="b">
        <f>IF($E95="","",ROUND(F95,2)=ROUND(VLOOKUP($C95,'2019-20 AER Final Decision'!$G$20:$Q$335,'2019-20 AER Final Decision'!$L$5,FALSE),2))</f>
        <v>1</v>
      </c>
    </row>
    <row r="96" spans="1:9" s="4" customFormat="1" x14ac:dyDescent="0.2">
      <c r="A96" s="49"/>
      <c r="B96" s="181"/>
      <c r="C96" s="23" t="s">
        <v>22</v>
      </c>
      <c r="D96" s="21" t="s">
        <v>6</v>
      </c>
      <c r="E96" s="21" t="s">
        <v>7</v>
      </c>
      <c r="F96" s="22">
        <f>ROUND(VLOOKUP($C96,'2019-20 AER Final Decision'!$G$21:$P$363,'2019-20 AER Final Decision'!$L$5,FALSE),2)</f>
        <v>162.26</v>
      </c>
      <c r="G96" s="108">
        <f t="shared" si="4"/>
        <v>178.48599999999999</v>
      </c>
      <c r="I96" s="3" t="b">
        <f>IF($E96="","",ROUND(F96,2)=ROUND(VLOOKUP($C96,'2019-20 AER Final Decision'!$G$20:$Q$335,'2019-20 AER Final Decision'!$L$5,FALSE),2))</f>
        <v>1</v>
      </c>
    </row>
    <row r="97" spans="1:9" s="4" customFormat="1" x14ac:dyDescent="0.2">
      <c r="A97" s="49"/>
      <c r="B97" s="181"/>
      <c r="C97" s="23" t="s">
        <v>23</v>
      </c>
      <c r="D97" s="21" t="s">
        <v>6</v>
      </c>
      <c r="E97" s="21" t="s">
        <v>7</v>
      </c>
      <c r="F97" s="22">
        <f>ROUND(VLOOKUP($C97,'2019-20 AER Final Decision'!$G$21:$P$363,'2019-20 AER Final Decision'!$L$5,FALSE),2)</f>
        <v>162.26</v>
      </c>
      <c r="G97" s="108">
        <f t="shared" si="4"/>
        <v>178.48599999999999</v>
      </c>
      <c r="I97" s="3" t="b">
        <f>IF($E97="","",ROUND(F97,2)=ROUND(VLOOKUP($C97,'2019-20 AER Final Decision'!$G$20:$Q$335,'2019-20 AER Final Decision'!$L$5,FALSE),2))</f>
        <v>1</v>
      </c>
    </row>
    <row r="98" spans="1:9" s="4" customFormat="1" x14ac:dyDescent="0.2">
      <c r="A98" s="49"/>
      <c r="B98" s="181"/>
      <c r="C98" s="23" t="s">
        <v>24</v>
      </c>
      <c r="D98" s="21" t="s">
        <v>6</v>
      </c>
      <c r="E98" s="21" t="s">
        <v>7</v>
      </c>
      <c r="F98" s="22">
        <f>ROUND(VLOOKUP($C98,'2019-20 AER Final Decision'!$G$21:$P$363,'2019-20 AER Final Decision'!$L$5,FALSE),2)</f>
        <v>162.26</v>
      </c>
      <c r="G98" s="108">
        <f t="shared" si="4"/>
        <v>178.48599999999999</v>
      </c>
      <c r="I98" s="3" t="b">
        <f>IF($E98="","",ROUND(F98,2)=ROUND(VLOOKUP($C98,'2019-20 AER Final Decision'!$G$20:$Q$335,'2019-20 AER Final Decision'!$L$5,FALSE),2))</f>
        <v>1</v>
      </c>
    </row>
    <row r="99" spans="1:9" s="4" customFormat="1" x14ac:dyDescent="0.2">
      <c r="A99" s="49"/>
      <c r="B99" s="181"/>
      <c r="C99" s="24"/>
      <c r="D99" s="25"/>
      <c r="E99" s="25"/>
      <c r="F99" s="26"/>
      <c r="G99" s="109"/>
      <c r="I99" s="3" t="str">
        <f>IF($E99="","",ROUND(F99,2)=ROUND(VLOOKUP($C99,'2019-20 AER Final Decision'!$G$20:$Q$335,'2019-20 AER Final Decision'!$L$5,FALSE),2))</f>
        <v/>
      </c>
    </row>
    <row r="100" spans="1:9" s="4" customFormat="1" x14ac:dyDescent="0.2">
      <c r="A100" s="49"/>
      <c r="B100" s="181"/>
      <c r="C100" s="23" t="s">
        <v>271</v>
      </c>
      <c r="D100" s="21" t="s">
        <v>6</v>
      </c>
      <c r="E100" s="21" t="s">
        <v>7</v>
      </c>
      <c r="F100" s="22">
        <f>ROUND(VLOOKUP($C100,'2019-20 AER Final Decision'!$G$21:$P$363,'2019-20 AER Final Decision'!$L$5,FALSE),2)</f>
        <v>162.26</v>
      </c>
      <c r="G100" s="108">
        <f t="shared" ref="G100:G103" si="5">ROUND(F100*1.1,3)</f>
        <v>178.48599999999999</v>
      </c>
      <c r="I100" s="3" t="b">
        <f>IF($E100="","",ROUND(F100,2)=ROUND(VLOOKUP($C100,'2019-20 AER Final Decision'!$G$20:$Q$335,'2019-20 AER Final Decision'!$L$5,FALSE),2))</f>
        <v>1</v>
      </c>
    </row>
    <row r="101" spans="1:9" s="4" customFormat="1" x14ac:dyDescent="0.2">
      <c r="A101" s="49"/>
      <c r="B101" s="181"/>
      <c r="C101" s="23" t="s">
        <v>270</v>
      </c>
      <c r="D101" s="21" t="s">
        <v>6</v>
      </c>
      <c r="E101" s="21" t="s">
        <v>7</v>
      </c>
      <c r="F101" s="22">
        <f>ROUND(VLOOKUP($C101,'2019-20 AER Final Decision'!$G$21:$P$363,'2019-20 AER Final Decision'!$L$5,FALSE),2)</f>
        <v>162.26</v>
      </c>
      <c r="G101" s="108">
        <f t="shared" si="5"/>
        <v>178.48599999999999</v>
      </c>
      <c r="I101" s="3" t="b">
        <f>IF($E101="","",ROUND(F101,2)=ROUND(VLOOKUP($C101,'2019-20 AER Final Decision'!$G$20:$Q$335,'2019-20 AER Final Decision'!$L$5,FALSE),2))</f>
        <v>1</v>
      </c>
    </row>
    <row r="102" spans="1:9" s="4" customFormat="1" x14ac:dyDescent="0.2">
      <c r="A102" s="49"/>
      <c r="B102" s="181"/>
      <c r="C102" s="23" t="s">
        <v>278</v>
      </c>
      <c r="D102" s="21" t="s">
        <v>6</v>
      </c>
      <c r="E102" s="21" t="s">
        <v>7</v>
      </c>
      <c r="F102" s="22">
        <f>ROUND(VLOOKUP($C102,'2019-20 AER Final Decision'!$G$21:$P$363,'2019-20 AER Final Decision'!$L$5,FALSE),2)</f>
        <v>162.26</v>
      </c>
      <c r="G102" s="108">
        <f t="shared" si="5"/>
        <v>178.48599999999999</v>
      </c>
      <c r="I102" s="3" t="b">
        <f>IF($E102="","",ROUND(F102,2)=ROUND(VLOOKUP($C102,'2019-20 AER Final Decision'!$G$20:$Q$335,'2019-20 AER Final Decision'!$L$5,FALSE),2))</f>
        <v>1</v>
      </c>
    </row>
    <row r="103" spans="1:9" s="4" customFormat="1" x14ac:dyDescent="0.2">
      <c r="A103" s="49"/>
      <c r="B103" s="181"/>
      <c r="C103" s="23" t="s">
        <v>277</v>
      </c>
      <c r="D103" s="21" t="s">
        <v>6</v>
      </c>
      <c r="E103" s="21" t="s">
        <v>7</v>
      </c>
      <c r="F103" s="22">
        <f>ROUND(VLOOKUP($C103,'2019-20 AER Final Decision'!$G$21:$P$363,'2019-20 AER Final Decision'!$L$5,FALSE),2)</f>
        <v>162.26</v>
      </c>
      <c r="G103" s="108">
        <f t="shared" si="5"/>
        <v>178.48599999999999</v>
      </c>
      <c r="I103" s="3" t="b">
        <f>IF($E103="","",ROUND(F103,2)=ROUND(VLOOKUP($C103,'2019-20 AER Final Decision'!$G$20:$Q$335,'2019-20 AER Final Decision'!$L$5,FALSE),2))</f>
        <v>1</v>
      </c>
    </row>
    <row r="104" spans="1:9" s="4" customFormat="1" x14ac:dyDescent="0.2">
      <c r="A104" s="49"/>
      <c r="B104" s="182"/>
      <c r="C104" s="24"/>
      <c r="D104" s="25"/>
      <c r="E104" s="25"/>
      <c r="F104" s="26"/>
      <c r="G104" s="109"/>
      <c r="I104" s="3" t="str">
        <f>IF($E104="","",ROUND(F104,2)=ROUND(VLOOKUP($C104,'2019-20 AER Final Decision'!$G$20:$Q$335,'2019-20 AER Final Decision'!$L$5,FALSE),2))</f>
        <v/>
      </c>
    </row>
    <row r="105" spans="1:9" s="4" customFormat="1" x14ac:dyDescent="0.2">
      <c r="A105" s="49"/>
      <c r="B105" s="180" t="s">
        <v>25</v>
      </c>
      <c r="C105" s="20" t="s">
        <v>263</v>
      </c>
      <c r="D105" s="27" t="s">
        <v>4</v>
      </c>
      <c r="E105" s="28" t="s">
        <v>5</v>
      </c>
      <c r="F105" s="22">
        <f>ROUND(VLOOKUP($C105,'2019-20 AER Final Decision'!$G$21:$P$363,'2019-20 AER Final Decision'!$L$5,FALSE),2)</f>
        <v>429.2</v>
      </c>
      <c r="G105" s="108">
        <f t="shared" ref="G105:G121" si="6">ROUND(F105*1.1,3)</f>
        <v>472.12</v>
      </c>
      <c r="I105" s="3" t="b">
        <f>IF($E105="","",ROUND(F105,2)=ROUND(VLOOKUP($C105,'2019-20 AER Final Decision'!$G$20:$Q$335,'2019-20 AER Final Decision'!$L$5,FALSE),2))</f>
        <v>1</v>
      </c>
    </row>
    <row r="106" spans="1:9" s="4" customFormat="1" x14ac:dyDescent="0.2">
      <c r="A106" s="49"/>
      <c r="B106" s="181"/>
      <c r="C106" s="23" t="s">
        <v>265</v>
      </c>
      <c r="D106" s="21" t="s">
        <v>4</v>
      </c>
      <c r="E106" s="29" t="s">
        <v>5</v>
      </c>
      <c r="F106" s="22">
        <f>ROUND(VLOOKUP($C106,'2019-20 AER Final Decision'!$G$21:$P$363,'2019-20 AER Final Decision'!$L$5,FALSE),2)</f>
        <v>536.5</v>
      </c>
      <c r="G106" s="108">
        <f t="shared" si="6"/>
        <v>590.15</v>
      </c>
      <c r="I106" s="3" t="b">
        <f>IF($E106="","",ROUND(F106,2)=ROUND(VLOOKUP($C106,'2019-20 AER Final Decision'!$G$20:$Q$335,'2019-20 AER Final Decision'!$L$5,FALSE),2))</f>
        <v>1</v>
      </c>
    </row>
    <row r="107" spans="1:9" s="4" customFormat="1" x14ac:dyDescent="0.2">
      <c r="A107" s="49"/>
      <c r="B107" s="181"/>
      <c r="C107" s="23" t="s">
        <v>262</v>
      </c>
      <c r="D107" s="21" t="s">
        <v>4</v>
      </c>
      <c r="E107" s="29" t="s">
        <v>5</v>
      </c>
      <c r="F107" s="22">
        <f>ROUND(VLOOKUP($C107,'2019-20 AER Final Decision'!$G$21:$P$363,'2019-20 AER Final Decision'!$L$5,FALSE),2)</f>
        <v>751.1</v>
      </c>
      <c r="G107" s="108">
        <f t="shared" si="6"/>
        <v>826.21</v>
      </c>
      <c r="I107" s="3" t="b">
        <f>IF($E107="","",ROUND(F107,2)=ROUND(VLOOKUP($C107,'2019-20 AER Final Decision'!$G$20:$Q$335,'2019-20 AER Final Decision'!$L$5,FALSE),2))</f>
        <v>1</v>
      </c>
    </row>
    <row r="108" spans="1:9" s="4" customFormat="1" x14ac:dyDescent="0.2">
      <c r="A108" s="49"/>
      <c r="B108" s="181"/>
      <c r="C108" s="23" t="s">
        <v>264</v>
      </c>
      <c r="D108" s="21" t="s">
        <v>4</v>
      </c>
      <c r="E108" s="29" t="s">
        <v>5</v>
      </c>
      <c r="F108" s="22">
        <f>ROUND(VLOOKUP($C108,'2019-20 AER Final Decision'!$G$21:$P$363,'2019-20 AER Final Decision'!$L$5,FALSE),2)</f>
        <v>858.4</v>
      </c>
      <c r="G108" s="108">
        <f t="shared" si="6"/>
        <v>944.24</v>
      </c>
      <c r="I108" s="3" t="b">
        <f>IF($E108="","",ROUND(F108,2)=ROUND(VLOOKUP($C108,'2019-20 AER Final Decision'!$G$20:$Q$335,'2019-20 AER Final Decision'!$L$5,FALSE),2))</f>
        <v>1</v>
      </c>
    </row>
    <row r="109" spans="1:9" s="4" customFormat="1" x14ac:dyDescent="0.2">
      <c r="A109" s="49"/>
      <c r="B109" s="181"/>
      <c r="C109" s="23" t="s">
        <v>259</v>
      </c>
      <c r="D109" s="21" t="s">
        <v>4</v>
      </c>
      <c r="E109" s="29" t="s">
        <v>5</v>
      </c>
      <c r="F109" s="22">
        <f>ROUND(VLOOKUP($C109,'2019-20 AER Final Decision'!$G$21:$P$363,'2019-20 AER Final Decision'!$L$5,FALSE),2)</f>
        <v>321.89999999999998</v>
      </c>
      <c r="G109" s="108">
        <f t="shared" si="6"/>
        <v>354.09</v>
      </c>
      <c r="I109" s="3" t="b">
        <f>IF($E109="","",ROUND(F109,2)=ROUND(VLOOKUP($C109,'2019-20 AER Final Decision'!$G$20:$Q$335,'2019-20 AER Final Decision'!$L$5,FALSE),2))</f>
        <v>1</v>
      </c>
    </row>
    <row r="110" spans="1:9" s="4" customFormat="1" x14ac:dyDescent="0.2">
      <c r="A110" s="49"/>
      <c r="B110" s="181"/>
      <c r="C110" s="23" t="s">
        <v>261</v>
      </c>
      <c r="D110" s="21" t="s">
        <v>4</v>
      </c>
      <c r="E110" s="29" t="s">
        <v>5</v>
      </c>
      <c r="F110" s="22">
        <f>ROUND(VLOOKUP($C110,'2019-20 AER Final Decision'!$G$21:$P$363,'2019-20 AER Final Decision'!$L$5,FALSE),2)</f>
        <v>429.2</v>
      </c>
      <c r="G110" s="108">
        <f t="shared" si="6"/>
        <v>472.12</v>
      </c>
      <c r="I110" s="3" t="b">
        <f>IF($E110="","",ROUND(F110,2)=ROUND(VLOOKUP($C110,'2019-20 AER Final Decision'!$G$20:$Q$335,'2019-20 AER Final Decision'!$L$5,FALSE),2))</f>
        <v>1</v>
      </c>
    </row>
    <row r="111" spans="1:9" s="4" customFormat="1" x14ac:dyDescent="0.2">
      <c r="A111" s="49"/>
      <c r="B111" s="181"/>
      <c r="C111" s="23" t="s">
        <v>258</v>
      </c>
      <c r="D111" s="21" t="s">
        <v>4</v>
      </c>
      <c r="E111" s="29" t="s">
        <v>5</v>
      </c>
      <c r="F111" s="22">
        <f>ROUND(VLOOKUP($C111,'2019-20 AER Final Decision'!$G$21:$P$363,'2019-20 AER Final Decision'!$L$5,FALSE),2)</f>
        <v>536.5</v>
      </c>
      <c r="G111" s="108">
        <f t="shared" si="6"/>
        <v>590.15</v>
      </c>
      <c r="I111" s="3" t="b">
        <f>IF($E111="","",ROUND(F111,2)=ROUND(VLOOKUP($C111,'2019-20 AER Final Decision'!$G$20:$Q$335,'2019-20 AER Final Decision'!$L$5,FALSE),2))</f>
        <v>1</v>
      </c>
    </row>
    <row r="112" spans="1:9" s="4" customFormat="1" x14ac:dyDescent="0.2">
      <c r="A112" s="49"/>
      <c r="B112" s="181"/>
      <c r="C112" s="23" t="s">
        <v>260</v>
      </c>
      <c r="D112" s="21" t="s">
        <v>4</v>
      </c>
      <c r="E112" s="29" t="s">
        <v>5</v>
      </c>
      <c r="F112" s="22">
        <f>ROUND(VLOOKUP($C112,'2019-20 AER Final Decision'!$G$21:$P$363,'2019-20 AER Final Decision'!$L$5,FALSE),2)</f>
        <v>643.80999999999995</v>
      </c>
      <c r="G112" s="108">
        <f t="shared" si="6"/>
        <v>708.19100000000003</v>
      </c>
      <c r="I112" s="3" t="b">
        <f>IF($E112="","",ROUND(F112,2)=ROUND(VLOOKUP($C112,'2019-20 AER Final Decision'!$G$20:$Q$335,'2019-20 AER Final Decision'!$L$5,FALSE),2))</f>
        <v>1</v>
      </c>
    </row>
    <row r="113" spans="1:9" s="4" customFormat="1" x14ac:dyDescent="0.2">
      <c r="A113" s="49"/>
      <c r="B113" s="181"/>
      <c r="C113" s="23" t="s">
        <v>256</v>
      </c>
      <c r="D113" s="21" t="s">
        <v>4</v>
      </c>
      <c r="E113" s="29" t="s">
        <v>5</v>
      </c>
      <c r="F113" s="22">
        <f>ROUND(VLOOKUP($C113,'2019-20 AER Final Decision'!$G$21:$P$363,'2019-20 AER Final Decision'!$L$5,FALSE),2)</f>
        <v>429.2</v>
      </c>
      <c r="G113" s="108">
        <f t="shared" si="6"/>
        <v>472.12</v>
      </c>
      <c r="I113" s="3" t="b">
        <f>IF($E113="","",ROUND(F113,2)=ROUND(VLOOKUP($C113,'2019-20 AER Final Decision'!$G$20:$Q$335,'2019-20 AER Final Decision'!$L$5,FALSE),2))</f>
        <v>1</v>
      </c>
    </row>
    <row r="114" spans="1:9" s="4" customFormat="1" x14ac:dyDescent="0.2">
      <c r="A114" s="49"/>
      <c r="B114" s="181"/>
      <c r="C114" s="23" t="s">
        <v>257</v>
      </c>
      <c r="D114" s="21" t="s">
        <v>4</v>
      </c>
      <c r="E114" s="29" t="s">
        <v>5</v>
      </c>
      <c r="F114" s="22">
        <f>ROUND(VLOOKUP($C114,'2019-20 AER Final Decision'!$G$21:$P$363,'2019-20 AER Final Decision'!$L$5,FALSE),2)</f>
        <v>536.5</v>
      </c>
      <c r="G114" s="108">
        <f t="shared" si="6"/>
        <v>590.15</v>
      </c>
      <c r="I114" s="3" t="b">
        <f>IF($E114="","",ROUND(F114,2)=ROUND(VLOOKUP($C114,'2019-20 AER Final Decision'!$G$20:$Q$335,'2019-20 AER Final Decision'!$L$5,FALSE),2))</f>
        <v>1</v>
      </c>
    </row>
    <row r="115" spans="1:9" s="4" customFormat="1" x14ac:dyDescent="0.2">
      <c r="A115" s="49"/>
      <c r="B115" s="181"/>
      <c r="C115" s="23" t="s">
        <v>255</v>
      </c>
      <c r="D115" s="21" t="s">
        <v>4</v>
      </c>
      <c r="E115" s="29" t="s">
        <v>5</v>
      </c>
      <c r="F115" s="22">
        <f>ROUND(VLOOKUP($C115,'2019-20 AER Final Decision'!$G$21:$P$363,'2019-20 AER Final Decision'!$L$5,FALSE),2)</f>
        <v>965.71</v>
      </c>
      <c r="G115" s="108">
        <f t="shared" si="6"/>
        <v>1062.2809999999999</v>
      </c>
      <c r="I115" s="3" t="b">
        <f>IF($E115="","",ROUND(F115,2)=ROUND(VLOOKUP($C115,'2019-20 AER Final Decision'!$G$20:$Q$335,'2019-20 AER Final Decision'!$L$5,FALSE),2))</f>
        <v>1</v>
      </c>
    </row>
    <row r="116" spans="1:9" s="4" customFormat="1" x14ac:dyDescent="0.2">
      <c r="A116" s="49"/>
      <c r="B116" s="181"/>
      <c r="C116" s="23" t="s">
        <v>282</v>
      </c>
      <c r="D116" s="21" t="s">
        <v>4</v>
      </c>
      <c r="E116" s="29" t="s">
        <v>5</v>
      </c>
      <c r="F116" s="22">
        <f>ROUND(VLOOKUP($C116,'2019-20 AER Final Decision'!$G$21:$P$363,'2019-20 AER Final Decision'!$L$5,FALSE),2)</f>
        <v>486.77</v>
      </c>
      <c r="G116" s="108">
        <f t="shared" si="6"/>
        <v>535.447</v>
      </c>
      <c r="I116" s="3" t="b">
        <f>IF($E116="","",ROUND(F116,2)=ROUND(VLOOKUP($C116,'2019-20 AER Final Decision'!$G$20:$Q$335,'2019-20 AER Final Decision'!$L$5,FALSE),2))</f>
        <v>1</v>
      </c>
    </row>
    <row r="117" spans="1:9" s="4" customFormat="1" x14ac:dyDescent="0.2">
      <c r="A117" s="49"/>
      <c r="B117" s="181"/>
      <c r="C117" s="23" t="s">
        <v>283</v>
      </c>
      <c r="D117" s="21" t="s">
        <v>4</v>
      </c>
      <c r="E117" s="29" t="s">
        <v>5</v>
      </c>
      <c r="F117" s="22">
        <f>ROUND(VLOOKUP($C117,'2019-20 AER Final Decision'!$G$21:$P$363,'2019-20 AER Final Decision'!$L$5,FALSE),2)</f>
        <v>649.02</v>
      </c>
      <c r="G117" s="108">
        <f t="shared" si="6"/>
        <v>713.92200000000003</v>
      </c>
      <c r="I117" s="3" t="b">
        <f>IF($E117="","",ROUND(F117,2)=ROUND(VLOOKUP($C117,'2019-20 AER Final Decision'!$G$20:$Q$335,'2019-20 AER Final Decision'!$L$5,FALSE),2))</f>
        <v>1</v>
      </c>
    </row>
    <row r="118" spans="1:9" s="4" customFormat="1" x14ac:dyDescent="0.2">
      <c r="A118" s="49"/>
      <c r="B118" s="181"/>
      <c r="C118" s="23" t="s">
        <v>284</v>
      </c>
      <c r="D118" s="21" t="s">
        <v>4</v>
      </c>
      <c r="E118" s="29" t="s">
        <v>5</v>
      </c>
      <c r="F118" s="22">
        <f>ROUND(VLOOKUP($C118,'2019-20 AER Final Decision'!$G$21:$P$363,'2019-20 AER Final Decision'!$L$5,FALSE),2)</f>
        <v>973.54</v>
      </c>
      <c r="G118" s="108">
        <f t="shared" si="6"/>
        <v>1070.894</v>
      </c>
      <c r="I118" s="3" t="b">
        <f>IF($E118="","",ROUND(F118,2)=ROUND(VLOOKUP($C118,'2019-20 AER Final Decision'!$G$20:$Q$335,'2019-20 AER Final Decision'!$L$5,FALSE),2))</f>
        <v>1</v>
      </c>
    </row>
    <row r="119" spans="1:9" s="4" customFormat="1" x14ac:dyDescent="0.2">
      <c r="A119" s="49"/>
      <c r="B119" s="181"/>
      <c r="C119" s="23" t="s">
        <v>280</v>
      </c>
      <c r="D119" s="21" t="s">
        <v>4</v>
      </c>
      <c r="E119" s="29" t="s">
        <v>5</v>
      </c>
      <c r="F119" s="22">
        <f>ROUND(VLOOKUP($C119,'2019-20 AER Final Decision'!$G$21:$P$363,'2019-20 AER Final Decision'!$L$5,FALSE),2)</f>
        <v>324.51</v>
      </c>
      <c r="G119" s="108">
        <f t="shared" si="6"/>
        <v>356.96100000000001</v>
      </c>
      <c r="I119" s="3" t="b">
        <f>IF($E119="","",ROUND(F119,2)=ROUND(VLOOKUP($C119,'2019-20 AER Final Decision'!$G$20:$Q$335,'2019-20 AER Final Decision'!$L$5,FALSE),2))</f>
        <v>1</v>
      </c>
    </row>
    <row r="120" spans="1:9" s="4" customFormat="1" x14ac:dyDescent="0.2">
      <c r="A120" s="49"/>
      <c r="B120" s="181"/>
      <c r="C120" s="23" t="s">
        <v>281</v>
      </c>
      <c r="D120" s="21" t="s">
        <v>4</v>
      </c>
      <c r="E120" s="29" t="s">
        <v>5</v>
      </c>
      <c r="F120" s="22">
        <f>ROUND(VLOOKUP($C120,'2019-20 AER Final Decision'!$G$21:$P$363,'2019-20 AER Final Decision'!$L$5,FALSE),2)</f>
        <v>486.77</v>
      </c>
      <c r="G120" s="108">
        <f t="shared" si="6"/>
        <v>535.447</v>
      </c>
      <c r="I120" s="3" t="b">
        <f>IF($E120="","",ROUND(F120,2)=ROUND(VLOOKUP($C120,'2019-20 AER Final Decision'!$G$20:$Q$335,'2019-20 AER Final Decision'!$L$5,FALSE),2))</f>
        <v>1</v>
      </c>
    </row>
    <row r="121" spans="1:9" s="4" customFormat="1" x14ac:dyDescent="0.2">
      <c r="A121" s="49"/>
      <c r="B121" s="181"/>
      <c r="C121" s="23" t="s">
        <v>279</v>
      </c>
      <c r="D121" s="21" t="s">
        <v>4</v>
      </c>
      <c r="E121" s="29" t="s">
        <v>5</v>
      </c>
      <c r="F121" s="22">
        <f>ROUND(VLOOKUP($C121,'2019-20 AER Final Decision'!$G$21:$P$363,'2019-20 AER Final Decision'!$L$5,FALSE),2)</f>
        <v>811.28</v>
      </c>
      <c r="G121" s="108">
        <f t="shared" si="6"/>
        <v>892.40800000000002</v>
      </c>
      <c r="I121" s="3" t="b">
        <f>IF($E121="","",ROUND(F121,2)=ROUND(VLOOKUP($C121,'2019-20 AER Final Decision'!$G$20:$Q$335,'2019-20 AER Final Decision'!$L$5,FALSE),2))</f>
        <v>1</v>
      </c>
    </row>
    <row r="122" spans="1:9" s="4" customFormat="1" x14ac:dyDescent="0.2">
      <c r="A122" s="49"/>
      <c r="B122" s="181"/>
      <c r="C122" s="24"/>
      <c r="D122" s="25"/>
      <c r="E122" s="25"/>
      <c r="F122" s="26"/>
      <c r="G122" s="109"/>
      <c r="I122" s="3" t="str">
        <f>IF($E122="","",ROUND(F122,2)=ROUND(VLOOKUP($C122,'2019-20 AER Final Decision'!$G$20:$Q$335,'2019-20 AER Final Decision'!$L$5,FALSE),2))</f>
        <v/>
      </c>
    </row>
    <row r="123" spans="1:9" s="4" customFormat="1" x14ac:dyDescent="0.2">
      <c r="A123" s="49"/>
      <c r="B123" s="181"/>
      <c r="C123" s="20" t="s">
        <v>272</v>
      </c>
      <c r="D123" s="21" t="s">
        <v>6</v>
      </c>
      <c r="E123" s="29" t="s">
        <v>7</v>
      </c>
      <c r="F123" s="22">
        <f>ROUND(VLOOKUP($C123,'2019-20 AER Final Decision'!$G$21:$P$363,'2019-20 AER Final Decision'!$L$5,FALSE),2)</f>
        <v>162.26</v>
      </c>
      <c r="G123" s="108">
        <f t="shared" ref="G123:G136" si="7">ROUND(F123*1.1,3)</f>
        <v>178.48599999999999</v>
      </c>
      <c r="I123" s="3" t="b">
        <f>IF($E123="","",ROUND(F123,2)=ROUND(VLOOKUP($C123,'2019-20 AER Final Decision'!$G$20:$Q$335,'2019-20 AER Final Decision'!$L$5,FALSE),2))</f>
        <v>1</v>
      </c>
    </row>
    <row r="124" spans="1:9" s="4" customFormat="1" x14ac:dyDescent="0.2">
      <c r="A124" s="49"/>
      <c r="B124" s="181"/>
      <c r="C124" s="23" t="s">
        <v>273</v>
      </c>
      <c r="D124" s="21" t="s">
        <v>6</v>
      </c>
      <c r="E124" s="29" t="s">
        <v>7</v>
      </c>
      <c r="F124" s="22">
        <f>ROUND(VLOOKUP($C124,'2019-20 AER Final Decision'!$G$21:$P$363,'2019-20 AER Final Decision'!$L$5,FALSE),2)</f>
        <v>162.26</v>
      </c>
      <c r="G124" s="108">
        <f t="shared" si="7"/>
        <v>178.48599999999999</v>
      </c>
      <c r="I124" s="3" t="b">
        <f>IF($E124="","",ROUND(F124,2)=ROUND(VLOOKUP($C124,'2019-20 AER Final Decision'!$G$20:$Q$335,'2019-20 AER Final Decision'!$L$5,FALSE),2))</f>
        <v>1</v>
      </c>
    </row>
    <row r="125" spans="1:9" s="4" customFormat="1" x14ac:dyDescent="0.2">
      <c r="A125" s="49"/>
      <c r="B125" s="181"/>
      <c r="C125" s="23" t="s">
        <v>274</v>
      </c>
      <c r="D125" s="21" t="s">
        <v>6</v>
      </c>
      <c r="E125" s="29" t="s">
        <v>7</v>
      </c>
      <c r="F125" s="22">
        <f>ROUND(VLOOKUP($C125,'2019-20 AER Final Decision'!$G$21:$P$363,'2019-20 AER Final Decision'!$L$5,FALSE),2)</f>
        <v>162.26</v>
      </c>
      <c r="G125" s="108">
        <f t="shared" si="7"/>
        <v>178.48599999999999</v>
      </c>
      <c r="I125" s="3" t="b">
        <f>IF($E125="","",ROUND(F125,2)=ROUND(VLOOKUP($C125,'2019-20 AER Final Decision'!$G$20:$Q$335,'2019-20 AER Final Decision'!$L$5,FALSE),2))</f>
        <v>1</v>
      </c>
    </row>
    <row r="126" spans="1:9" s="4" customFormat="1" x14ac:dyDescent="0.2">
      <c r="A126" s="49"/>
      <c r="B126" s="181"/>
      <c r="C126" s="23" t="s">
        <v>275</v>
      </c>
      <c r="D126" s="21" t="s">
        <v>6</v>
      </c>
      <c r="E126" s="29" t="s">
        <v>7</v>
      </c>
      <c r="F126" s="22">
        <f>ROUND(VLOOKUP($C126,'2019-20 AER Final Decision'!$G$21:$P$363,'2019-20 AER Final Decision'!$L$5,FALSE),2)</f>
        <v>162.26</v>
      </c>
      <c r="G126" s="108">
        <f t="shared" si="7"/>
        <v>178.48599999999999</v>
      </c>
      <c r="I126" s="3" t="b">
        <f>IF($E126="","",ROUND(F126,2)=ROUND(VLOOKUP($C126,'2019-20 AER Final Decision'!$G$20:$Q$335,'2019-20 AER Final Decision'!$L$5,FALSE),2))</f>
        <v>1</v>
      </c>
    </row>
    <row r="127" spans="1:9" s="4" customFormat="1" x14ac:dyDescent="0.2">
      <c r="A127" s="49"/>
      <c r="B127" s="181"/>
      <c r="C127" s="23" t="s">
        <v>276</v>
      </c>
      <c r="D127" s="21" t="s">
        <v>6</v>
      </c>
      <c r="E127" s="29" t="s">
        <v>7</v>
      </c>
      <c r="F127" s="22">
        <f>ROUND(VLOOKUP($C127,'2019-20 AER Final Decision'!$G$21:$P$363,'2019-20 AER Final Decision'!$L$5,FALSE),2)</f>
        <v>162.26</v>
      </c>
      <c r="G127" s="108">
        <f t="shared" si="7"/>
        <v>178.48599999999999</v>
      </c>
      <c r="I127" s="3" t="b">
        <f>IF($E127="","",ROUND(F127,2)=ROUND(VLOOKUP($C127,'2019-20 AER Final Decision'!$G$20:$Q$335,'2019-20 AER Final Decision'!$L$5,FALSE),2))</f>
        <v>1</v>
      </c>
    </row>
    <row r="128" spans="1:9" s="4" customFormat="1" x14ac:dyDescent="0.2">
      <c r="A128" s="49"/>
      <c r="B128" s="181"/>
      <c r="C128" s="23" t="s">
        <v>12</v>
      </c>
      <c r="D128" s="21" t="s">
        <v>6</v>
      </c>
      <c r="E128" s="29" t="s">
        <v>7</v>
      </c>
      <c r="F128" s="22">
        <f>ROUND(VLOOKUP($C128,'2019-20 AER Final Decision'!$G$21:$P$363,'2019-20 AER Final Decision'!$L$5,FALSE),2)</f>
        <v>162.26</v>
      </c>
      <c r="G128" s="108">
        <f t="shared" si="7"/>
        <v>178.48599999999999</v>
      </c>
      <c r="I128" s="3" t="b">
        <f>IF($E128="","",ROUND(F128,2)=ROUND(VLOOKUP($C128,'2019-20 AER Final Decision'!$G$20:$Q$335,'2019-20 AER Final Decision'!$L$5,FALSE),2))</f>
        <v>1</v>
      </c>
    </row>
    <row r="129" spans="2:9" x14ac:dyDescent="0.2">
      <c r="B129" s="181"/>
      <c r="C129" s="23" t="s">
        <v>13</v>
      </c>
      <c r="D129" s="21" t="s">
        <v>6</v>
      </c>
      <c r="E129" s="29" t="s">
        <v>7</v>
      </c>
      <c r="F129" s="22">
        <f>ROUND(VLOOKUP($C129,'2019-20 AER Final Decision'!$G$21:$P$363,'2019-20 AER Final Decision'!$L$5,FALSE),2)</f>
        <v>162.26</v>
      </c>
      <c r="G129" s="108">
        <f t="shared" si="7"/>
        <v>178.48599999999999</v>
      </c>
      <c r="I129" s="3" t="b">
        <f>IF($E129="","",ROUND(F129,2)=ROUND(VLOOKUP($C129,'2019-20 AER Final Decision'!$G$20:$Q$335,'2019-20 AER Final Decision'!$L$5,FALSE),2))</f>
        <v>1</v>
      </c>
    </row>
    <row r="130" spans="2:9" x14ac:dyDescent="0.2">
      <c r="B130" s="181"/>
      <c r="C130" s="23" t="s">
        <v>14</v>
      </c>
      <c r="D130" s="21" t="s">
        <v>6</v>
      </c>
      <c r="E130" s="29" t="s">
        <v>7</v>
      </c>
      <c r="F130" s="22">
        <f>ROUND(VLOOKUP($C130,'2019-20 AER Final Decision'!$G$21:$P$363,'2019-20 AER Final Decision'!$L$5,FALSE),2)</f>
        <v>162.26</v>
      </c>
      <c r="G130" s="108">
        <f t="shared" si="7"/>
        <v>178.48599999999999</v>
      </c>
      <c r="I130" s="3" t="b">
        <f>IF($E130="","",ROUND(F130,2)=ROUND(VLOOKUP($C130,'2019-20 AER Final Decision'!$G$20:$Q$335,'2019-20 AER Final Decision'!$L$5,FALSE),2))</f>
        <v>1</v>
      </c>
    </row>
    <row r="131" spans="2:9" x14ac:dyDescent="0.2">
      <c r="B131" s="181"/>
      <c r="C131" s="23" t="s">
        <v>15</v>
      </c>
      <c r="D131" s="21" t="s">
        <v>6</v>
      </c>
      <c r="E131" s="29" t="s">
        <v>7</v>
      </c>
      <c r="F131" s="22">
        <f>ROUND(VLOOKUP($C131,'2019-20 AER Final Decision'!$G$21:$P$363,'2019-20 AER Final Decision'!$L$5,FALSE),2)</f>
        <v>162.26</v>
      </c>
      <c r="G131" s="108">
        <f t="shared" si="7"/>
        <v>178.48599999999999</v>
      </c>
      <c r="I131" s="3" t="b">
        <f>IF($E131="","",ROUND(F131,2)=ROUND(VLOOKUP($C131,'2019-20 AER Final Decision'!$G$20:$Q$335,'2019-20 AER Final Decision'!$L$5,FALSE),2))</f>
        <v>1</v>
      </c>
    </row>
    <row r="132" spans="2:9" x14ac:dyDescent="0.2">
      <c r="B132" s="181"/>
      <c r="C132" s="23" t="s">
        <v>9</v>
      </c>
      <c r="D132" s="21" t="s">
        <v>6</v>
      </c>
      <c r="E132" s="29" t="s">
        <v>7</v>
      </c>
      <c r="F132" s="22">
        <f>ROUND(VLOOKUP($C132,'2019-20 AER Final Decision'!$G$21:$P$363,'2019-20 AER Final Decision'!$L$5,FALSE),2)</f>
        <v>107.3</v>
      </c>
      <c r="G132" s="108">
        <f t="shared" si="7"/>
        <v>118.03</v>
      </c>
      <c r="I132" s="3" t="b">
        <f>IF($E132="","",ROUND(F132,2)=ROUND(VLOOKUP($C132,'2019-20 AER Final Decision'!$G$20:$Q$335,'2019-20 AER Final Decision'!$L$5,FALSE),2))</f>
        <v>1</v>
      </c>
    </row>
    <row r="133" spans="2:9" x14ac:dyDescent="0.2">
      <c r="B133" s="181"/>
      <c r="C133" s="23" t="s">
        <v>404</v>
      </c>
      <c r="D133" s="21" t="s">
        <v>4</v>
      </c>
      <c r="E133" s="29" t="s">
        <v>5</v>
      </c>
      <c r="F133" s="22">
        <f>ROUND(VLOOKUP($C133,'2019-20 AER Final Decision'!$G$21:$P$363,'2019-20 AER Final Decision'!$L$5,FALSE),2)</f>
        <v>429.2</v>
      </c>
      <c r="G133" s="108">
        <f t="shared" si="7"/>
        <v>472.12</v>
      </c>
      <c r="I133" s="3" t="b">
        <f>IF($E133="","",ROUND(F133,2)=ROUND(VLOOKUP($C133,'2019-20 AER Final Decision'!$G$20:$Q$335,'2019-20 AER Final Decision'!$L$5,FALSE),2))</f>
        <v>1</v>
      </c>
    </row>
    <row r="134" spans="2:9" x14ac:dyDescent="0.2">
      <c r="B134" s="181"/>
      <c r="C134" s="23" t="s">
        <v>405</v>
      </c>
      <c r="D134" s="21" t="s">
        <v>4</v>
      </c>
      <c r="E134" s="29" t="s">
        <v>5</v>
      </c>
      <c r="F134" s="22">
        <f>ROUND(VLOOKUP($C134,'2019-20 AER Final Decision'!$G$21:$P$363,'2019-20 AER Final Decision'!$L$5,FALSE),2)</f>
        <v>643.80999999999995</v>
      </c>
      <c r="G134" s="108">
        <f t="shared" si="7"/>
        <v>708.19100000000003</v>
      </c>
      <c r="I134" s="3" t="b">
        <f>IF($E134="","",ROUND(F134,2)=ROUND(VLOOKUP($C134,'2019-20 AER Final Decision'!$G$20:$Q$335,'2019-20 AER Final Decision'!$L$5,FALSE),2))</f>
        <v>1</v>
      </c>
    </row>
    <row r="135" spans="2:9" x14ac:dyDescent="0.2">
      <c r="B135" s="181"/>
      <c r="C135" s="23" t="s">
        <v>406</v>
      </c>
      <c r="D135" s="21" t="s">
        <v>4</v>
      </c>
      <c r="E135" s="29" t="s">
        <v>5</v>
      </c>
      <c r="F135" s="22">
        <f>ROUND(VLOOKUP($C135,'2019-20 AER Final Decision'!$G$21:$P$363,'2019-20 AER Final Decision'!$L$5,FALSE),2)</f>
        <v>858.4</v>
      </c>
      <c r="G135" s="108">
        <f t="shared" si="7"/>
        <v>944.24</v>
      </c>
      <c r="I135" s="3" t="b">
        <f>IF($E135="","",ROUND(F135,2)=ROUND(VLOOKUP($C135,'2019-20 AER Final Decision'!$G$20:$Q$335,'2019-20 AER Final Decision'!$L$5,FALSE),2))</f>
        <v>1</v>
      </c>
    </row>
    <row r="136" spans="2:9" x14ac:dyDescent="0.2">
      <c r="B136" s="181"/>
      <c r="C136" s="23" t="s">
        <v>26</v>
      </c>
      <c r="D136" s="21" t="s">
        <v>6</v>
      </c>
      <c r="E136" s="29" t="s">
        <v>7</v>
      </c>
      <c r="F136" s="22">
        <f>ROUND(VLOOKUP($C136,'2019-20 AER Final Decision'!$G$21:$P$363,'2019-20 AER Final Decision'!$L$5,FALSE),2)</f>
        <v>162.26</v>
      </c>
      <c r="G136" s="108">
        <f t="shared" si="7"/>
        <v>178.48599999999999</v>
      </c>
      <c r="I136" s="3" t="b">
        <f>IF($E136="","",ROUND(F136,2)=ROUND(VLOOKUP($C136,'2019-20 AER Final Decision'!$G$20:$Q$335,'2019-20 AER Final Decision'!$L$5,FALSE),2))</f>
        <v>1</v>
      </c>
    </row>
    <row r="137" spans="2:9" x14ac:dyDescent="0.2">
      <c r="B137" s="181"/>
      <c r="C137" s="24"/>
      <c r="D137" s="25"/>
      <c r="E137" s="25"/>
      <c r="F137" s="26"/>
      <c r="G137" s="109"/>
      <c r="I137" s="3" t="str">
        <f>IF($E137="","",ROUND(F137,2)=ROUND(VLOOKUP($C137,'2019-20 AER Final Decision'!$G$20:$Q$335,'2019-20 AER Final Decision'!$L$5,FALSE),2))</f>
        <v/>
      </c>
    </row>
    <row r="138" spans="2:9" x14ac:dyDescent="0.2">
      <c r="B138" s="181"/>
      <c r="C138" s="23" t="s">
        <v>271</v>
      </c>
      <c r="D138" s="21" t="s">
        <v>6</v>
      </c>
      <c r="E138" s="29" t="s">
        <v>7</v>
      </c>
      <c r="F138" s="22">
        <f>ROUND(VLOOKUP($C138,'2019-20 AER Final Decision'!$G$21:$P$363,'2019-20 AER Final Decision'!$L$5,FALSE),2)</f>
        <v>162.26</v>
      </c>
      <c r="G138" s="108">
        <f t="shared" ref="G138:G141" si="8">ROUND(F138*1.1,3)</f>
        <v>178.48599999999999</v>
      </c>
      <c r="I138" s="3" t="b">
        <f>IF($E138="","",ROUND(F138,2)=ROUND(VLOOKUP($C138,'2019-20 AER Final Decision'!$G$20:$Q$335,'2019-20 AER Final Decision'!$L$5,FALSE),2))</f>
        <v>1</v>
      </c>
    </row>
    <row r="139" spans="2:9" x14ac:dyDescent="0.2">
      <c r="B139" s="181"/>
      <c r="C139" s="23" t="s">
        <v>270</v>
      </c>
      <c r="D139" s="21" t="s">
        <v>6</v>
      </c>
      <c r="E139" s="29" t="s">
        <v>7</v>
      </c>
      <c r="F139" s="22">
        <f>ROUND(VLOOKUP($C139,'2019-20 AER Final Decision'!$G$21:$P$363,'2019-20 AER Final Decision'!$L$5,FALSE),2)</f>
        <v>162.26</v>
      </c>
      <c r="G139" s="108">
        <f t="shared" si="8"/>
        <v>178.48599999999999</v>
      </c>
      <c r="I139" s="3" t="b">
        <f>IF($E139="","",ROUND(F139,2)=ROUND(VLOOKUP($C139,'2019-20 AER Final Decision'!$G$20:$Q$335,'2019-20 AER Final Decision'!$L$5,FALSE),2))</f>
        <v>1</v>
      </c>
    </row>
    <row r="140" spans="2:9" x14ac:dyDescent="0.2">
      <c r="B140" s="181"/>
      <c r="C140" s="23" t="s">
        <v>278</v>
      </c>
      <c r="D140" s="21" t="s">
        <v>6</v>
      </c>
      <c r="E140" s="29" t="s">
        <v>7</v>
      </c>
      <c r="F140" s="22">
        <f>ROUND(VLOOKUP($C140,'2019-20 AER Final Decision'!$G$21:$P$363,'2019-20 AER Final Decision'!$L$5,FALSE),2)</f>
        <v>162.26</v>
      </c>
      <c r="G140" s="108">
        <f t="shared" si="8"/>
        <v>178.48599999999999</v>
      </c>
      <c r="I140" s="3" t="b">
        <f>IF($E140="","",ROUND(F140,2)=ROUND(VLOOKUP($C140,'2019-20 AER Final Decision'!$G$20:$Q$335,'2019-20 AER Final Decision'!$L$5,FALSE),2))</f>
        <v>1</v>
      </c>
    </row>
    <row r="141" spans="2:9" x14ac:dyDescent="0.2">
      <c r="B141" s="181"/>
      <c r="C141" s="23" t="s">
        <v>277</v>
      </c>
      <c r="D141" s="21" t="s">
        <v>6</v>
      </c>
      <c r="E141" s="29" t="s">
        <v>7</v>
      </c>
      <c r="F141" s="22">
        <f>ROUND(VLOOKUP($C141,'2019-20 AER Final Decision'!$G$21:$P$363,'2019-20 AER Final Decision'!$L$5,FALSE),2)</f>
        <v>162.26</v>
      </c>
      <c r="G141" s="108">
        <f t="shared" si="8"/>
        <v>178.48599999999999</v>
      </c>
      <c r="I141" s="3" t="b">
        <f>IF($E141="","",ROUND(F141,2)=ROUND(VLOOKUP($C141,'2019-20 AER Final Decision'!$G$20:$Q$335,'2019-20 AER Final Decision'!$L$5,FALSE),2))</f>
        <v>1</v>
      </c>
    </row>
    <row r="142" spans="2:9" x14ac:dyDescent="0.2">
      <c r="B142" s="182"/>
      <c r="C142" s="24"/>
      <c r="D142" s="25"/>
      <c r="E142" s="25"/>
      <c r="F142" s="26"/>
      <c r="G142" s="109"/>
      <c r="I142" s="3" t="str">
        <f>IF($E142="","",ROUND(F142,2)=ROUND(VLOOKUP($C142,'2019-20 AER Final Decision'!$G$20:$Q$335,'2019-20 AER Final Decision'!$L$5,FALSE),2))</f>
        <v/>
      </c>
    </row>
    <row r="143" spans="2:9" x14ac:dyDescent="0.2">
      <c r="B143" s="180" t="s">
        <v>27</v>
      </c>
      <c r="C143" s="20" t="s">
        <v>28</v>
      </c>
      <c r="D143" s="21" t="s">
        <v>6</v>
      </c>
      <c r="E143" s="29" t="s">
        <v>7</v>
      </c>
      <c r="F143" s="22">
        <f>ROUND(VLOOKUP($C143,'2019-20 AER Final Decision'!$G$21:$P$363,'2019-20 AER Final Decision'!$L$5,FALSE),2)</f>
        <v>107.3</v>
      </c>
      <c r="G143" s="108">
        <f t="shared" ref="G143:G145" si="9">ROUND(F143*1.1,3)</f>
        <v>118.03</v>
      </c>
      <c r="I143" s="3" t="b">
        <f>IF($E143="","",ROUND(F143,2)=ROUND(VLOOKUP($C143,'2019-20 AER Final Decision'!$G$20:$Q$335,'2019-20 AER Final Decision'!$L$5,FALSE),2))</f>
        <v>1</v>
      </c>
    </row>
    <row r="144" spans="2:9" x14ac:dyDescent="0.2">
      <c r="B144" s="181"/>
      <c r="C144" s="23" t="s">
        <v>11</v>
      </c>
      <c r="D144" s="21" t="s">
        <v>6</v>
      </c>
      <c r="E144" s="29" t="s">
        <v>7</v>
      </c>
      <c r="F144" s="22">
        <f>ROUND(VLOOKUP($C144,'2019-20 AER Final Decision'!$G$21:$P$363,'2019-20 AER Final Decision'!$L$5,FALSE),2)</f>
        <v>162.26</v>
      </c>
      <c r="G144" s="108">
        <f t="shared" si="9"/>
        <v>178.48599999999999</v>
      </c>
      <c r="I144" s="3" t="b">
        <f>IF($E144="","",ROUND(F144,2)=ROUND(VLOOKUP($C144,'2019-20 AER Final Decision'!$G$20:$Q$335,'2019-20 AER Final Decision'!$L$5,FALSE),2))</f>
        <v>1</v>
      </c>
    </row>
    <row r="145" spans="2:9" x14ac:dyDescent="0.2">
      <c r="B145" s="181"/>
      <c r="C145" s="23" t="s">
        <v>29</v>
      </c>
      <c r="D145" s="21" t="s">
        <v>6</v>
      </c>
      <c r="E145" s="29" t="s">
        <v>7</v>
      </c>
      <c r="F145" s="22">
        <f>ROUND(VLOOKUP($C145,'2019-20 AER Final Decision'!$G$21:$P$363,'2019-20 AER Final Decision'!$L$5,FALSE),2)</f>
        <v>162.26</v>
      </c>
      <c r="G145" s="108">
        <f t="shared" si="9"/>
        <v>178.48599999999999</v>
      </c>
      <c r="I145" s="3" t="b">
        <f>IF($E145="","",ROUND(F145,2)=ROUND(VLOOKUP($C145,'2019-20 AER Final Decision'!$G$20:$Q$335,'2019-20 AER Final Decision'!$L$5,FALSE),2))</f>
        <v>1</v>
      </c>
    </row>
    <row r="146" spans="2:9" x14ac:dyDescent="0.2">
      <c r="B146" s="181"/>
      <c r="C146" s="24"/>
      <c r="D146" s="25"/>
      <c r="E146" s="25"/>
      <c r="F146" s="26"/>
      <c r="G146" s="109"/>
      <c r="I146" s="3" t="str">
        <f>IF($E146="","",ROUND(F146,2)=ROUND(VLOOKUP($C146,'2019-20 AER Final Decision'!$G$20:$Q$335,'2019-20 AER Final Decision'!$L$5,FALSE),2))</f>
        <v/>
      </c>
    </row>
    <row r="147" spans="2:9" x14ac:dyDescent="0.2">
      <c r="B147" s="181"/>
      <c r="C147" s="20" t="s">
        <v>30</v>
      </c>
      <c r="D147" s="21" t="s">
        <v>6</v>
      </c>
      <c r="E147" s="29" t="s">
        <v>7</v>
      </c>
      <c r="F147" s="22">
        <f>ROUND(VLOOKUP($C147,'2019-20 AER Final Decision'!$G$21:$P$363,'2019-20 AER Final Decision'!$L$5,FALSE),2)</f>
        <v>107.3</v>
      </c>
      <c r="G147" s="108">
        <f t="shared" ref="G147:G149" si="10">ROUND(F147*1.1,3)</f>
        <v>118.03</v>
      </c>
      <c r="I147" s="3" t="b">
        <f>IF($E147="","",ROUND(F147,2)=ROUND(VLOOKUP($C147,'2019-20 AER Final Decision'!$G$20:$Q$335,'2019-20 AER Final Decision'!$L$5,FALSE),2))</f>
        <v>1</v>
      </c>
    </row>
    <row r="148" spans="2:9" x14ac:dyDescent="0.2">
      <c r="B148" s="181"/>
      <c r="C148" s="23" t="s">
        <v>31</v>
      </c>
      <c r="D148" s="21" t="s">
        <v>6</v>
      </c>
      <c r="E148" s="29" t="s">
        <v>7</v>
      </c>
      <c r="F148" s="22">
        <f>ROUND(VLOOKUP($C148,'2019-20 AER Final Decision'!$G$21:$P$363,'2019-20 AER Final Decision'!$L$5,FALSE),2)</f>
        <v>162.26</v>
      </c>
      <c r="G148" s="108">
        <f t="shared" si="10"/>
        <v>178.48599999999999</v>
      </c>
      <c r="I148" s="3" t="b">
        <f>IF($E148="","",ROUND(F148,2)=ROUND(VLOOKUP($C148,'2019-20 AER Final Decision'!$G$20:$Q$335,'2019-20 AER Final Decision'!$L$5,FALSE),2))</f>
        <v>1</v>
      </c>
    </row>
    <row r="149" spans="2:9" x14ac:dyDescent="0.2">
      <c r="B149" s="181"/>
      <c r="C149" s="23" t="s">
        <v>8</v>
      </c>
      <c r="D149" s="21" t="s">
        <v>6</v>
      </c>
      <c r="E149" s="29" t="s">
        <v>7</v>
      </c>
      <c r="F149" s="22">
        <f>ROUND(VLOOKUP($C149,'2019-20 AER Final Decision'!$G$21:$P$363,'2019-20 AER Final Decision'!$L$5,FALSE),2)</f>
        <v>107.3</v>
      </c>
      <c r="G149" s="108">
        <f t="shared" si="10"/>
        <v>118.03</v>
      </c>
      <c r="I149" s="3" t="b">
        <f>IF($E149="","",ROUND(F149,2)=ROUND(VLOOKUP($C149,'2019-20 AER Final Decision'!$G$20:$Q$335,'2019-20 AER Final Decision'!$L$5,FALSE),2))</f>
        <v>1</v>
      </c>
    </row>
    <row r="150" spans="2:9" x14ac:dyDescent="0.2">
      <c r="B150" s="181"/>
      <c r="C150" s="24"/>
      <c r="D150" s="25"/>
      <c r="E150" s="25"/>
      <c r="F150" s="26"/>
      <c r="G150" s="109"/>
      <c r="I150" s="3" t="str">
        <f>IF($E150="","",ROUND(F150,2)=ROUND(VLOOKUP($C150,'2019-20 AER Final Decision'!$G$20:$Q$335,'2019-20 AER Final Decision'!$L$5,FALSE),2))</f>
        <v/>
      </c>
    </row>
    <row r="151" spans="2:9" x14ac:dyDescent="0.2">
      <c r="B151" s="181"/>
      <c r="C151" s="23" t="s">
        <v>271</v>
      </c>
      <c r="D151" s="21" t="s">
        <v>6</v>
      </c>
      <c r="E151" s="29" t="s">
        <v>7</v>
      </c>
      <c r="F151" s="22">
        <f>ROUND(VLOOKUP($C151,'2019-20 AER Final Decision'!$G$21:$P$363,'2019-20 AER Final Decision'!$L$5,FALSE),2)</f>
        <v>162.26</v>
      </c>
      <c r="G151" s="108">
        <f t="shared" ref="G151:G154" si="11">ROUND(F151*1.1,3)</f>
        <v>178.48599999999999</v>
      </c>
      <c r="I151" s="3" t="b">
        <f>IF($E151="","",ROUND(F151,2)=ROUND(VLOOKUP($C151,'2019-20 AER Final Decision'!$G$20:$Q$335,'2019-20 AER Final Decision'!$L$5,FALSE),2))</f>
        <v>1</v>
      </c>
    </row>
    <row r="152" spans="2:9" x14ac:dyDescent="0.2">
      <c r="B152" s="181"/>
      <c r="C152" s="23" t="s">
        <v>270</v>
      </c>
      <c r="D152" s="21" t="s">
        <v>6</v>
      </c>
      <c r="E152" s="29" t="s">
        <v>7</v>
      </c>
      <c r="F152" s="22">
        <f>ROUND(VLOOKUP($C152,'2019-20 AER Final Decision'!$G$21:$P$363,'2019-20 AER Final Decision'!$L$5,FALSE),2)</f>
        <v>162.26</v>
      </c>
      <c r="G152" s="108">
        <f t="shared" si="11"/>
        <v>178.48599999999999</v>
      </c>
      <c r="I152" s="3" t="b">
        <f>IF($E152="","",ROUND(F152,2)=ROUND(VLOOKUP($C152,'2019-20 AER Final Decision'!$G$20:$Q$335,'2019-20 AER Final Decision'!$L$5,FALSE),2))</f>
        <v>1</v>
      </c>
    </row>
    <row r="153" spans="2:9" x14ac:dyDescent="0.2">
      <c r="B153" s="181"/>
      <c r="C153" s="23" t="s">
        <v>278</v>
      </c>
      <c r="D153" s="21" t="s">
        <v>6</v>
      </c>
      <c r="E153" s="29" t="s">
        <v>7</v>
      </c>
      <c r="F153" s="22">
        <f>ROUND(VLOOKUP($C153,'2019-20 AER Final Decision'!$G$21:$P$363,'2019-20 AER Final Decision'!$L$5,FALSE),2)</f>
        <v>162.26</v>
      </c>
      <c r="G153" s="108">
        <f t="shared" si="11"/>
        <v>178.48599999999999</v>
      </c>
      <c r="I153" s="3" t="b">
        <f>IF($E153="","",ROUND(F153,2)=ROUND(VLOOKUP($C153,'2019-20 AER Final Decision'!$G$20:$Q$335,'2019-20 AER Final Decision'!$L$5,FALSE),2))</f>
        <v>1</v>
      </c>
    </row>
    <row r="154" spans="2:9" x14ac:dyDescent="0.2">
      <c r="B154" s="181"/>
      <c r="C154" s="23" t="s">
        <v>277</v>
      </c>
      <c r="D154" s="21" t="s">
        <v>6</v>
      </c>
      <c r="E154" s="29" t="s">
        <v>7</v>
      </c>
      <c r="F154" s="22">
        <f>ROUND(VLOOKUP($C154,'2019-20 AER Final Decision'!$G$21:$P$363,'2019-20 AER Final Decision'!$L$5,FALSE),2)</f>
        <v>162.26</v>
      </c>
      <c r="G154" s="108">
        <f t="shared" si="11"/>
        <v>178.48599999999999</v>
      </c>
      <c r="I154" s="3" t="b">
        <f>IF($E154="","",ROUND(F154,2)=ROUND(VLOOKUP($C154,'2019-20 AER Final Decision'!$G$20:$Q$335,'2019-20 AER Final Decision'!$L$5,FALSE),2))</f>
        <v>1</v>
      </c>
    </row>
    <row r="155" spans="2:9" x14ac:dyDescent="0.2">
      <c r="B155" s="182"/>
      <c r="C155" s="24"/>
      <c r="D155" s="25"/>
      <c r="E155" s="25"/>
      <c r="F155" s="26"/>
      <c r="G155" s="109"/>
      <c r="I155" s="3" t="str">
        <f>IF($E155="","",ROUND(F155,2)=ROUND(VLOOKUP($C155,'2019-20 AER Final Decision'!$G$20:$Q$335,'2019-20 AER Final Decision'!$L$5,FALSE),2))</f>
        <v/>
      </c>
    </row>
    <row r="156" spans="2:9" x14ac:dyDescent="0.2">
      <c r="B156" s="180" t="s">
        <v>32</v>
      </c>
      <c r="C156" s="30" t="s">
        <v>320</v>
      </c>
      <c r="D156" s="21" t="s">
        <v>4</v>
      </c>
      <c r="E156" s="21" t="s">
        <v>5</v>
      </c>
      <c r="F156" s="22">
        <f>ROUND(VLOOKUP($C156,'2019-20 AER Final Decision'!$G$21:$P$363,'2019-20 AER Final Decision'!$L$5,FALSE),2)</f>
        <v>214.61</v>
      </c>
      <c r="G156" s="108">
        <f t="shared" ref="G156:G161" si="12">ROUND(F156*1.1,3)</f>
        <v>236.071</v>
      </c>
      <c r="I156" s="3" t="b">
        <f>IF($E156="","",ROUND(F156,2)=ROUND(VLOOKUP($C156,'2019-20 AER Final Decision'!$G$20:$Q$335,'2019-20 AER Final Decision'!$L$5,FALSE),2))</f>
        <v>1</v>
      </c>
    </row>
    <row r="157" spans="2:9" x14ac:dyDescent="0.2">
      <c r="B157" s="181"/>
      <c r="C157" s="31" t="s">
        <v>322</v>
      </c>
      <c r="D157" s="21" t="s">
        <v>4</v>
      </c>
      <c r="E157" s="21" t="s">
        <v>5</v>
      </c>
      <c r="F157" s="22">
        <f>ROUND(VLOOKUP($C157,'2019-20 AER Final Decision'!$G$21:$P$363,'2019-20 AER Final Decision'!$L$5,FALSE),2)</f>
        <v>214.61</v>
      </c>
      <c r="G157" s="108">
        <f t="shared" si="12"/>
        <v>236.071</v>
      </c>
      <c r="I157" s="3" t="b">
        <f>IF($E157="","",ROUND(F157,2)=ROUND(VLOOKUP($C157,'2019-20 AER Final Decision'!$G$20:$Q$335,'2019-20 AER Final Decision'!$L$5,FALSE),2))</f>
        <v>1</v>
      </c>
    </row>
    <row r="158" spans="2:9" x14ac:dyDescent="0.2">
      <c r="B158" s="181"/>
      <c r="C158" s="31" t="s">
        <v>324</v>
      </c>
      <c r="D158" s="21" t="s">
        <v>4</v>
      </c>
      <c r="E158" s="21" t="s">
        <v>5</v>
      </c>
      <c r="F158" s="22">
        <f>ROUND(VLOOKUP($C158,'2019-20 AER Final Decision'!$G$21:$P$363,'2019-20 AER Final Decision'!$L$5,FALSE),2)</f>
        <v>214.61</v>
      </c>
      <c r="G158" s="108">
        <f t="shared" si="12"/>
        <v>236.071</v>
      </c>
      <c r="I158" s="3" t="b">
        <f>IF($E158="","",ROUND(F158,2)=ROUND(VLOOKUP($C158,'2019-20 AER Final Decision'!$G$20:$Q$335,'2019-20 AER Final Decision'!$L$5,FALSE),2))</f>
        <v>1</v>
      </c>
    </row>
    <row r="159" spans="2:9" x14ac:dyDescent="0.2">
      <c r="B159" s="181"/>
      <c r="C159" s="31" t="s">
        <v>407</v>
      </c>
      <c r="D159" s="21" t="s">
        <v>6</v>
      </c>
      <c r="E159" s="29" t="s">
        <v>7</v>
      </c>
      <c r="F159" s="22">
        <f>ROUND(VLOOKUP($C159,'2019-20 AER Final Decision'!$G$21:$P$363,'2019-20 AER Final Decision'!$L$5,FALSE),2)</f>
        <v>107.3</v>
      </c>
      <c r="G159" s="108">
        <f t="shared" si="12"/>
        <v>118.03</v>
      </c>
      <c r="I159" s="3" t="b">
        <f>IF($E159="","",ROUND(F159,2)=ROUND(VLOOKUP($C159,'2019-20 AER Final Decision'!$G$20:$Q$335,'2019-20 AER Final Decision'!$L$5,FALSE),2))</f>
        <v>1</v>
      </c>
    </row>
    <row r="160" spans="2:9" x14ac:dyDescent="0.2">
      <c r="B160" s="181"/>
      <c r="C160" s="31" t="s">
        <v>408</v>
      </c>
      <c r="D160" s="21" t="s">
        <v>6</v>
      </c>
      <c r="E160" s="29" t="s">
        <v>7</v>
      </c>
      <c r="F160" s="22">
        <f>ROUND(VLOOKUP($C160,'2019-20 AER Final Decision'!$G$21:$P$363,'2019-20 AER Final Decision'!$L$5,FALSE),2)</f>
        <v>107.3</v>
      </c>
      <c r="G160" s="108">
        <f t="shared" si="12"/>
        <v>118.03</v>
      </c>
      <c r="I160" s="3" t="b">
        <f>IF($E160="","",ROUND(F160,2)=ROUND(VLOOKUP($C160,'2019-20 AER Final Decision'!$G$20:$Q$335,'2019-20 AER Final Decision'!$L$5,FALSE),2))</f>
        <v>1</v>
      </c>
    </row>
    <row r="161" spans="2:9" x14ac:dyDescent="0.2">
      <c r="B161" s="181"/>
      <c r="C161" s="31" t="s">
        <v>409</v>
      </c>
      <c r="D161" s="21" t="s">
        <v>6</v>
      </c>
      <c r="E161" s="29" t="s">
        <v>7</v>
      </c>
      <c r="F161" s="22">
        <f>ROUND(VLOOKUP($C161,'2019-20 AER Final Decision'!$G$21:$P$363,'2019-20 AER Final Decision'!$L$5,FALSE),2)</f>
        <v>107.3</v>
      </c>
      <c r="G161" s="108">
        <f t="shared" si="12"/>
        <v>118.03</v>
      </c>
      <c r="I161" s="3" t="b">
        <f>IF($E161="","",ROUND(F161,2)=ROUND(VLOOKUP($C161,'2019-20 AER Final Decision'!$G$20:$Q$335,'2019-20 AER Final Decision'!$L$5,FALSE),2))</f>
        <v>1</v>
      </c>
    </row>
    <row r="162" spans="2:9" x14ac:dyDescent="0.2">
      <c r="B162" s="182"/>
      <c r="C162" s="24"/>
      <c r="D162" s="25"/>
      <c r="E162" s="25"/>
      <c r="F162" s="26"/>
      <c r="G162" s="109"/>
      <c r="I162" s="3" t="str">
        <f>IF($E162="","",ROUND(F162,2)=ROUND(VLOOKUP($C162,'2019-20 AER Final Decision'!$G$20:$Q$335,'2019-20 AER Final Decision'!$L$5,FALSE),2))</f>
        <v/>
      </c>
    </row>
    <row r="163" spans="2:9" x14ac:dyDescent="0.2">
      <c r="B163" s="180" t="s">
        <v>33</v>
      </c>
      <c r="C163" s="31" t="s">
        <v>313</v>
      </c>
      <c r="D163" s="21" t="s">
        <v>4</v>
      </c>
      <c r="E163" s="21" t="s">
        <v>5</v>
      </c>
      <c r="F163" s="22">
        <f>ROUND(VLOOKUP($C163,'2019-20 AER Final Decision'!$G$21:$P$363,'2019-20 AER Final Decision'!$L$5,FALSE),2)</f>
        <v>214.61</v>
      </c>
      <c r="G163" s="108">
        <f t="shared" ref="G163:G168" si="13">ROUND(F163*1.1,3)</f>
        <v>236.071</v>
      </c>
      <c r="I163" s="3" t="b">
        <f>IF($E163="","",ROUND(F163,2)=ROUND(VLOOKUP($C163,'2019-20 AER Final Decision'!$G$20:$Q$335,'2019-20 AER Final Decision'!$L$5,FALSE),2))</f>
        <v>1</v>
      </c>
    </row>
    <row r="164" spans="2:9" x14ac:dyDescent="0.2">
      <c r="B164" s="181"/>
      <c r="C164" s="31" t="s">
        <v>315</v>
      </c>
      <c r="D164" s="21" t="s">
        <v>4</v>
      </c>
      <c r="E164" s="21" t="s">
        <v>5</v>
      </c>
      <c r="F164" s="22">
        <f>ROUND(VLOOKUP($C164,'2019-20 AER Final Decision'!$G$21:$P$363,'2019-20 AER Final Decision'!$L$5,FALSE),2)</f>
        <v>321.89999999999998</v>
      </c>
      <c r="G164" s="108">
        <f t="shared" si="13"/>
        <v>354.09</v>
      </c>
      <c r="I164" s="3" t="b">
        <f>IF($E164="","",ROUND(F164,2)=ROUND(VLOOKUP($C164,'2019-20 AER Final Decision'!$G$20:$Q$335,'2019-20 AER Final Decision'!$L$5,FALSE),2))</f>
        <v>1</v>
      </c>
    </row>
    <row r="165" spans="2:9" x14ac:dyDescent="0.2">
      <c r="B165" s="181"/>
      <c r="C165" s="31" t="s">
        <v>317</v>
      </c>
      <c r="D165" s="21" t="s">
        <v>4</v>
      </c>
      <c r="E165" s="21" t="s">
        <v>5</v>
      </c>
      <c r="F165" s="22">
        <f>ROUND(VLOOKUP($C165,'2019-20 AER Final Decision'!$G$21:$P$363,'2019-20 AER Final Decision'!$L$5,FALSE),2)</f>
        <v>214.61</v>
      </c>
      <c r="G165" s="108">
        <f t="shared" si="13"/>
        <v>236.071</v>
      </c>
      <c r="I165" s="3" t="b">
        <f>IF($E165="","",ROUND(F165,2)=ROUND(VLOOKUP($C165,'2019-20 AER Final Decision'!$G$20:$Q$335,'2019-20 AER Final Decision'!$L$5,FALSE),2))</f>
        <v>1</v>
      </c>
    </row>
    <row r="166" spans="2:9" x14ac:dyDescent="0.2">
      <c r="B166" s="181"/>
      <c r="C166" s="31" t="s">
        <v>314</v>
      </c>
      <c r="D166" s="21" t="s">
        <v>6</v>
      </c>
      <c r="E166" s="29" t="s">
        <v>7</v>
      </c>
      <c r="F166" s="22">
        <f>ROUND(VLOOKUP($C166,'2019-20 AER Final Decision'!$G$21:$P$363,'2019-20 AER Final Decision'!$L$5,FALSE),2)</f>
        <v>107.3</v>
      </c>
      <c r="G166" s="108">
        <f t="shared" si="13"/>
        <v>118.03</v>
      </c>
      <c r="I166" s="3" t="b">
        <f>IF($E166="","",ROUND(F166,2)=ROUND(VLOOKUP($C166,'2019-20 AER Final Decision'!$G$20:$Q$335,'2019-20 AER Final Decision'!$L$5,FALSE),2))</f>
        <v>1</v>
      </c>
    </row>
    <row r="167" spans="2:9" x14ac:dyDescent="0.2">
      <c r="B167" s="181"/>
      <c r="C167" s="31" t="s">
        <v>316</v>
      </c>
      <c r="D167" s="21" t="s">
        <v>6</v>
      </c>
      <c r="E167" s="29" t="s">
        <v>7</v>
      </c>
      <c r="F167" s="22">
        <f>ROUND(VLOOKUP($C167,'2019-20 AER Final Decision'!$G$21:$P$363,'2019-20 AER Final Decision'!$L$5,FALSE),2)</f>
        <v>107.3</v>
      </c>
      <c r="G167" s="108">
        <f t="shared" si="13"/>
        <v>118.03</v>
      </c>
      <c r="I167" s="3" t="b">
        <f>IF($E167="","",ROUND(F167,2)=ROUND(VLOOKUP($C167,'2019-20 AER Final Decision'!$G$20:$Q$335,'2019-20 AER Final Decision'!$L$5,FALSE),2))</f>
        <v>1</v>
      </c>
    </row>
    <row r="168" spans="2:9" x14ac:dyDescent="0.2">
      <c r="B168" s="181"/>
      <c r="C168" s="31" t="s">
        <v>318</v>
      </c>
      <c r="D168" s="21" t="s">
        <v>6</v>
      </c>
      <c r="E168" s="29" t="s">
        <v>7</v>
      </c>
      <c r="F168" s="22">
        <f>ROUND(VLOOKUP($C168,'2019-20 AER Final Decision'!$G$21:$P$363,'2019-20 AER Final Decision'!$L$5,FALSE),2)</f>
        <v>107.3</v>
      </c>
      <c r="G168" s="108">
        <f t="shared" si="13"/>
        <v>118.03</v>
      </c>
      <c r="I168" s="3" t="b">
        <f>IF($E168="","",ROUND(F168,2)=ROUND(VLOOKUP($C168,'2019-20 AER Final Decision'!$G$20:$Q$335,'2019-20 AER Final Decision'!$L$5,FALSE),2))</f>
        <v>1</v>
      </c>
    </row>
    <row r="169" spans="2:9" x14ac:dyDescent="0.2">
      <c r="B169" s="182"/>
      <c r="C169" s="24"/>
      <c r="D169" s="25"/>
      <c r="E169" s="25"/>
      <c r="F169" s="26"/>
      <c r="G169" s="109"/>
      <c r="I169" s="3" t="str">
        <f>IF($E169="","",ROUND(F169,2)=ROUND(VLOOKUP($C169,'2019-20 AER Final Decision'!$G$20:$Q$335,'2019-20 AER Final Decision'!$L$5,FALSE),2))</f>
        <v/>
      </c>
    </row>
    <row r="170" spans="2:9" x14ac:dyDescent="0.2">
      <c r="B170" s="177" t="s">
        <v>287</v>
      </c>
      <c r="C170" s="32" t="s">
        <v>34</v>
      </c>
      <c r="D170" s="21" t="s">
        <v>4</v>
      </c>
      <c r="E170" s="21" t="s">
        <v>5</v>
      </c>
      <c r="F170" s="22">
        <f>ROUND(VLOOKUP($C170,'2019-20 AER Final Decision'!$G$21:$P$363,'2019-20 AER Final Decision'!$L$5,FALSE),2)</f>
        <v>81.12</v>
      </c>
      <c r="G170" s="108">
        <f t="shared" ref="G170:G221" si="14">ROUND(F170*1.1,3)</f>
        <v>89.231999999999999</v>
      </c>
      <c r="I170" s="3" t="b">
        <f>IF($E170="","",ROUND(F170,2)=ROUND(VLOOKUP($C170,'2019-20 AER Final Decision'!$G$20:$Q$335,'2019-20 AER Final Decision'!$L$5,FALSE),2))</f>
        <v>1</v>
      </c>
    </row>
    <row r="171" spans="2:9" x14ac:dyDescent="0.2">
      <c r="B171" s="183"/>
      <c r="C171" s="32" t="s">
        <v>35</v>
      </c>
      <c r="D171" s="21" t="s">
        <v>4</v>
      </c>
      <c r="E171" s="21" t="s">
        <v>5</v>
      </c>
      <c r="F171" s="22">
        <f>ROUND(VLOOKUP($C171,'2019-20 AER Final Decision'!$G$21:$P$363,'2019-20 AER Final Decision'!$L$5,FALSE),2)</f>
        <v>48.67</v>
      </c>
      <c r="G171" s="108">
        <f t="shared" si="14"/>
        <v>53.536999999999999</v>
      </c>
      <c r="I171" s="3" t="b">
        <f>IF($E171="","",ROUND(F171,2)=ROUND(VLOOKUP($C171,'2019-20 AER Final Decision'!$G$20:$Q$335,'2019-20 AER Final Decision'!$L$5,FALSE),2))</f>
        <v>1</v>
      </c>
    </row>
    <row r="172" spans="2:9" x14ac:dyDescent="0.2">
      <c r="B172" s="183"/>
      <c r="C172" s="32" t="s">
        <v>36</v>
      </c>
      <c r="D172" s="21" t="s">
        <v>4</v>
      </c>
      <c r="E172" s="21" t="s">
        <v>5</v>
      </c>
      <c r="F172" s="22">
        <f>ROUND(VLOOKUP($C172,'2019-20 AER Final Decision'!$G$21:$P$363,'2019-20 AER Final Decision'!$L$5,FALSE),2)</f>
        <v>16.22</v>
      </c>
      <c r="G172" s="108">
        <f t="shared" si="14"/>
        <v>17.841999999999999</v>
      </c>
      <c r="I172" s="3" t="b">
        <f>IF($E172="","",ROUND(F172,2)=ROUND(VLOOKUP($C172,'2019-20 AER Final Decision'!$G$20:$Q$335,'2019-20 AER Final Decision'!$L$5,FALSE),2))</f>
        <v>1</v>
      </c>
    </row>
    <row r="173" spans="2:9" x14ac:dyDescent="0.2">
      <c r="B173" s="183"/>
      <c r="C173" s="32" t="s">
        <v>37</v>
      </c>
      <c r="D173" s="21" t="s">
        <v>4</v>
      </c>
      <c r="E173" s="21" t="s">
        <v>5</v>
      </c>
      <c r="F173" s="22">
        <f>ROUND(VLOOKUP($C173,'2019-20 AER Final Decision'!$G$21:$P$363,'2019-20 AER Final Decision'!$L$5,FALSE),2)</f>
        <v>186.6</v>
      </c>
      <c r="G173" s="108">
        <f t="shared" si="14"/>
        <v>205.26</v>
      </c>
      <c r="I173" s="3" t="b">
        <f>IF($E173="","",ROUND(F173,2)=ROUND(VLOOKUP($C173,'2019-20 AER Final Decision'!$G$20:$Q$335,'2019-20 AER Final Decision'!$L$5,FALSE),2))</f>
        <v>1</v>
      </c>
    </row>
    <row r="174" spans="2:9" x14ac:dyDescent="0.2">
      <c r="B174" s="183"/>
      <c r="C174" s="32" t="s">
        <v>38</v>
      </c>
      <c r="D174" s="21" t="s">
        <v>4</v>
      </c>
      <c r="E174" s="21" t="s">
        <v>5</v>
      </c>
      <c r="F174" s="22">
        <f>ROUND(VLOOKUP($C174,'2019-20 AER Final Decision'!$G$21:$P$363,'2019-20 AER Final Decision'!$L$5,FALSE),2)</f>
        <v>113.58</v>
      </c>
      <c r="G174" s="108">
        <f t="shared" si="14"/>
        <v>124.938</v>
      </c>
      <c r="I174" s="3" t="b">
        <f>IF($E174="","",ROUND(F174,2)=ROUND(VLOOKUP($C174,'2019-20 AER Final Decision'!$G$20:$Q$335,'2019-20 AER Final Decision'!$L$5,FALSE),2))</f>
        <v>1</v>
      </c>
    </row>
    <row r="175" spans="2:9" x14ac:dyDescent="0.2">
      <c r="B175" s="183"/>
      <c r="C175" s="32" t="s">
        <v>39</v>
      </c>
      <c r="D175" s="21" t="s">
        <v>4</v>
      </c>
      <c r="E175" s="21" t="s">
        <v>5</v>
      </c>
      <c r="F175" s="22">
        <f>ROUND(VLOOKUP($C175,'2019-20 AER Final Decision'!$G$21:$P$363,'2019-20 AER Final Decision'!$L$5,FALSE),2)</f>
        <v>64.900000000000006</v>
      </c>
      <c r="G175" s="108">
        <f t="shared" si="14"/>
        <v>71.39</v>
      </c>
      <c r="I175" s="3" t="b">
        <f>IF($E175="","",ROUND(F175,2)=ROUND(VLOOKUP($C175,'2019-20 AER Final Decision'!$G$20:$Q$335,'2019-20 AER Final Decision'!$L$5,FALSE),2))</f>
        <v>1</v>
      </c>
    </row>
    <row r="176" spans="2:9" x14ac:dyDescent="0.2">
      <c r="B176" s="183"/>
      <c r="C176" s="32" t="s">
        <v>40</v>
      </c>
      <c r="D176" s="21" t="s">
        <v>4</v>
      </c>
      <c r="E176" s="21" t="s">
        <v>5</v>
      </c>
      <c r="F176" s="22">
        <f>ROUND(VLOOKUP($C176,'2019-20 AER Final Decision'!$G$21:$P$363,'2019-20 AER Final Decision'!$L$5,FALSE),2)</f>
        <v>405.63</v>
      </c>
      <c r="G176" s="108">
        <f t="shared" si="14"/>
        <v>446.19299999999998</v>
      </c>
      <c r="I176" s="3" t="b">
        <f>IF($E176="","",ROUND(F176,2)=ROUND(VLOOKUP($C176,'2019-20 AER Final Decision'!$G$20:$Q$335,'2019-20 AER Final Decision'!$L$5,FALSE),2))</f>
        <v>1</v>
      </c>
    </row>
    <row r="177" spans="2:9" x14ac:dyDescent="0.2">
      <c r="B177" s="183"/>
      <c r="C177" s="32" t="s">
        <v>41</v>
      </c>
      <c r="D177" s="21" t="s">
        <v>4</v>
      </c>
      <c r="E177" s="21" t="s">
        <v>5</v>
      </c>
      <c r="F177" s="22">
        <f>ROUND(VLOOKUP($C177,'2019-20 AER Final Decision'!$G$21:$P$363,'2019-20 AER Final Decision'!$L$5,FALSE),2)</f>
        <v>227.15</v>
      </c>
      <c r="G177" s="108">
        <f t="shared" si="14"/>
        <v>249.86500000000001</v>
      </c>
      <c r="I177" s="3" t="b">
        <f>IF($E177="","",ROUND(F177,2)=ROUND(VLOOKUP($C177,'2019-20 AER Final Decision'!$G$20:$Q$335,'2019-20 AER Final Decision'!$L$5,FALSE),2))</f>
        <v>1</v>
      </c>
    </row>
    <row r="178" spans="2:9" x14ac:dyDescent="0.2">
      <c r="B178" s="183"/>
      <c r="C178" s="32" t="s">
        <v>42</v>
      </c>
      <c r="D178" s="21" t="s">
        <v>4</v>
      </c>
      <c r="E178" s="21" t="s">
        <v>5</v>
      </c>
      <c r="F178" s="22">
        <f>ROUND(VLOOKUP($C178,'2019-20 AER Final Decision'!$G$21:$P$363,'2019-20 AER Final Decision'!$L$5,FALSE),2)</f>
        <v>105.46</v>
      </c>
      <c r="G178" s="108">
        <f t="shared" si="14"/>
        <v>116.006</v>
      </c>
      <c r="I178" s="3" t="b">
        <f>IF($E178="","",ROUND(F178,2)=ROUND(VLOOKUP($C178,'2019-20 AER Final Decision'!$G$20:$Q$335,'2019-20 AER Final Decision'!$L$5,FALSE),2))</f>
        <v>1</v>
      </c>
    </row>
    <row r="179" spans="2:9" x14ac:dyDescent="0.2">
      <c r="B179" s="183"/>
      <c r="C179" s="32" t="s">
        <v>410</v>
      </c>
      <c r="D179" s="21" t="s">
        <v>6</v>
      </c>
      <c r="E179" s="29" t="s">
        <v>7</v>
      </c>
      <c r="F179" s="22">
        <f>ROUND(VLOOKUP($C179,'2019-20 AER Final Decision'!$G$21:$P$363,'2019-20 AER Final Decision'!$L$5,FALSE),2)</f>
        <v>162.26</v>
      </c>
      <c r="G179" s="108">
        <f t="shared" si="14"/>
        <v>178.48599999999999</v>
      </c>
      <c r="I179" s="3" t="b">
        <f>IF($E179="","",ROUND(F179,2)=ROUND(VLOOKUP($C179,'2019-20 AER Final Decision'!$G$20:$Q$335,'2019-20 AER Final Decision'!$L$5,FALSE),2))</f>
        <v>1</v>
      </c>
    </row>
    <row r="180" spans="2:9" x14ac:dyDescent="0.2">
      <c r="B180" s="183"/>
      <c r="C180" s="32" t="s">
        <v>43</v>
      </c>
      <c r="D180" s="21" t="s">
        <v>4</v>
      </c>
      <c r="E180" s="21" t="s">
        <v>5</v>
      </c>
      <c r="F180" s="22">
        <f>ROUND(VLOOKUP($C180,'2019-20 AER Final Decision'!$G$21:$P$363,'2019-20 AER Final Decision'!$L$5,FALSE),2)</f>
        <v>81.12</v>
      </c>
      <c r="G180" s="108">
        <f t="shared" si="14"/>
        <v>89.231999999999999</v>
      </c>
      <c r="I180" s="3" t="b">
        <f>IF($E180="","",ROUND(F180,2)=ROUND(VLOOKUP($C180,'2019-20 AER Final Decision'!$G$20:$Q$335,'2019-20 AER Final Decision'!$L$5,FALSE),2))</f>
        <v>1</v>
      </c>
    </row>
    <row r="181" spans="2:9" x14ac:dyDescent="0.2">
      <c r="B181" s="183"/>
      <c r="C181" s="32" t="s">
        <v>44</v>
      </c>
      <c r="D181" s="21" t="s">
        <v>4</v>
      </c>
      <c r="E181" s="21" t="s">
        <v>5</v>
      </c>
      <c r="F181" s="22">
        <f>ROUND(VLOOKUP($C181,'2019-20 AER Final Decision'!$G$21:$P$363,'2019-20 AER Final Decision'!$L$5,FALSE),2)</f>
        <v>48.67</v>
      </c>
      <c r="G181" s="108">
        <f t="shared" si="14"/>
        <v>53.536999999999999</v>
      </c>
      <c r="I181" s="3" t="b">
        <f>IF($E181="","",ROUND(F181,2)=ROUND(VLOOKUP($C181,'2019-20 AER Final Decision'!$G$20:$Q$335,'2019-20 AER Final Decision'!$L$5,FALSE),2))</f>
        <v>1</v>
      </c>
    </row>
    <row r="182" spans="2:9" x14ac:dyDescent="0.2">
      <c r="B182" s="183"/>
      <c r="C182" s="32" t="s">
        <v>45</v>
      </c>
      <c r="D182" s="21" t="s">
        <v>4</v>
      </c>
      <c r="E182" s="21" t="s">
        <v>5</v>
      </c>
      <c r="F182" s="22">
        <f>ROUND(VLOOKUP($C182,'2019-20 AER Final Decision'!$G$21:$P$363,'2019-20 AER Final Decision'!$L$5,FALSE),2)</f>
        <v>16.22</v>
      </c>
      <c r="G182" s="108">
        <f t="shared" si="14"/>
        <v>17.841999999999999</v>
      </c>
      <c r="I182" s="3" t="b">
        <f>IF($E182="","",ROUND(F182,2)=ROUND(VLOOKUP($C182,'2019-20 AER Final Decision'!$G$20:$Q$335,'2019-20 AER Final Decision'!$L$5,FALSE),2))</f>
        <v>1</v>
      </c>
    </row>
    <row r="183" spans="2:9" x14ac:dyDescent="0.2">
      <c r="B183" s="183"/>
      <c r="C183" s="32" t="s">
        <v>46</v>
      </c>
      <c r="D183" s="21" t="s">
        <v>4</v>
      </c>
      <c r="E183" s="21" t="s">
        <v>5</v>
      </c>
      <c r="F183" s="22">
        <f>ROUND(VLOOKUP($C183,'2019-20 AER Final Decision'!$G$21:$P$363,'2019-20 AER Final Decision'!$L$5,FALSE),2)</f>
        <v>194.7</v>
      </c>
      <c r="G183" s="108">
        <f t="shared" si="14"/>
        <v>214.17</v>
      </c>
      <c r="I183" s="3" t="b">
        <f>IF($E183="","",ROUND(F183,2)=ROUND(VLOOKUP($C183,'2019-20 AER Final Decision'!$G$20:$Q$335,'2019-20 AER Final Decision'!$L$5,FALSE),2))</f>
        <v>1</v>
      </c>
    </row>
    <row r="184" spans="2:9" x14ac:dyDescent="0.2">
      <c r="B184" s="183"/>
      <c r="C184" s="32" t="s">
        <v>47</v>
      </c>
      <c r="D184" s="21" t="s">
        <v>4</v>
      </c>
      <c r="E184" s="21" t="s">
        <v>5</v>
      </c>
      <c r="F184" s="22">
        <f>ROUND(VLOOKUP($C184,'2019-20 AER Final Decision'!$G$21:$P$363,'2019-20 AER Final Decision'!$L$5,FALSE),2)</f>
        <v>105.46</v>
      </c>
      <c r="G184" s="108">
        <f t="shared" si="14"/>
        <v>116.006</v>
      </c>
      <c r="I184" s="3" t="b">
        <f>IF($E184="","",ROUND(F184,2)=ROUND(VLOOKUP($C184,'2019-20 AER Final Decision'!$G$20:$Q$335,'2019-20 AER Final Decision'!$L$5,FALSE),2))</f>
        <v>1</v>
      </c>
    </row>
    <row r="185" spans="2:9" x14ac:dyDescent="0.2">
      <c r="B185" s="183"/>
      <c r="C185" s="32" t="s">
        <v>48</v>
      </c>
      <c r="D185" s="21" t="s">
        <v>4</v>
      </c>
      <c r="E185" s="21" t="s">
        <v>5</v>
      </c>
      <c r="F185" s="22">
        <f>ROUND(VLOOKUP($C185,'2019-20 AER Final Decision'!$G$21:$P$363,'2019-20 AER Final Decision'!$L$5,FALSE),2)</f>
        <v>64.900000000000006</v>
      </c>
      <c r="G185" s="108">
        <f t="shared" si="14"/>
        <v>71.39</v>
      </c>
      <c r="I185" s="3" t="b">
        <f>IF($E185="","",ROUND(F185,2)=ROUND(VLOOKUP($C185,'2019-20 AER Final Decision'!$G$20:$Q$335,'2019-20 AER Final Decision'!$L$5,FALSE),2))</f>
        <v>1</v>
      </c>
    </row>
    <row r="186" spans="2:9" x14ac:dyDescent="0.2">
      <c r="B186" s="183"/>
      <c r="C186" s="32" t="s">
        <v>49</v>
      </c>
      <c r="D186" s="21" t="s">
        <v>4</v>
      </c>
      <c r="E186" s="21" t="s">
        <v>5</v>
      </c>
      <c r="F186" s="22">
        <f>ROUND(VLOOKUP($C186,'2019-20 AER Final Decision'!$G$21:$P$363,'2019-20 AER Final Decision'!$L$5,FALSE),2)</f>
        <v>413.75</v>
      </c>
      <c r="G186" s="108">
        <f t="shared" si="14"/>
        <v>455.125</v>
      </c>
      <c r="I186" s="3" t="b">
        <f>IF($E186="","",ROUND(F186,2)=ROUND(VLOOKUP($C186,'2019-20 AER Final Decision'!$G$20:$Q$335,'2019-20 AER Final Decision'!$L$5,FALSE),2))</f>
        <v>1</v>
      </c>
    </row>
    <row r="187" spans="2:9" x14ac:dyDescent="0.2">
      <c r="B187" s="183"/>
      <c r="C187" s="32" t="s">
        <v>50</v>
      </c>
      <c r="D187" s="21" t="s">
        <v>4</v>
      </c>
      <c r="E187" s="21" t="s">
        <v>5</v>
      </c>
      <c r="F187" s="22">
        <f>ROUND(VLOOKUP($C187,'2019-20 AER Final Decision'!$G$21:$P$363,'2019-20 AER Final Decision'!$L$5,FALSE),2)</f>
        <v>243.38</v>
      </c>
      <c r="G187" s="108">
        <f t="shared" si="14"/>
        <v>267.71800000000002</v>
      </c>
      <c r="I187" s="3" t="b">
        <f>IF($E187="","",ROUND(F187,2)=ROUND(VLOOKUP($C187,'2019-20 AER Final Decision'!$G$20:$Q$335,'2019-20 AER Final Decision'!$L$5,FALSE),2))</f>
        <v>1</v>
      </c>
    </row>
    <row r="188" spans="2:9" x14ac:dyDescent="0.2">
      <c r="B188" s="183"/>
      <c r="C188" s="32" t="s">
        <v>51</v>
      </c>
      <c r="D188" s="21" t="s">
        <v>4</v>
      </c>
      <c r="E188" s="21" t="s">
        <v>5</v>
      </c>
      <c r="F188" s="22">
        <f>ROUND(VLOOKUP($C188,'2019-20 AER Final Decision'!$G$21:$P$363,'2019-20 AER Final Decision'!$L$5,FALSE),2)</f>
        <v>113.58</v>
      </c>
      <c r="G188" s="108">
        <f t="shared" si="14"/>
        <v>124.938</v>
      </c>
      <c r="I188" s="3" t="b">
        <f>IF($E188="","",ROUND(F188,2)=ROUND(VLOOKUP($C188,'2019-20 AER Final Decision'!$G$20:$Q$335,'2019-20 AER Final Decision'!$L$5,FALSE),2))</f>
        <v>1</v>
      </c>
    </row>
    <row r="189" spans="2:9" x14ac:dyDescent="0.2">
      <c r="B189" s="183"/>
      <c r="C189" s="32" t="s">
        <v>52</v>
      </c>
      <c r="D189" s="21" t="s">
        <v>4</v>
      </c>
      <c r="E189" s="21" t="s">
        <v>5</v>
      </c>
      <c r="F189" s="22">
        <f>ROUND(VLOOKUP($C189,'2019-20 AER Final Decision'!$G$21:$P$363,'2019-20 AER Final Decision'!$L$5,FALSE),2)</f>
        <v>97.36</v>
      </c>
      <c r="G189" s="108">
        <f t="shared" si="14"/>
        <v>107.096</v>
      </c>
      <c r="I189" s="3" t="b">
        <f>IF($E189="","",ROUND(F189,2)=ROUND(VLOOKUP($C189,'2019-20 AER Final Decision'!$G$20:$Q$335,'2019-20 AER Final Decision'!$L$5,FALSE),2))</f>
        <v>1</v>
      </c>
    </row>
    <row r="190" spans="2:9" x14ac:dyDescent="0.2">
      <c r="B190" s="183"/>
      <c r="C190" s="32" t="s">
        <v>53</v>
      </c>
      <c r="D190" s="21" t="s">
        <v>4</v>
      </c>
      <c r="E190" s="21" t="s">
        <v>5</v>
      </c>
      <c r="F190" s="22">
        <f>ROUND(VLOOKUP($C190,'2019-20 AER Final Decision'!$G$21:$P$363,'2019-20 AER Final Decision'!$L$5,FALSE),2)</f>
        <v>81.12</v>
      </c>
      <c r="G190" s="108">
        <f t="shared" si="14"/>
        <v>89.231999999999999</v>
      </c>
      <c r="I190" s="3" t="b">
        <f>IF($E190="","",ROUND(F190,2)=ROUND(VLOOKUP($C190,'2019-20 AER Final Decision'!$G$20:$Q$335,'2019-20 AER Final Decision'!$L$5,FALSE),2))</f>
        <v>1</v>
      </c>
    </row>
    <row r="191" spans="2:9" x14ac:dyDescent="0.2">
      <c r="B191" s="183"/>
      <c r="C191" s="32" t="s">
        <v>54</v>
      </c>
      <c r="D191" s="21" t="s">
        <v>4</v>
      </c>
      <c r="E191" s="21" t="s">
        <v>5</v>
      </c>
      <c r="F191" s="22">
        <f>ROUND(VLOOKUP($C191,'2019-20 AER Final Decision'!$G$21:$P$363,'2019-20 AER Final Decision'!$L$5,FALSE),2)</f>
        <v>64.900000000000006</v>
      </c>
      <c r="G191" s="108">
        <f t="shared" si="14"/>
        <v>71.39</v>
      </c>
      <c r="I191" s="3" t="b">
        <f>IF($E191="","",ROUND(F191,2)=ROUND(VLOOKUP($C191,'2019-20 AER Final Decision'!$G$20:$Q$335,'2019-20 AER Final Decision'!$L$5,FALSE),2))</f>
        <v>1</v>
      </c>
    </row>
    <row r="192" spans="2:9" x14ac:dyDescent="0.2">
      <c r="B192" s="183"/>
      <c r="C192" s="32" t="s">
        <v>55</v>
      </c>
      <c r="D192" s="21" t="s">
        <v>4</v>
      </c>
      <c r="E192" s="21" t="s">
        <v>5</v>
      </c>
      <c r="F192" s="22">
        <f>ROUND(VLOOKUP($C192,'2019-20 AER Final Decision'!$G$21:$P$363,'2019-20 AER Final Decision'!$L$5,FALSE),2)</f>
        <v>551.66999999999996</v>
      </c>
      <c r="G192" s="108">
        <f t="shared" si="14"/>
        <v>606.83699999999999</v>
      </c>
      <c r="I192" s="3" t="b">
        <f>IF($E192="","",ROUND(F192,2)=ROUND(VLOOKUP($C192,'2019-20 AER Final Decision'!$G$20:$Q$335,'2019-20 AER Final Decision'!$L$5,FALSE),2))</f>
        <v>1</v>
      </c>
    </row>
    <row r="193" spans="2:9" x14ac:dyDescent="0.2">
      <c r="B193" s="183"/>
      <c r="C193" s="32" t="s">
        <v>56</v>
      </c>
      <c r="D193" s="21" t="s">
        <v>4</v>
      </c>
      <c r="E193" s="21" t="s">
        <v>5</v>
      </c>
      <c r="F193" s="22">
        <f>ROUND(VLOOKUP($C193,'2019-20 AER Final Decision'!$G$21:$P$363,'2019-20 AER Final Decision'!$L$5,FALSE),2)</f>
        <v>194.7</v>
      </c>
      <c r="G193" s="108">
        <f t="shared" si="14"/>
        <v>214.17</v>
      </c>
      <c r="I193" s="3" t="b">
        <f>IF($E193="","",ROUND(F193,2)=ROUND(VLOOKUP($C193,'2019-20 AER Final Decision'!$G$20:$Q$335,'2019-20 AER Final Decision'!$L$5,FALSE),2))</f>
        <v>1</v>
      </c>
    </row>
    <row r="194" spans="2:9" x14ac:dyDescent="0.2">
      <c r="B194" s="183"/>
      <c r="C194" s="32" t="s">
        <v>57</v>
      </c>
      <c r="D194" s="21" t="s">
        <v>4</v>
      </c>
      <c r="E194" s="21" t="s">
        <v>5</v>
      </c>
      <c r="F194" s="22">
        <f>ROUND(VLOOKUP($C194,'2019-20 AER Final Decision'!$G$21:$P$363,'2019-20 AER Final Decision'!$L$5,FALSE),2)</f>
        <v>162.26</v>
      </c>
      <c r="G194" s="108">
        <f t="shared" si="14"/>
        <v>178.48599999999999</v>
      </c>
      <c r="I194" s="3" t="b">
        <f>IF($E194="","",ROUND(F194,2)=ROUND(VLOOKUP($C194,'2019-20 AER Final Decision'!$G$20:$Q$335,'2019-20 AER Final Decision'!$L$5,FALSE),2))</f>
        <v>1</v>
      </c>
    </row>
    <row r="195" spans="2:9" x14ac:dyDescent="0.2">
      <c r="B195" s="183"/>
      <c r="C195" s="32" t="s">
        <v>58</v>
      </c>
      <c r="D195" s="21" t="s">
        <v>4</v>
      </c>
      <c r="E195" s="21" t="s">
        <v>5</v>
      </c>
      <c r="F195" s="22">
        <f>ROUND(VLOOKUP($C195,'2019-20 AER Final Decision'!$G$21:$P$363,'2019-20 AER Final Decision'!$L$5,FALSE),2)</f>
        <v>105.46</v>
      </c>
      <c r="G195" s="108">
        <f t="shared" si="14"/>
        <v>116.006</v>
      </c>
      <c r="I195" s="3" t="b">
        <f>IF($E195="","",ROUND(F195,2)=ROUND(VLOOKUP($C195,'2019-20 AER Final Decision'!$G$20:$Q$335,'2019-20 AER Final Decision'!$L$5,FALSE),2))</f>
        <v>1</v>
      </c>
    </row>
    <row r="196" spans="2:9" x14ac:dyDescent="0.2">
      <c r="B196" s="183"/>
      <c r="C196" s="32" t="s">
        <v>59</v>
      </c>
      <c r="D196" s="21" t="s">
        <v>4</v>
      </c>
      <c r="E196" s="21" t="s">
        <v>5</v>
      </c>
      <c r="F196" s="22">
        <f>ROUND(VLOOKUP($C196,'2019-20 AER Final Decision'!$G$21:$P$363,'2019-20 AER Final Decision'!$L$5,FALSE),2)</f>
        <v>1135.79</v>
      </c>
      <c r="G196" s="108">
        <f t="shared" si="14"/>
        <v>1249.3689999999999</v>
      </c>
      <c r="I196" s="3" t="b">
        <f>IF($E196="","",ROUND(F196,2)=ROUND(VLOOKUP($C196,'2019-20 AER Final Decision'!$G$20:$Q$335,'2019-20 AER Final Decision'!$L$5,FALSE),2))</f>
        <v>1</v>
      </c>
    </row>
    <row r="197" spans="2:9" x14ac:dyDescent="0.2">
      <c r="B197" s="183"/>
      <c r="C197" s="32" t="s">
        <v>60</v>
      </c>
      <c r="D197" s="21" t="s">
        <v>4</v>
      </c>
      <c r="E197" s="21" t="s">
        <v>5</v>
      </c>
      <c r="F197" s="22">
        <f>ROUND(VLOOKUP($C197,'2019-20 AER Final Decision'!$G$21:$P$363,'2019-20 AER Final Decision'!$L$5,FALSE),2)</f>
        <v>324.51</v>
      </c>
      <c r="G197" s="108">
        <f t="shared" si="14"/>
        <v>356.96100000000001</v>
      </c>
      <c r="I197" s="3" t="b">
        <f>IF($E197="","",ROUND(F197,2)=ROUND(VLOOKUP($C197,'2019-20 AER Final Decision'!$G$20:$Q$335,'2019-20 AER Final Decision'!$L$5,FALSE),2))</f>
        <v>1</v>
      </c>
    </row>
    <row r="198" spans="2:9" x14ac:dyDescent="0.2">
      <c r="B198" s="183"/>
      <c r="C198" s="32" t="s">
        <v>61</v>
      </c>
      <c r="D198" s="21" t="s">
        <v>4</v>
      </c>
      <c r="E198" s="21" t="s">
        <v>5</v>
      </c>
      <c r="F198" s="22">
        <f>ROUND(VLOOKUP($C198,'2019-20 AER Final Decision'!$G$21:$P$363,'2019-20 AER Final Decision'!$L$5,FALSE),2)</f>
        <v>300.17</v>
      </c>
      <c r="G198" s="108">
        <f t="shared" si="14"/>
        <v>330.18700000000001</v>
      </c>
      <c r="I198" s="3" t="b">
        <f>IF($E198="","",ROUND(F198,2)=ROUND(VLOOKUP($C198,'2019-20 AER Final Decision'!$G$20:$Q$335,'2019-20 AER Final Decision'!$L$5,FALSE),2))</f>
        <v>1</v>
      </c>
    </row>
    <row r="199" spans="2:9" x14ac:dyDescent="0.2">
      <c r="B199" s="183"/>
      <c r="C199" s="32" t="s">
        <v>62</v>
      </c>
      <c r="D199" s="21" t="s">
        <v>4</v>
      </c>
      <c r="E199" s="21" t="s">
        <v>5</v>
      </c>
      <c r="F199" s="22">
        <f>ROUND(VLOOKUP($C199,'2019-20 AER Final Decision'!$G$21:$P$363,'2019-20 AER Final Decision'!$L$5,FALSE),2)</f>
        <v>227.15</v>
      </c>
      <c r="G199" s="108">
        <f t="shared" si="14"/>
        <v>249.86500000000001</v>
      </c>
      <c r="I199" s="3" t="b">
        <f>IF($E199="","",ROUND(F199,2)=ROUND(VLOOKUP($C199,'2019-20 AER Final Decision'!$G$20:$Q$335,'2019-20 AER Final Decision'!$L$5,FALSE),2))</f>
        <v>1</v>
      </c>
    </row>
    <row r="200" spans="2:9" x14ac:dyDescent="0.2">
      <c r="B200" s="183"/>
      <c r="C200" s="32" t="s">
        <v>63</v>
      </c>
      <c r="D200" s="21" t="s">
        <v>4</v>
      </c>
      <c r="E200" s="21" t="s">
        <v>5</v>
      </c>
      <c r="F200" s="22">
        <f>ROUND(VLOOKUP($C200,'2019-20 AER Final Decision'!$G$21:$P$363,'2019-20 AER Final Decision'!$L$5,FALSE),2)</f>
        <v>1379.17</v>
      </c>
      <c r="G200" s="108">
        <f t="shared" si="14"/>
        <v>1517.087</v>
      </c>
      <c r="I200" s="3" t="b">
        <f>IF($E200="","",ROUND(F200,2)=ROUND(VLOOKUP($C200,'2019-20 AER Final Decision'!$G$20:$Q$335,'2019-20 AER Final Decision'!$L$5,FALSE),2))</f>
        <v>1</v>
      </c>
    </row>
    <row r="201" spans="2:9" x14ac:dyDescent="0.2">
      <c r="B201" s="183"/>
      <c r="C201" s="32" t="s">
        <v>64</v>
      </c>
      <c r="D201" s="21" t="s">
        <v>4</v>
      </c>
      <c r="E201" s="21" t="s">
        <v>5</v>
      </c>
      <c r="F201" s="22">
        <f>ROUND(VLOOKUP($C201,'2019-20 AER Final Decision'!$G$21:$P$363,'2019-20 AER Final Decision'!$L$5,FALSE),2)</f>
        <v>97.36</v>
      </c>
      <c r="G201" s="108">
        <f t="shared" si="14"/>
        <v>107.096</v>
      </c>
      <c r="I201" s="3" t="b">
        <f>IF($E201="","",ROUND(F201,2)=ROUND(VLOOKUP($C201,'2019-20 AER Final Decision'!$G$20:$Q$335,'2019-20 AER Final Decision'!$L$5,FALSE),2))</f>
        <v>1</v>
      </c>
    </row>
    <row r="202" spans="2:9" x14ac:dyDescent="0.2">
      <c r="B202" s="183"/>
      <c r="C202" s="32" t="s">
        <v>65</v>
      </c>
      <c r="D202" s="21" t="s">
        <v>4</v>
      </c>
      <c r="E202" s="21" t="s">
        <v>5</v>
      </c>
      <c r="F202" s="22">
        <f>ROUND(VLOOKUP($C202,'2019-20 AER Final Decision'!$G$21:$P$363,'2019-20 AER Final Decision'!$L$5,FALSE),2)</f>
        <v>81.12</v>
      </c>
      <c r="G202" s="108">
        <f t="shared" si="14"/>
        <v>89.231999999999999</v>
      </c>
      <c r="I202" s="3" t="b">
        <f>IF($E202="","",ROUND(F202,2)=ROUND(VLOOKUP($C202,'2019-20 AER Final Decision'!$G$20:$Q$335,'2019-20 AER Final Decision'!$L$5,FALSE),2))</f>
        <v>1</v>
      </c>
    </row>
    <row r="203" spans="2:9" x14ac:dyDescent="0.2">
      <c r="B203" s="183"/>
      <c r="C203" s="32" t="s">
        <v>66</v>
      </c>
      <c r="D203" s="21" t="s">
        <v>4</v>
      </c>
      <c r="E203" s="21" t="s">
        <v>5</v>
      </c>
      <c r="F203" s="22">
        <f>ROUND(VLOOKUP($C203,'2019-20 AER Final Decision'!$G$21:$P$363,'2019-20 AER Final Decision'!$L$5,FALSE),2)</f>
        <v>64.900000000000006</v>
      </c>
      <c r="G203" s="108">
        <f t="shared" si="14"/>
        <v>71.39</v>
      </c>
      <c r="I203" s="3" t="b">
        <f>IF($E203="","",ROUND(F203,2)=ROUND(VLOOKUP($C203,'2019-20 AER Final Decision'!$G$20:$Q$335,'2019-20 AER Final Decision'!$L$5,FALSE),2))</f>
        <v>1</v>
      </c>
    </row>
    <row r="204" spans="2:9" x14ac:dyDescent="0.2">
      <c r="B204" s="183"/>
      <c r="C204" s="32" t="s">
        <v>67</v>
      </c>
      <c r="D204" s="21" t="s">
        <v>4</v>
      </c>
      <c r="E204" s="21" t="s">
        <v>5</v>
      </c>
      <c r="F204" s="22">
        <f>ROUND(VLOOKUP($C204,'2019-20 AER Final Decision'!$G$21:$P$363,'2019-20 AER Final Decision'!$L$5,FALSE),2)</f>
        <v>567.89</v>
      </c>
      <c r="G204" s="108">
        <f t="shared" si="14"/>
        <v>624.67899999999997</v>
      </c>
      <c r="I204" s="3" t="b">
        <f>IF($E204="","",ROUND(F204,2)=ROUND(VLOOKUP($C204,'2019-20 AER Final Decision'!$G$20:$Q$335,'2019-20 AER Final Decision'!$L$5,FALSE),2))</f>
        <v>1</v>
      </c>
    </row>
    <row r="205" spans="2:9" x14ac:dyDescent="0.2">
      <c r="B205" s="183"/>
      <c r="C205" s="32" t="s">
        <v>68</v>
      </c>
      <c r="D205" s="21" t="s">
        <v>4</v>
      </c>
      <c r="E205" s="21" t="s">
        <v>5</v>
      </c>
      <c r="F205" s="22">
        <f>ROUND(VLOOKUP($C205,'2019-20 AER Final Decision'!$G$21:$P$363,'2019-20 AER Final Decision'!$L$5,FALSE),2)</f>
        <v>178.48</v>
      </c>
      <c r="G205" s="108">
        <f t="shared" si="14"/>
        <v>196.328</v>
      </c>
      <c r="I205" s="3" t="b">
        <f>IF($E205="","",ROUND(F205,2)=ROUND(VLOOKUP($C205,'2019-20 AER Final Decision'!$G$20:$Q$335,'2019-20 AER Final Decision'!$L$5,FALSE),2))</f>
        <v>1</v>
      </c>
    </row>
    <row r="206" spans="2:9" x14ac:dyDescent="0.2">
      <c r="B206" s="183"/>
      <c r="C206" s="32" t="s">
        <v>69</v>
      </c>
      <c r="D206" s="21" t="s">
        <v>4</v>
      </c>
      <c r="E206" s="21" t="s">
        <v>5</v>
      </c>
      <c r="F206" s="22">
        <f>ROUND(VLOOKUP($C206,'2019-20 AER Final Decision'!$G$21:$P$363,'2019-20 AER Final Decision'!$L$5,FALSE),2)</f>
        <v>162.26</v>
      </c>
      <c r="G206" s="108">
        <f t="shared" si="14"/>
        <v>178.48599999999999</v>
      </c>
      <c r="I206" s="3" t="b">
        <f>IF($E206="","",ROUND(F206,2)=ROUND(VLOOKUP($C206,'2019-20 AER Final Decision'!$G$20:$Q$335,'2019-20 AER Final Decision'!$L$5,FALSE),2))</f>
        <v>1</v>
      </c>
    </row>
    <row r="207" spans="2:9" x14ac:dyDescent="0.2">
      <c r="B207" s="183"/>
      <c r="C207" s="32" t="s">
        <v>70</v>
      </c>
      <c r="D207" s="21" t="s">
        <v>4</v>
      </c>
      <c r="E207" s="21" t="s">
        <v>5</v>
      </c>
      <c r="F207" s="22">
        <f>ROUND(VLOOKUP($C207,'2019-20 AER Final Decision'!$G$21:$P$363,'2019-20 AER Final Decision'!$L$5,FALSE),2)</f>
        <v>113.58</v>
      </c>
      <c r="G207" s="108">
        <f t="shared" si="14"/>
        <v>124.938</v>
      </c>
      <c r="I207" s="3" t="b">
        <f>IF($E207="","",ROUND(F207,2)=ROUND(VLOOKUP($C207,'2019-20 AER Final Decision'!$G$20:$Q$335,'2019-20 AER Final Decision'!$L$5,FALSE),2))</f>
        <v>1</v>
      </c>
    </row>
    <row r="208" spans="2:9" x14ac:dyDescent="0.2">
      <c r="B208" s="183"/>
      <c r="C208" s="32" t="s">
        <v>71</v>
      </c>
      <c r="D208" s="21" t="s">
        <v>4</v>
      </c>
      <c r="E208" s="21" t="s">
        <v>5</v>
      </c>
      <c r="F208" s="22">
        <f>ROUND(VLOOKUP($C208,'2019-20 AER Final Decision'!$G$21:$P$363,'2019-20 AER Final Decision'!$L$5,FALSE),2)</f>
        <v>1135.79</v>
      </c>
      <c r="G208" s="108">
        <f t="shared" si="14"/>
        <v>1249.3689999999999</v>
      </c>
      <c r="I208" s="3" t="b">
        <f>IF($E208="","",ROUND(F208,2)=ROUND(VLOOKUP($C208,'2019-20 AER Final Decision'!$G$20:$Q$335,'2019-20 AER Final Decision'!$L$5,FALSE),2))</f>
        <v>1</v>
      </c>
    </row>
    <row r="209" spans="1:9" s="4" customFormat="1" x14ac:dyDescent="0.2">
      <c r="A209" s="49"/>
      <c r="B209" s="183"/>
      <c r="C209" s="32" t="s">
        <v>72</v>
      </c>
      <c r="D209" s="21" t="s">
        <v>4</v>
      </c>
      <c r="E209" s="21" t="s">
        <v>5</v>
      </c>
      <c r="F209" s="22">
        <f>ROUND(VLOOKUP($C209,'2019-20 AER Final Decision'!$G$21:$P$363,'2019-20 AER Final Decision'!$L$5,FALSE),2)</f>
        <v>356.96</v>
      </c>
      <c r="G209" s="108">
        <f t="shared" si="14"/>
        <v>392.65600000000001</v>
      </c>
      <c r="I209" s="3" t="b">
        <f>IF($E209="","",ROUND(F209,2)=ROUND(VLOOKUP($C209,'2019-20 AER Final Decision'!$G$20:$Q$335,'2019-20 AER Final Decision'!$L$5,FALSE),2))</f>
        <v>1</v>
      </c>
    </row>
    <row r="210" spans="1:9" s="4" customFormat="1" x14ac:dyDescent="0.2">
      <c r="A210" s="49"/>
      <c r="B210" s="183"/>
      <c r="C210" s="32" t="s">
        <v>73</v>
      </c>
      <c r="D210" s="21" t="s">
        <v>4</v>
      </c>
      <c r="E210" s="21" t="s">
        <v>5</v>
      </c>
      <c r="F210" s="22">
        <f>ROUND(VLOOKUP($C210,'2019-20 AER Final Decision'!$G$21:$P$363,'2019-20 AER Final Decision'!$L$5,FALSE),2)</f>
        <v>322.89</v>
      </c>
      <c r="G210" s="108">
        <f t="shared" si="14"/>
        <v>355.17899999999997</v>
      </c>
      <c r="I210" s="3" t="b">
        <f>IF($E210="","",ROUND(F210,2)=ROUND(VLOOKUP($C210,'2019-20 AER Final Decision'!$G$20:$Q$335,'2019-20 AER Final Decision'!$L$5,FALSE),2))</f>
        <v>1</v>
      </c>
    </row>
    <row r="211" spans="1:9" s="4" customFormat="1" x14ac:dyDescent="0.2">
      <c r="A211" s="49"/>
      <c r="B211" s="183"/>
      <c r="C211" s="32" t="s">
        <v>74</v>
      </c>
      <c r="D211" s="21" t="s">
        <v>4</v>
      </c>
      <c r="E211" s="21" t="s">
        <v>5</v>
      </c>
      <c r="F211" s="22">
        <f>ROUND(VLOOKUP($C211,'2019-20 AER Final Decision'!$G$21:$P$363,'2019-20 AER Final Decision'!$L$5,FALSE),2)</f>
        <v>243.38</v>
      </c>
      <c r="G211" s="108">
        <f t="shared" si="14"/>
        <v>267.71800000000002</v>
      </c>
      <c r="I211" s="3" t="b">
        <f>IF($E211="","",ROUND(F211,2)=ROUND(VLOOKUP($C211,'2019-20 AER Final Decision'!$G$20:$Q$335,'2019-20 AER Final Decision'!$L$5,FALSE),2))</f>
        <v>1</v>
      </c>
    </row>
    <row r="212" spans="1:9" s="4" customFormat="1" x14ac:dyDescent="0.2">
      <c r="A212" s="49"/>
      <c r="B212" s="183"/>
      <c r="C212" s="32" t="s">
        <v>75</v>
      </c>
      <c r="D212" s="21" t="s">
        <v>4</v>
      </c>
      <c r="E212" s="21" t="s">
        <v>5</v>
      </c>
      <c r="F212" s="22">
        <f>ROUND(VLOOKUP($C212,'2019-20 AER Final Decision'!$G$21:$P$363,'2019-20 AER Final Decision'!$L$5,FALSE),2)</f>
        <v>1427.84</v>
      </c>
      <c r="G212" s="108">
        <f t="shared" si="14"/>
        <v>1570.624</v>
      </c>
      <c r="I212" s="3" t="b">
        <f>IF($E212="","",ROUND(F212,2)=ROUND(VLOOKUP($C212,'2019-20 AER Final Decision'!$G$20:$Q$335,'2019-20 AER Final Decision'!$L$5,FALSE),2))</f>
        <v>1</v>
      </c>
    </row>
    <row r="213" spans="1:9" s="4" customFormat="1" x14ac:dyDescent="0.2">
      <c r="A213" s="49"/>
      <c r="B213" s="183"/>
      <c r="C213" s="32" t="s">
        <v>76</v>
      </c>
      <c r="D213" s="21" t="s">
        <v>4</v>
      </c>
      <c r="E213" s="21" t="s">
        <v>5</v>
      </c>
      <c r="F213" s="22">
        <f>ROUND(VLOOKUP($C213,'2019-20 AER Final Decision'!$G$21:$P$363,'2019-20 AER Final Decision'!$L$5,FALSE),2)</f>
        <v>81.12</v>
      </c>
      <c r="G213" s="108">
        <f t="shared" si="14"/>
        <v>89.231999999999999</v>
      </c>
      <c r="I213" s="3" t="b">
        <f>IF($E213="","",ROUND(F213,2)=ROUND(VLOOKUP($C213,'2019-20 AER Final Decision'!$G$20:$Q$335,'2019-20 AER Final Decision'!$L$5,FALSE),2))</f>
        <v>1</v>
      </c>
    </row>
    <row r="214" spans="1:9" s="4" customFormat="1" x14ac:dyDescent="0.2">
      <c r="A214" s="49"/>
      <c r="B214" s="183"/>
      <c r="C214" s="32" t="s">
        <v>77</v>
      </c>
      <c r="D214" s="21" t="s">
        <v>4</v>
      </c>
      <c r="E214" s="21" t="s">
        <v>5</v>
      </c>
      <c r="F214" s="22">
        <f>ROUND(VLOOKUP($C214,'2019-20 AER Final Decision'!$G$21:$P$363,'2019-20 AER Final Decision'!$L$5,FALSE),2)</f>
        <v>81.12</v>
      </c>
      <c r="G214" s="108">
        <f t="shared" si="14"/>
        <v>89.231999999999999</v>
      </c>
      <c r="I214" s="3" t="b">
        <f>IF($E214="","",ROUND(F214,2)=ROUND(VLOOKUP($C214,'2019-20 AER Final Decision'!$G$20:$Q$335,'2019-20 AER Final Decision'!$L$5,FALSE),2))</f>
        <v>1</v>
      </c>
    </row>
    <row r="215" spans="1:9" s="4" customFormat="1" x14ac:dyDescent="0.2">
      <c r="A215" s="49"/>
      <c r="B215" s="183"/>
      <c r="C215" s="32" t="s">
        <v>78</v>
      </c>
      <c r="D215" s="21" t="s">
        <v>4</v>
      </c>
      <c r="E215" s="21" t="s">
        <v>5</v>
      </c>
      <c r="F215" s="22">
        <f>ROUND(VLOOKUP($C215,'2019-20 AER Final Decision'!$G$21:$P$363,'2019-20 AER Final Decision'!$L$5,FALSE),2)</f>
        <v>81.12</v>
      </c>
      <c r="G215" s="108">
        <f t="shared" si="14"/>
        <v>89.231999999999999</v>
      </c>
      <c r="I215" s="3" t="b">
        <f>IF($E215="","",ROUND(F215,2)=ROUND(VLOOKUP($C215,'2019-20 AER Final Decision'!$G$20:$Q$335,'2019-20 AER Final Decision'!$L$5,FALSE),2))</f>
        <v>1</v>
      </c>
    </row>
    <row r="216" spans="1:9" s="4" customFormat="1" x14ac:dyDescent="0.2">
      <c r="A216" s="49"/>
      <c r="B216" s="183"/>
      <c r="C216" s="32" t="s">
        <v>79</v>
      </c>
      <c r="D216" s="21" t="s">
        <v>4</v>
      </c>
      <c r="E216" s="21" t="s">
        <v>5</v>
      </c>
      <c r="F216" s="22">
        <f>ROUND(VLOOKUP($C216,'2019-20 AER Final Decision'!$G$21:$P$363,'2019-20 AER Final Decision'!$L$5,FALSE),2)</f>
        <v>194.7</v>
      </c>
      <c r="G216" s="108">
        <f t="shared" si="14"/>
        <v>214.17</v>
      </c>
      <c r="I216" s="3" t="b">
        <f>IF($E216="","",ROUND(F216,2)=ROUND(VLOOKUP($C216,'2019-20 AER Final Decision'!$G$20:$Q$335,'2019-20 AER Final Decision'!$L$5,FALSE),2))</f>
        <v>1</v>
      </c>
    </row>
    <row r="217" spans="1:9" s="4" customFormat="1" x14ac:dyDescent="0.2">
      <c r="A217" s="49"/>
      <c r="B217" s="183"/>
      <c r="C217" s="32" t="s">
        <v>80</v>
      </c>
      <c r="D217" s="21" t="s">
        <v>4</v>
      </c>
      <c r="E217" s="21" t="s">
        <v>5</v>
      </c>
      <c r="F217" s="22">
        <f>ROUND(VLOOKUP($C217,'2019-20 AER Final Decision'!$G$21:$P$363,'2019-20 AER Final Decision'!$L$5,FALSE),2)</f>
        <v>194.7</v>
      </c>
      <c r="G217" s="108">
        <f t="shared" si="14"/>
        <v>214.17</v>
      </c>
      <c r="I217" s="3" t="b">
        <f>IF($E217="","",ROUND(F217,2)=ROUND(VLOOKUP($C217,'2019-20 AER Final Decision'!$G$20:$Q$335,'2019-20 AER Final Decision'!$L$5,FALSE),2))</f>
        <v>1</v>
      </c>
    </row>
    <row r="218" spans="1:9" s="4" customFormat="1" x14ac:dyDescent="0.2">
      <c r="A218" s="49"/>
      <c r="B218" s="183"/>
      <c r="C218" s="32" t="s">
        <v>81</v>
      </c>
      <c r="D218" s="21" t="s">
        <v>4</v>
      </c>
      <c r="E218" s="21" t="s">
        <v>5</v>
      </c>
      <c r="F218" s="22">
        <f>ROUND(VLOOKUP($C218,'2019-20 AER Final Decision'!$G$21:$P$363,'2019-20 AER Final Decision'!$L$5,FALSE),2)</f>
        <v>194.7</v>
      </c>
      <c r="G218" s="108">
        <f t="shared" si="14"/>
        <v>214.17</v>
      </c>
      <c r="I218" s="3" t="b">
        <f>IF($E218="","",ROUND(F218,2)=ROUND(VLOOKUP($C218,'2019-20 AER Final Decision'!$G$20:$Q$335,'2019-20 AER Final Decision'!$L$5,FALSE),2))</f>
        <v>1</v>
      </c>
    </row>
    <row r="219" spans="1:9" s="4" customFormat="1" x14ac:dyDescent="0.2">
      <c r="A219" s="49"/>
      <c r="B219" s="183"/>
      <c r="C219" s="32" t="s">
        <v>82</v>
      </c>
      <c r="D219" s="21" t="s">
        <v>4</v>
      </c>
      <c r="E219" s="21" t="s">
        <v>5</v>
      </c>
      <c r="F219" s="22">
        <f>ROUND(VLOOKUP($C219,'2019-20 AER Final Decision'!$G$21:$P$363,'2019-20 AER Final Decision'!$L$5,FALSE),2)</f>
        <v>405.63</v>
      </c>
      <c r="G219" s="108">
        <f t="shared" si="14"/>
        <v>446.19299999999998</v>
      </c>
      <c r="I219" s="3" t="b">
        <f>IF($E219="","",ROUND(F219,2)=ROUND(VLOOKUP($C219,'2019-20 AER Final Decision'!$G$20:$Q$335,'2019-20 AER Final Decision'!$L$5,FALSE),2))</f>
        <v>1</v>
      </c>
    </row>
    <row r="220" spans="1:9" s="4" customFormat="1" x14ac:dyDescent="0.2">
      <c r="A220" s="49"/>
      <c r="B220" s="183"/>
      <c r="C220" s="32" t="s">
        <v>83</v>
      </c>
      <c r="D220" s="21" t="s">
        <v>4</v>
      </c>
      <c r="E220" s="21" t="s">
        <v>5</v>
      </c>
      <c r="F220" s="22">
        <f>ROUND(VLOOKUP($C220,'2019-20 AER Final Decision'!$G$21:$P$363,'2019-20 AER Final Decision'!$L$5,FALSE),2)</f>
        <v>405.63</v>
      </c>
      <c r="G220" s="108">
        <f t="shared" si="14"/>
        <v>446.19299999999998</v>
      </c>
      <c r="I220" s="3" t="b">
        <f>IF($E220="","",ROUND(F220,2)=ROUND(VLOOKUP($C220,'2019-20 AER Final Decision'!$G$20:$Q$335,'2019-20 AER Final Decision'!$L$5,FALSE),2))</f>
        <v>1</v>
      </c>
    </row>
    <row r="221" spans="1:9" s="4" customFormat="1" x14ac:dyDescent="0.2">
      <c r="A221" s="49"/>
      <c r="B221" s="183"/>
      <c r="C221" s="32" t="s">
        <v>84</v>
      </c>
      <c r="D221" s="21" t="s">
        <v>4</v>
      </c>
      <c r="E221" s="21" t="s">
        <v>5</v>
      </c>
      <c r="F221" s="22">
        <f>ROUND(VLOOKUP($C221,'2019-20 AER Final Decision'!$G$21:$P$363,'2019-20 AER Final Decision'!$L$5,FALSE),2)</f>
        <v>405.63</v>
      </c>
      <c r="G221" s="108">
        <f t="shared" si="14"/>
        <v>446.19299999999998</v>
      </c>
      <c r="I221" s="3" t="b">
        <f>IF($E221="","",ROUND(F221,2)=ROUND(VLOOKUP($C221,'2019-20 AER Final Decision'!$G$20:$Q$335,'2019-20 AER Final Decision'!$L$5,FALSE),2))</f>
        <v>1</v>
      </c>
    </row>
    <row r="222" spans="1:9" s="4" customFormat="1" x14ac:dyDescent="0.2">
      <c r="A222" s="49"/>
      <c r="B222" s="183"/>
      <c r="C222" s="24"/>
      <c r="D222" s="25"/>
      <c r="E222" s="25"/>
      <c r="F222" s="26"/>
      <c r="G222" s="109"/>
      <c r="I222" s="3" t="str">
        <f>IF($E222="","",ROUND(F222,2)=ROUND(VLOOKUP($C222,'2019-20 AER Final Decision'!$G$20:$Q$335,'2019-20 AER Final Decision'!$L$5,FALSE),2))</f>
        <v/>
      </c>
    </row>
    <row r="223" spans="1:9" s="4" customFormat="1" x14ac:dyDescent="0.2">
      <c r="A223" s="49"/>
      <c r="B223" s="183"/>
      <c r="C223" s="32" t="s">
        <v>295</v>
      </c>
      <c r="D223" s="21" t="s">
        <v>6</v>
      </c>
      <c r="E223" s="29" t="s">
        <v>7</v>
      </c>
      <c r="F223" s="22">
        <f>ROUND(VLOOKUP($C223,'2019-20 AER Final Decision'!$G$21:$P$363,'2019-20 AER Final Decision'!$L$5,FALSE),2)</f>
        <v>162.26</v>
      </c>
      <c r="G223" s="108">
        <f t="shared" ref="G223:G252" si="15">ROUND(F223*1.1,3)</f>
        <v>178.48599999999999</v>
      </c>
      <c r="I223" s="3" t="b">
        <f>IF($E223="","",ROUND(F223,2)=ROUND(VLOOKUP($C223,'2019-20 AER Final Decision'!$G$20:$Q$335,'2019-20 AER Final Decision'!$L$5,FALSE),2))</f>
        <v>1</v>
      </c>
    </row>
    <row r="224" spans="1:9" s="4" customFormat="1" x14ac:dyDescent="0.2">
      <c r="A224" s="49"/>
      <c r="B224" s="183"/>
      <c r="C224" s="32" t="s">
        <v>294</v>
      </c>
      <c r="D224" s="21" t="s">
        <v>6</v>
      </c>
      <c r="E224" s="29" t="s">
        <v>7</v>
      </c>
      <c r="F224" s="22">
        <f>ROUND(VLOOKUP($C224,'2019-20 AER Final Decision'!$G$21:$P$363,'2019-20 AER Final Decision'!$L$5,FALSE),2)</f>
        <v>162.26</v>
      </c>
      <c r="G224" s="108">
        <f t="shared" si="15"/>
        <v>178.48599999999999</v>
      </c>
      <c r="I224" s="3" t="b">
        <f>IF($E224="","",ROUND(F224,2)=ROUND(VLOOKUP($C224,'2019-20 AER Final Decision'!$G$20:$Q$335,'2019-20 AER Final Decision'!$L$5,FALSE),2))</f>
        <v>1</v>
      </c>
    </row>
    <row r="225" spans="1:9" s="4" customFormat="1" x14ac:dyDescent="0.2">
      <c r="A225" s="49"/>
      <c r="B225" s="183"/>
      <c r="C225" s="33" t="s">
        <v>293</v>
      </c>
      <c r="D225" s="21" t="s">
        <v>6</v>
      </c>
      <c r="E225" s="29" t="s">
        <v>7</v>
      </c>
      <c r="F225" s="22">
        <f>ROUND(VLOOKUP($C225,'2019-20 AER Final Decision'!$G$21:$P$363,'2019-20 AER Final Decision'!$L$5,FALSE),2)</f>
        <v>162.26</v>
      </c>
      <c r="G225" s="108">
        <f t="shared" si="15"/>
        <v>178.48599999999999</v>
      </c>
      <c r="I225" s="3" t="b">
        <f>IF($E225="","",ROUND(F225,2)=ROUND(VLOOKUP($C225,'2019-20 AER Final Decision'!$G$20:$Q$335,'2019-20 AER Final Decision'!$L$5,FALSE),2))</f>
        <v>1</v>
      </c>
    </row>
    <row r="226" spans="1:9" s="4" customFormat="1" x14ac:dyDescent="0.2">
      <c r="A226" s="49"/>
      <c r="B226" s="183"/>
      <c r="C226" s="33" t="s">
        <v>292</v>
      </c>
      <c r="D226" s="21" t="s">
        <v>6</v>
      </c>
      <c r="E226" s="29" t="s">
        <v>7</v>
      </c>
      <c r="F226" s="22">
        <f>ROUND(VLOOKUP($C226,'2019-20 AER Final Decision'!$G$21:$P$363,'2019-20 AER Final Decision'!$L$5,FALSE),2)</f>
        <v>162.26</v>
      </c>
      <c r="G226" s="108">
        <f t="shared" si="15"/>
        <v>178.48599999999999</v>
      </c>
      <c r="I226" s="3" t="b">
        <f>IF($E226="","",ROUND(F226,2)=ROUND(VLOOKUP($C226,'2019-20 AER Final Decision'!$G$20:$Q$335,'2019-20 AER Final Decision'!$L$5,FALSE),2))</f>
        <v>1</v>
      </c>
    </row>
    <row r="227" spans="1:9" s="4" customFormat="1" x14ac:dyDescent="0.2">
      <c r="A227" s="49"/>
      <c r="B227" s="183"/>
      <c r="C227" s="32" t="s">
        <v>85</v>
      </c>
      <c r="D227" s="21" t="s">
        <v>4</v>
      </c>
      <c r="E227" s="21" t="s">
        <v>5</v>
      </c>
      <c r="F227" s="22">
        <f>ROUND(VLOOKUP($C227,'2019-20 AER Final Decision'!$G$21:$P$363,'2019-20 AER Final Decision'!$L$5,FALSE),2)</f>
        <v>97.36</v>
      </c>
      <c r="G227" s="108">
        <f t="shared" si="15"/>
        <v>107.096</v>
      </c>
      <c r="I227" s="3" t="b">
        <f>IF($E227="","",ROUND(F227,2)=ROUND(VLOOKUP($C227,'2019-20 AER Final Decision'!$G$20:$Q$335,'2019-20 AER Final Decision'!$L$5,FALSE),2))</f>
        <v>1</v>
      </c>
    </row>
    <row r="228" spans="1:9" s="4" customFormat="1" x14ac:dyDescent="0.2">
      <c r="A228" s="49"/>
      <c r="B228" s="183"/>
      <c r="C228" s="32" t="s">
        <v>86</v>
      </c>
      <c r="D228" s="21" t="s">
        <v>4</v>
      </c>
      <c r="E228" s="21" t="s">
        <v>5</v>
      </c>
      <c r="F228" s="22">
        <f>ROUND(VLOOKUP($C228,'2019-20 AER Final Decision'!$G$21:$P$363,'2019-20 AER Final Decision'!$L$5,FALSE),2)</f>
        <v>194.7</v>
      </c>
      <c r="G228" s="108">
        <f t="shared" si="15"/>
        <v>214.17</v>
      </c>
      <c r="I228" s="3" t="b">
        <f>IF($E228="","",ROUND(F228,2)=ROUND(VLOOKUP($C228,'2019-20 AER Final Decision'!$G$20:$Q$335,'2019-20 AER Final Decision'!$L$5,FALSE),2))</f>
        <v>1</v>
      </c>
    </row>
    <row r="229" spans="1:9" s="4" customFormat="1" x14ac:dyDescent="0.2">
      <c r="A229" s="49"/>
      <c r="B229" s="183"/>
      <c r="C229" s="32" t="s">
        <v>87</v>
      </c>
      <c r="D229" s="21" t="s">
        <v>4</v>
      </c>
      <c r="E229" s="21" t="s">
        <v>5</v>
      </c>
      <c r="F229" s="22">
        <f>ROUND(VLOOKUP($C229,'2019-20 AER Final Decision'!$G$21:$P$363,'2019-20 AER Final Decision'!$L$5,FALSE),2)</f>
        <v>356.96</v>
      </c>
      <c r="G229" s="108">
        <f t="shared" si="15"/>
        <v>392.65600000000001</v>
      </c>
      <c r="I229" s="3" t="b">
        <f>IF($E229="","",ROUND(F229,2)=ROUND(VLOOKUP($C229,'2019-20 AER Final Decision'!$G$20:$Q$335,'2019-20 AER Final Decision'!$L$5,FALSE),2))</f>
        <v>1</v>
      </c>
    </row>
    <row r="230" spans="1:9" s="4" customFormat="1" x14ac:dyDescent="0.2">
      <c r="A230" s="49"/>
      <c r="B230" s="183"/>
      <c r="C230" s="32" t="s">
        <v>88</v>
      </c>
      <c r="D230" s="21" t="s">
        <v>4</v>
      </c>
      <c r="E230" s="21" t="s">
        <v>5</v>
      </c>
      <c r="F230" s="22">
        <f>ROUND(VLOOKUP($C230,'2019-20 AER Final Decision'!$G$21:$P$363,'2019-20 AER Final Decision'!$L$5,FALSE),2)</f>
        <v>81.12</v>
      </c>
      <c r="G230" s="108">
        <f t="shared" si="15"/>
        <v>89.231999999999999</v>
      </c>
      <c r="I230" s="3" t="b">
        <f>IF($E230="","",ROUND(F230,2)=ROUND(VLOOKUP($C230,'2019-20 AER Final Decision'!$G$20:$Q$335,'2019-20 AER Final Decision'!$L$5,FALSE),2))</f>
        <v>1</v>
      </c>
    </row>
    <row r="231" spans="1:9" s="4" customFormat="1" x14ac:dyDescent="0.2">
      <c r="A231" s="49"/>
      <c r="B231" s="183"/>
      <c r="C231" s="32" t="s">
        <v>89</v>
      </c>
      <c r="D231" s="21" t="s">
        <v>4</v>
      </c>
      <c r="E231" s="21" t="s">
        <v>5</v>
      </c>
      <c r="F231" s="22">
        <f>ROUND(VLOOKUP($C231,'2019-20 AER Final Decision'!$G$21:$P$363,'2019-20 AER Final Decision'!$L$5,FALSE),2)</f>
        <v>162.26</v>
      </c>
      <c r="G231" s="108">
        <f t="shared" si="15"/>
        <v>178.48599999999999</v>
      </c>
      <c r="I231" s="3" t="b">
        <f>IF($E231="","",ROUND(F231,2)=ROUND(VLOOKUP($C231,'2019-20 AER Final Decision'!$G$20:$Q$335,'2019-20 AER Final Decision'!$L$5,FALSE),2))</f>
        <v>1</v>
      </c>
    </row>
    <row r="232" spans="1:9" s="4" customFormat="1" x14ac:dyDescent="0.2">
      <c r="A232" s="49"/>
      <c r="B232" s="183"/>
      <c r="C232" s="32" t="s">
        <v>90</v>
      </c>
      <c r="D232" s="21" t="s">
        <v>4</v>
      </c>
      <c r="E232" s="21" t="s">
        <v>5</v>
      </c>
      <c r="F232" s="22">
        <f>ROUND(VLOOKUP($C232,'2019-20 AER Final Decision'!$G$21:$P$363,'2019-20 AER Final Decision'!$L$5,FALSE),2)</f>
        <v>322.89</v>
      </c>
      <c r="G232" s="108">
        <f t="shared" si="15"/>
        <v>355.17899999999997</v>
      </c>
      <c r="I232" s="3" t="b">
        <f>IF($E232="","",ROUND(F232,2)=ROUND(VLOOKUP($C232,'2019-20 AER Final Decision'!$G$20:$Q$335,'2019-20 AER Final Decision'!$L$5,FALSE),2))</f>
        <v>1</v>
      </c>
    </row>
    <row r="233" spans="1:9" s="4" customFormat="1" x14ac:dyDescent="0.2">
      <c r="A233" s="49"/>
      <c r="B233" s="183"/>
      <c r="C233" s="32" t="s">
        <v>91</v>
      </c>
      <c r="D233" s="21" t="s">
        <v>4</v>
      </c>
      <c r="E233" s="21" t="s">
        <v>5</v>
      </c>
      <c r="F233" s="22">
        <f>ROUND(VLOOKUP($C233,'2019-20 AER Final Decision'!$G$21:$P$363,'2019-20 AER Final Decision'!$L$5,FALSE),2)</f>
        <v>64.900000000000006</v>
      </c>
      <c r="G233" s="108">
        <f t="shared" si="15"/>
        <v>71.39</v>
      </c>
      <c r="I233" s="3" t="b">
        <f>IF($E233="","",ROUND(F233,2)=ROUND(VLOOKUP($C233,'2019-20 AER Final Decision'!$G$20:$Q$335,'2019-20 AER Final Decision'!$L$5,FALSE),2))</f>
        <v>1</v>
      </c>
    </row>
    <row r="234" spans="1:9" s="4" customFormat="1" x14ac:dyDescent="0.2">
      <c r="A234" s="49"/>
      <c r="B234" s="183"/>
      <c r="C234" s="32" t="s">
        <v>92</v>
      </c>
      <c r="D234" s="21" t="s">
        <v>4</v>
      </c>
      <c r="E234" s="21" t="s">
        <v>5</v>
      </c>
      <c r="F234" s="22">
        <f>ROUND(VLOOKUP($C234,'2019-20 AER Final Decision'!$G$21:$P$363,'2019-20 AER Final Decision'!$L$5,FALSE),2)</f>
        <v>113.58</v>
      </c>
      <c r="G234" s="108">
        <f t="shared" si="15"/>
        <v>124.938</v>
      </c>
      <c r="I234" s="3" t="b">
        <f>IF($E234="","",ROUND(F234,2)=ROUND(VLOOKUP($C234,'2019-20 AER Final Decision'!$G$20:$Q$335,'2019-20 AER Final Decision'!$L$5,FALSE),2))</f>
        <v>1</v>
      </c>
    </row>
    <row r="235" spans="1:9" s="4" customFormat="1" x14ac:dyDescent="0.2">
      <c r="A235" s="49"/>
      <c r="B235" s="183"/>
      <c r="C235" s="32" t="s">
        <v>93</v>
      </c>
      <c r="D235" s="21" t="s">
        <v>4</v>
      </c>
      <c r="E235" s="21" t="s">
        <v>5</v>
      </c>
      <c r="F235" s="22">
        <f>ROUND(VLOOKUP($C235,'2019-20 AER Final Decision'!$G$21:$P$363,'2019-20 AER Final Decision'!$L$5,FALSE),2)</f>
        <v>243.38</v>
      </c>
      <c r="G235" s="108">
        <f t="shared" si="15"/>
        <v>267.71800000000002</v>
      </c>
      <c r="I235" s="3" t="b">
        <f>IF($E235="","",ROUND(F235,2)=ROUND(VLOOKUP($C235,'2019-20 AER Final Decision'!$G$20:$Q$335,'2019-20 AER Final Decision'!$L$5,FALSE),2))</f>
        <v>1</v>
      </c>
    </row>
    <row r="236" spans="1:9" s="4" customFormat="1" x14ac:dyDescent="0.2">
      <c r="A236" s="49"/>
      <c r="B236" s="183"/>
      <c r="C236" s="33" t="s">
        <v>94</v>
      </c>
      <c r="D236" s="21" t="s">
        <v>4</v>
      </c>
      <c r="E236" s="21" t="s">
        <v>5</v>
      </c>
      <c r="F236" s="22">
        <f>ROUND(VLOOKUP($C236,'2019-20 AER Final Decision'!$G$21:$P$363,'2019-20 AER Final Decision'!$L$5,FALSE),2)</f>
        <v>551.66999999999996</v>
      </c>
      <c r="G236" s="108">
        <f t="shared" si="15"/>
        <v>606.83699999999999</v>
      </c>
      <c r="I236" s="3" t="b">
        <f>IF($E236="","",ROUND(F236,2)=ROUND(VLOOKUP($C236,'2019-20 AER Final Decision'!$G$20:$Q$335,'2019-20 AER Final Decision'!$L$5,FALSE),2))</f>
        <v>1</v>
      </c>
    </row>
    <row r="237" spans="1:9" s="4" customFormat="1" x14ac:dyDescent="0.2">
      <c r="A237" s="49"/>
      <c r="B237" s="183"/>
      <c r="C237" s="33" t="s">
        <v>95</v>
      </c>
      <c r="D237" s="21" t="s">
        <v>4</v>
      </c>
      <c r="E237" s="21" t="s">
        <v>5</v>
      </c>
      <c r="F237" s="22">
        <f>ROUND(VLOOKUP($C237,'2019-20 AER Final Decision'!$G$21:$P$363,'2019-20 AER Final Decision'!$L$5,FALSE),2)</f>
        <v>1135.79</v>
      </c>
      <c r="G237" s="108">
        <f t="shared" si="15"/>
        <v>1249.3689999999999</v>
      </c>
      <c r="I237" s="3" t="b">
        <f>IF($E237="","",ROUND(F237,2)=ROUND(VLOOKUP($C237,'2019-20 AER Final Decision'!$G$20:$Q$335,'2019-20 AER Final Decision'!$L$5,FALSE),2))</f>
        <v>1</v>
      </c>
    </row>
    <row r="238" spans="1:9" s="4" customFormat="1" x14ac:dyDescent="0.2">
      <c r="A238" s="49"/>
      <c r="B238" s="183"/>
      <c r="C238" s="33" t="s">
        <v>96</v>
      </c>
      <c r="D238" s="21" t="s">
        <v>4</v>
      </c>
      <c r="E238" s="21" t="s">
        <v>5</v>
      </c>
      <c r="F238" s="22">
        <f>ROUND(VLOOKUP($C238,'2019-20 AER Final Decision'!$G$21:$P$363,'2019-20 AER Final Decision'!$L$5,FALSE),2)</f>
        <v>1379.17</v>
      </c>
      <c r="G238" s="108">
        <f t="shared" si="15"/>
        <v>1517.087</v>
      </c>
      <c r="I238" s="3" t="b">
        <f>IF($E238="","",ROUND(F238,2)=ROUND(VLOOKUP($C238,'2019-20 AER Final Decision'!$G$20:$Q$335,'2019-20 AER Final Decision'!$L$5,FALSE),2))</f>
        <v>1</v>
      </c>
    </row>
    <row r="239" spans="1:9" s="4" customFormat="1" x14ac:dyDescent="0.2">
      <c r="A239" s="49"/>
      <c r="B239" s="183"/>
      <c r="C239" s="33" t="s">
        <v>291</v>
      </c>
      <c r="D239" s="21" t="s">
        <v>6</v>
      </c>
      <c r="E239" s="29" t="s">
        <v>7</v>
      </c>
      <c r="F239" s="22">
        <f>ROUND(VLOOKUP($C239,'2019-20 AER Final Decision'!$G$21:$P$363,'2019-20 AER Final Decision'!$L$5,FALSE),2)</f>
        <v>162.26</v>
      </c>
      <c r="G239" s="108">
        <f t="shared" si="15"/>
        <v>178.48599999999999</v>
      </c>
      <c r="I239" s="3" t="b">
        <f>IF($E239="","",ROUND(F239,2)=ROUND(VLOOKUP($C239,'2019-20 AER Final Decision'!$G$20:$Q$335,'2019-20 AER Final Decision'!$L$5,FALSE),2))</f>
        <v>1</v>
      </c>
    </row>
    <row r="240" spans="1:9" s="4" customFormat="1" x14ac:dyDescent="0.2">
      <c r="A240" s="49"/>
      <c r="B240" s="183"/>
      <c r="C240" s="33" t="s">
        <v>290</v>
      </c>
      <c r="D240" s="21" t="s">
        <v>6</v>
      </c>
      <c r="E240" s="29" t="s">
        <v>7</v>
      </c>
      <c r="F240" s="22">
        <f>ROUND(VLOOKUP($C240,'2019-20 AER Final Decision'!$G$21:$P$363,'2019-20 AER Final Decision'!$L$5,FALSE),2)</f>
        <v>162.26</v>
      </c>
      <c r="G240" s="108">
        <f t="shared" si="15"/>
        <v>178.48599999999999</v>
      </c>
      <c r="I240" s="3" t="b">
        <f>IF($E240="","",ROUND(F240,2)=ROUND(VLOOKUP($C240,'2019-20 AER Final Decision'!$G$20:$Q$335,'2019-20 AER Final Decision'!$L$5,FALSE),2))</f>
        <v>1</v>
      </c>
    </row>
    <row r="241" spans="1:9" s="4" customFormat="1" x14ac:dyDescent="0.2">
      <c r="A241" s="49"/>
      <c r="B241" s="183"/>
      <c r="C241" s="33" t="s">
        <v>97</v>
      </c>
      <c r="D241" s="21" t="s">
        <v>4</v>
      </c>
      <c r="E241" s="21" t="s">
        <v>5</v>
      </c>
      <c r="F241" s="22">
        <f>ROUND(VLOOKUP($C241,'2019-20 AER Final Decision'!$G$21:$P$363,'2019-20 AER Final Decision'!$L$5,FALSE),2)</f>
        <v>97.36</v>
      </c>
      <c r="G241" s="108">
        <f t="shared" si="15"/>
        <v>107.096</v>
      </c>
      <c r="I241" s="3" t="b">
        <f>IF($E241="","",ROUND(F241,2)=ROUND(VLOOKUP($C241,'2019-20 AER Final Decision'!$G$20:$Q$335,'2019-20 AER Final Decision'!$L$5,FALSE),2))</f>
        <v>1</v>
      </c>
    </row>
    <row r="242" spans="1:9" s="4" customFormat="1" x14ac:dyDescent="0.2">
      <c r="A242" s="49"/>
      <c r="B242" s="183"/>
      <c r="C242" s="33" t="s">
        <v>98</v>
      </c>
      <c r="D242" s="21" t="s">
        <v>4</v>
      </c>
      <c r="E242" s="21" t="s">
        <v>5</v>
      </c>
      <c r="F242" s="22">
        <f>ROUND(VLOOKUP($C242,'2019-20 AER Final Decision'!$G$21:$P$363,'2019-20 AER Final Decision'!$L$5,FALSE),2)</f>
        <v>186.6</v>
      </c>
      <c r="G242" s="108">
        <f t="shared" si="15"/>
        <v>205.26</v>
      </c>
      <c r="I242" s="3" t="b">
        <f>IF($E242="","",ROUND(F242,2)=ROUND(VLOOKUP($C242,'2019-20 AER Final Decision'!$G$20:$Q$335,'2019-20 AER Final Decision'!$L$5,FALSE),2))</f>
        <v>1</v>
      </c>
    </row>
    <row r="243" spans="1:9" s="4" customFormat="1" x14ac:dyDescent="0.2">
      <c r="A243" s="49"/>
      <c r="B243" s="183"/>
      <c r="C243" s="33" t="s">
        <v>99</v>
      </c>
      <c r="D243" s="21" t="s">
        <v>4</v>
      </c>
      <c r="E243" s="21" t="s">
        <v>5</v>
      </c>
      <c r="F243" s="22">
        <f>ROUND(VLOOKUP($C243,'2019-20 AER Final Decision'!$G$21:$P$363,'2019-20 AER Final Decision'!$L$5,FALSE),2)</f>
        <v>356.96</v>
      </c>
      <c r="G243" s="108">
        <f t="shared" si="15"/>
        <v>392.65600000000001</v>
      </c>
      <c r="I243" s="3" t="b">
        <f>IF($E243="","",ROUND(F243,2)=ROUND(VLOOKUP($C243,'2019-20 AER Final Decision'!$G$20:$Q$335,'2019-20 AER Final Decision'!$L$5,FALSE),2))</f>
        <v>1</v>
      </c>
    </row>
    <row r="244" spans="1:9" s="4" customFormat="1" x14ac:dyDescent="0.2">
      <c r="A244" s="49"/>
      <c r="B244" s="183"/>
      <c r="C244" s="33" t="s">
        <v>100</v>
      </c>
      <c r="D244" s="21" t="s">
        <v>4</v>
      </c>
      <c r="E244" s="21" t="s">
        <v>5</v>
      </c>
      <c r="F244" s="22">
        <f>ROUND(VLOOKUP($C244,'2019-20 AER Final Decision'!$G$21:$P$363,'2019-20 AER Final Decision'!$L$5,FALSE),2)</f>
        <v>81.12</v>
      </c>
      <c r="G244" s="108">
        <f t="shared" si="15"/>
        <v>89.231999999999999</v>
      </c>
      <c r="I244" s="3" t="b">
        <f>IF($E244="","",ROUND(F244,2)=ROUND(VLOOKUP($C244,'2019-20 AER Final Decision'!$G$20:$Q$335,'2019-20 AER Final Decision'!$L$5,FALSE),2))</f>
        <v>1</v>
      </c>
    </row>
    <row r="245" spans="1:9" s="4" customFormat="1" x14ac:dyDescent="0.2">
      <c r="A245" s="49"/>
      <c r="B245" s="183"/>
      <c r="C245" s="33" t="s">
        <v>101</v>
      </c>
      <c r="D245" s="21" t="s">
        <v>4</v>
      </c>
      <c r="E245" s="21" t="s">
        <v>5</v>
      </c>
      <c r="F245" s="22">
        <f>ROUND(VLOOKUP($C245,'2019-20 AER Final Decision'!$G$21:$P$363,'2019-20 AER Final Decision'!$L$5,FALSE),2)</f>
        <v>162.26</v>
      </c>
      <c r="G245" s="108">
        <f t="shared" si="15"/>
        <v>178.48599999999999</v>
      </c>
      <c r="I245" s="3" t="b">
        <f>IF($E245="","",ROUND(F245,2)=ROUND(VLOOKUP($C245,'2019-20 AER Final Decision'!$G$20:$Q$335,'2019-20 AER Final Decision'!$L$5,FALSE),2))</f>
        <v>1</v>
      </c>
    </row>
    <row r="246" spans="1:9" s="4" customFormat="1" x14ac:dyDescent="0.2">
      <c r="A246" s="49"/>
      <c r="B246" s="183"/>
      <c r="C246" s="33" t="s">
        <v>102</v>
      </c>
      <c r="D246" s="21" t="s">
        <v>4</v>
      </c>
      <c r="E246" s="21" t="s">
        <v>5</v>
      </c>
      <c r="F246" s="22">
        <f>ROUND(VLOOKUP($C246,'2019-20 AER Final Decision'!$G$21:$P$363,'2019-20 AER Final Decision'!$L$5,FALSE),2)</f>
        <v>322.89</v>
      </c>
      <c r="G246" s="108">
        <f t="shared" si="15"/>
        <v>355.17899999999997</v>
      </c>
      <c r="I246" s="3" t="b">
        <f>IF($E246="","",ROUND(F246,2)=ROUND(VLOOKUP($C246,'2019-20 AER Final Decision'!$G$20:$Q$335,'2019-20 AER Final Decision'!$L$5,FALSE),2))</f>
        <v>1</v>
      </c>
    </row>
    <row r="247" spans="1:9" s="4" customFormat="1" x14ac:dyDescent="0.2">
      <c r="A247" s="49"/>
      <c r="B247" s="183"/>
      <c r="C247" s="33" t="s">
        <v>103</v>
      </c>
      <c r="D247" s="21" t="s">
        <v>4</v>
      </c>
      <c r="E247" s="21" t="s">
        <v>5</v>
      </c>
      <c r="F247" s="22">
        <f>ROUND(VLOOKUP($C247,'2019-20 AER Final Decision'!$G$21:$P$363,'2019-20 AER Final Decision'!$L$5,FALSE),2)</f>
        <v>64.900000000000006</v>
      </c>
      <c r="G247" s="108">
        <f t="shared" si="15"/>
        <v>71.39</v>
      </c>
      <c r="I247" s="3" t="b">
        <f>IF($E247="","",ROUND(F247,2)=ROUND(VLOOKUP($C247,'2019-20 AER Final Decision'!$G$20:$Q$335,'2019-20 AER Final Decision'!$L$5,FALSE),2))</f>
        <v>1</v>
      </c>
    </row>
    <row r="248" spans="1:9" s="4" customFormat="1" x14ac:dyDescent="0.2">
      <c r="A248" s="49"/>
      <c r="B248" s="183"/>
      <c r="C248" s="33" t="s">
        <v>104</v>
      </c>
      <c r="D248" s="21" t="s">
        <v>4</v>
      </c>
      <c r="E248" s="21" t="s">
        <v>5</v>
      </c>
      <c r="F248" s="22">
        <f>ROUND(VLOOKUP($C248,'2019-20 AER Final Decision'!$G$21:$P$363,'2019-20 AER Final Decision'!$L$5,FALSE),2)</f>
        <v>113.58</v>
      </c>
      <c r="G248" s="108">
        <f t="shared" si="15"/>
        <v>124.938</v>
      </c>
      <c r="I248" s="3" t="b">
        <f>IF($E248="","",ROUND(F248,2)=ROUND(VLOOKUP($C248,'2019-20 AER Final Decision'!$G$20:$Q$335,'2019-20 AER Final Decision'!$L$5,FALSE),2))</f>
        <v>1</v>
      </c>
    </row>
    <row r="249" spans="1:9" s="4" customFormat="1" x14ac:dyDescent="0.2">
      <c r="A249" s="49"/>
      <c r="B249" s="183"/>
      <c r="C249" s="33" t="s">
        <v>105</v>
      </c>
      <c r="D249" s="21" t="s">
        <v>4</v>
      </c>
      <c r="E249" s="21" t="s">
        <v>5</v>
      </c>
      <c r="F249" s="22">
        <f>ROUND(VLOOKUP($C249,'2019-20 AER Final Decision'!$G$21:$P$363,'2019-20 AER Final Decision'!$L$5,FALSE),2)</f>
        <v>243.38</v>
      </c>
      <c r="G249" s="108">
        <f t="shared" si="15"/>
        <v>267.71800000000002</v>
      </c>
      <c r="I249" s="3" t="b">
        <f>IF($E249="","",ROUND(F249,2)=ROUND(VLOOKUP($C249,'2019-20 AER Final Decision'!$G$20:$Q$335,'2019-20 AER Final Decision'!$L$5,FALSE),2))</f>
        <v>1</v>
      </c>
    </row>
    <row r="250" spans="1:9" s="4" customFormat="1" x14ac:dyDescent="0.2">
      <c r="A250" s="49"/>
      <c r="B250" s="183"/>
      <c r="C250" s="33" t="s">
        <v>106</v>
      </c>
      <c r="D250" s="21" t="s">
        <v>4</v>
      </c>
      <c r="E250" s="21" t="s">
        <v>5</v>
      </c>
      <c r="F250" s="22">
        <f>ROUND(VLOOKUP($C250,'2019-20 AER Final Decision'!$G$21:$P$363,'2019-20 AER Final Decision'!$L$5,FALSE),2)</f>
        <v>567.89</v>
      </c>
      <c r="G250" s="108">
        <f t="shared" si="15"/>
        <v>624.67899999999997</v>
      </c>
      <c r="I250" s="3" t="b">
        <f>IF($E250="","",ROUND(F250,2)=ROUND(VLOOKUP($C250,'2019-20 AER Final Decision'!$G$20:$Q$335,'2019-20 AER Final Decision'!$L$5,FALSE),2))</f>
        <v>1</v>
      </c>
    </row>
    <row r="251" spans="1:9" s="4" customFormat="1" x14ac:dyDescent="0.2">
      <c r="A251" s="49"/>
      <c r="B251" s="183"/>
      <c r="C251" s="33" t="s">
        <v>107</v>
      </c>
      <c r="D251" s="21" t="s">
        <v>4</v>
      </c>
      <c r="E251" s="21" t="s">
        <v>5</v>
      </c>
      <c r="F251" s="22">
        <f>ROUND(VLOOKUP($C251,'2019-20 AER Final Decision'!$G$21:$P$363,'2019-20 AER Final Decision'!$L$5,FALSE),2)</f>
        <v>1135.79</v>
      </c>
      <c r="G251" s="108">
        <f t="shared" si="15"/>
        <v>1249.3689999999999</v>
      </c>
      <c r="I251" s="3" t="b">
        <f>IF($E251="","",ROUND(F251,2)=ROUND(VLOOKUP($C251,'2019-20 AER Final Decision'!$G$20:$Q$335,'2019-20 AER Final Decision'!$L$5,FALSE),2))</f>
        <v>1</v>
      </c>
    </row>
    <row r="252" spans="1:9" s="4" customFormat="1" x14ac:dyDescent="0.2">
      <c r="A252" s="49"/>
      <c r="B252" s="183"/>
      <c r="C252" s="33" t="s">
        <v>108</v>
      </c>
      <c r="D252" s="21" t="s">
        <v>4</v>
      </c>
      <c r="E252" s="21" t="s">
        <v>5</v>
      </c>
      <c r="F252" s="22">
        <f>ROUND(VLOOKUP($C252,'2019-20 AER Final Decision'!$G$21:$P$363,'2019-20 AER Final Decision'!$L$5,FALSE),2)</f>
        <v>1427.84</v>
      </c>
      <c r="G252" s="108">
        <f t="shared" si="15"/>
        <v>1570.624</v>
      </c>
      <c r="I252" s="3" t="b">
        <f>IF($E252="","",ROUND(F252,2)=ROUND(VLOOKUP($C252,'2019-20 AER Final Decision'!$G$20:$Q$335,'2019-20 AER Final Decision'!$L$5,FALSE),2))</f>
        <v>1</v>
      </c>
    </row>
    <row r="253" spans="1:9" s="4" customFormat="1" x14ac:dyDescent="0.2">
      <c r="A253" s="49"/>
      <c r="B253" s="183"/>
      <c r="C253" s="24"/>
      <c r="D253" s="25"/>
      <c r="E253" s="25"/>
      <c r="F253" s="26"/>
      <c r="G253" s="109"/>
      <c r="I253" s="3" t="str">
        <f>IF($E253="","",ROUND(F253,2)=ROUND(VLOOKUP($C253,'2019-20 AER Final Decision'!$G$20:$Q$335,'2019-20 AER Final Decision'!$L$5,FALSE),2))</f>
        <v/>
      </c>
    </row>
    <row r="254" spans="1:9" s="4" customFormat="1" x14ac:dyDescent="0.2">
      <c r="A254" s="49"/>
      <c r="B254" s="183"/>
      <c r="C254" s="32" t="s">
        <v>289</v>
      </c>
      <c r="D254" s="21" t="s">
        <v>6</v>
      </c>
      <c r="E254" s="29" t="s">
        <v>7</v>
      </c>
      <c r="F254" s="22">
        <f>ROUND(VLOOKUP($C254,'2019-20 AER Final Decision'!$G$21:$P$363,'2019-20 AER Final Decision'!$L$5,FALSE),2)</f>
        <v>162.26</v>
      </c>
      <c r="G254" s="108">
        <f t="shared" ref="G254:G257" si="16">ROUND(F254*1.1,3)</f>
        <v>178.48599999999999</v>
      </c>
      <c r="I254" s="3" t="b">
        <f>IF($E254="","",ROUND(F254,2)=ROUND(VLOOKUP($C254,'2019-20 AER Final Decision'!$G$20:$Q$335,'2019-20 AER Final Decision'!$L$5,FALSE),2))</f>
        <v>1</v>
      </c>
    </row>
    <row r="255" spans="1:9" s="4" customFormat="1" x14ac:dyDescent="0.2">
      <c r="A255" s="49"/>
      <c r="B255" s="183"/>
      <c r="C255" s="32" t="s">
        <v>288</v>
      </c>
      <c r="D255" s="21" t="s">
        <v>6</v>
      </c>
      <c r="E255" s="29" t="s">
        <v>7</v>
      </c>
      <c r="F255" s="22">
        <f>ROUND(VLOOKUP($C255,'2019-20 AER Final Decision'!$G$21:$P$363,'2019-20 AER Final Decision'!$L$5,FALSE),2)</f>
        <v>162.26</v>
      </c>
      <c r="G255" s="108">
        <f t="shared" si="16"/>
        <v>178.48599999999999</v>
      </c>
      <c r="I255" s="3" t="b">
        <f>IF($E255="","",ROUND(F255,2)=ROUND(VLOOKUP($C255,'2019-20 AER Final Decision'!$G$20:$Q$335,'2019-20 AER Final Decision'!$L$5,FALSE),2))</f>
        <v>1</v>
      </c>
    </row>
    <row r="256" spans="1:9" s="4" customFormat="1" x14ac:dyDescent="0.2">
      <c r="A256" s="49"/>
      <c r="B256" s="183"/>
      <c r="C256" s="32" t="s">
        <v>297</v>
      </c>
      <c r="D256" s="21" t="s">
        <v>6</v>
      </c>
      <c r="E256" s="29" t="s">
        <v>7</v>
      </c>
      <c r="F256" s="22">
        <f>ROUND(VLOOKUP($C256,'2019-20 AER Final Decision'!$G$21:$P$363,'2019-20 AER Final Decision'!$L$5,FALSE),2)</f>
        <v>162.26</v>
      </c>
      <c r="G256" s="108">
        <f t="shared" si="16"/>
        <v>178.48599999999999</v>
      </c>
      <c r="I256" s="3" t="b">
        <f>IF($E256="","",ROUND(F256,2)=ROUND(VLOOKUP($C256,'2019-20 AER Final Decision'!$G$20:$Q$335,'2019-20 AER Final Decision'!$L$5,FALSE),2))</f>
        <v>1</v>
      </c>
    </row>
    <row r="257" spans="1:9" s="4" customFormat="1" x14ac:dyDescent="0.2">
      <c r="A257" s="49"/>
      <c r="B257" s="183"/>
      <c r="C257" s="32" t="s">
        <v>296</v>
      </c>
      <c r="D257" s="21" t="s">
        <v>6</v>
      </c>
      <c r="E257" s="29" t="s">
        <v>7</v>
      </c>
      <c r="F257" s="22">
        <f>ROUND(VLOOKUP($C257,'2019-20 AER Final Decision'!$G$21:$P$363,'2019-20 AER Final Decision'!$L$5,FALSE),2)</f>
        <v>162.26</v>
      </c>
      <c r="G257" s="108">
        <f t="shared" si="16"/>
        <v>178.48599999999999</v>
      </c>
      <c r="I257" s="3" t="b">
        <f>IF($E257="","",ROUND(F257,2)=ROUND(VLOOKUP($C257,'2019-20 AER Final Decision'!$G$20:$Q$335,'2019-20 AER Final Decision'!$L$5,FALSE),2))</f>
        <v>1</v>
      </c>
    </row>
    <row r="258" spans="1:9" s="4" customFormat="1" x14ac:dyDescent="0.2">
      <c r="A258" s="49"/>
      <c r="B258" s="184"/>
      <c r="C258" s="24"/>
      <c r="D258" s="25"/>
      <c r="E258" s="25"/>
      <c r="F258" s="26"/>
      <c r="G258" s="109"/>
      <c r="I258" s="3" t="str">
        <f>IF($E258="","",ROUND(F258,2)=ROUND(VLOOKUP($C258,'2019-20 AER Final Decision'!$G$20:$Q$335,'2019-20 AER Final Decision'!$L$5,FALSE),2))</f>
        <v/>
      </c>
    </row>
    <row r="259" spans="1:9" s="4" customFormat="1" x14ac:dyDescent="0.2">
      <c r="A259" s="49"/>
      <c r="B259" s="177" t="s">
        <v>109</v>
      </c>
      <c r="C259" s="32" t="s">
        <v>3</v>
      </c>
      <c r="D259" s="64" t="s">
        <v>232</v>
      </c>
      <c r="E259" s="64" t="s">
        <v>232</v>
      </c>
      <c r="F259" s="22">
        <f>ROUND(VLOOKUP($C259,'2019-20 AER Final Decision'!$G$21:$P$363,'2019-20 AER Final Decision'!$L$5,FALSE),2)</f>
        <v>54.09</v>
      </c>
      <c r="G259" s="108">
        <f t="shared" ref="G259:G261" si="17">ROUND(F259*1.1,3)</f>
        <v>59.499000000000002</v>
      </c>
      <c r="I259" s="3" t="str">
        <f>IF($E259="","",ROUND(F259,2)=ROUND(VLOOKUP($C259,'2019-20 AER Final Decision'!$G$20:$Q$335,'2019-20 AER Final Decision'!$L$5,FALSE),2))</f>
        <v/>
      </c>
    </row>
    <row r="260" spans="1:9" s="4" customFormat="1" x14ac:dyDescent="0.2">
      <c r="A260" s="49"/>
      <c r="B260" s="183"/>
      <c r="C260" s="23" t="s">
        <v>110</v>
      </c>
      <c r="D260" s="65" t="s">
        <v>232</v>
      </c>
      <c r="E260" s="65" t="s">
        <v>232</v>
      </c>
      <c r="F260" s="22">
        <f>ROUND(VLOOKUP($C260,'2019-20 AER Final Decision'!$G$21:$P$363,'2019-20 AER Final Decision'!$L$5,FALSE),2)</f>
        <v>81.12</v>
      </c>
      <c r="G260" s="108">
        <f t="shared" si="17"/>
        <v>89.231999999999999</v>
      </c>
      <c r="I260" s="3" t="str">
        <f>IF($E260="","",ROUND(F260,2)=ROUND(VLOOKUP($C260,'2019-20 AER Final Decision'!$G$20:$Q$335,'2019-20 AER Final Decision'!$L$5,FALSE),2))</f>
        <v/>
      </c>
    </row>
    <row r="261" spans="1:9" s="4" customFormat="1" x14ac:dyDescent="0.2">
      <c r="A261" s="49"/>
      <c r="B261" s="183"/>
      <c r="C261" s="23" t="s">
        <v>111</v>
      </c>
      <c r="D261" s="65" t="s">
        <v>232</v>
      </c>
      <c r="E261" s="65" t="s">
        <v>232</v>
      </c>
      <c r="F261" s="22">
        <f>ROUND(VLOOKUP($C261,'2019-20 AER Final Decision'!$G$21:$P$363,'2019-20 AER Final Decision'!$L$5,FALSE),2)</f>
        <v>2415.58</v>
      </c>
      <c r="G261" s="108">
        <f t="shared" si="17"/>
        <v>2657.1379999999999</v>
      </c>
      <c r="I261" s="3" t="str">
        <f>IF($E261="","",ROUND(F261,2)=ROUND(VLOOKUP($C261,'2019-20 AER Final Decision'!$G$20:$Q$335,'2019-20 AER Final Decision'!$L$5,FALSE),2))</f>
        <v/>
      </c>
    </row>
    <row r="262" spans="1:9" s="4" customFormat="1" x14ac:dyDescent="0.2">
      <c r="A262" s="49"/>
      <c r="B262" s="184"/>
      <c r="C262" s="24"/>
      <c r="D262" s="25"/>
      <c r="E262" s="25"/>
      <c r="F262" s="26"/>
      <c r="G262" s="109"/>
      <c r="I262" s="3" t="str">
        <f>IF($E262="","",ROUND(F262,2)=ROUND(VLOOKUP($C262,'2019-20 AER Final Decision'!$G$20:$Q$335,'2019-20 AER Final Decision'!$L$5,FALSE),2))</f>
        <v/>
      </c>
    </row>
    <row r="263" spans="1:9" s="4" customFormat="1" ht="25.5" x14ac:dyDescent="0.2">
      <c r="A263" s="49"/>
      <c r="B263" s="105" t="s">
        <v>112</v>
      </c>
      <c r="C263" s="14" t="s">
        <v>112</v>
      </c>
      <c r="D263" s="34" t="s">
        <v>6</v>
      </c>
      <c r="E263" s="34" t="s">
        <v>7</v>
      </c>
      <c r="F263" s="17">
        <f>ROUND(VLOOKUP($C263,'2019-20 AER Final Decision'!$G$21:$P$363,'2019-20 AER Final Decision'!$L$5,FALSE),2)</f>
        <v>162.26</v>
      </c>
      <c r="G263" s="107">
        <f t="shared" ref="G263:G266" si="18">ROUND(F263*1.1,3)</f>
        <v>178.48599999999999</v>
      </c>
      <c r="I263" s="3" t="b">
        <f>IF($E263="","",ROUND(F263,2)=ROUND(VLOOKUP($C263,'2019-20 AER Final Decision'!$G$20:$Q$335,'2019-20 AER Final Decision'!$L$5,FALSE),2))</f>
        <v>1</v>
      </c>
    </row>
    <row r="264" spans="1:9" s="4" customFormat="1" x14ac:dyDescent="0.2">
      <c r="A264" s="49"/>
      <c r="B264" s="177" t="s">
        <v>113</v>
      </c>
      <c r="C264" s="20" t="s">
        <v>114</v>
      </c>
      <c r="D264" s="21" t="s">
        <v>115</v>
      </c>
      <c r="E264" s="21" t="s">
        <v>5</v>
      </c>
      <c r="F264" s="22">
        <f>ROUND(VLOOKUP($C264,'2019-20 AER Final Decision'!$G$21:$P$363,'2019-20 AER Final Decision'!$L$5,FALSE),2)</f>
        <v>56.79</v>
      </c>
      <c r="G264" s="108">
        <f t="shared" si="18"/>
        <v>62.469000000000001</v>
      </c>
      <c r="I264" s="3" t="b">
        <f>IF($E264="","",ROUND(F264,2)=ROUND(VLOOKUP($C264,'2019-20 AER Final Decision'!$G$20:$Q$335,'2019-20 AER Final Decision'!$L$5,FALSE),2))</f>
        <v>1</v>
      </c>
    </row>
    <row r="265" spans="1:9" s="4" customFormat="1" x14ac:dyDescent="0.2">
      <c r="A265" s="49"/>
      <c r="B265" s="183"/>
      <c r="C265" s="23" t="s">
        <v>116</v>
      </c>
      <c r="D265" s="21" t="s">
        <v>115</v>
      </c>
      <c r="E265" s="21" t="s">
        <v>5</v>
      </c>
      <c r="F265" s="22">
        <f>ROUND(VLOOKUP($C265,'2019-20 AER Final Decision'!$G$21:$P$363,'2019-20 AER Final Decision'!$L$5,FALSE),2)</f>
        <v>97.36</v>
      </c>
      <c r="G265" s="108">
        <f t="shared" si="18"/>
        <v>107.096</v>
      </c>
      <c r="I265" s="3" t="b">
        <f>IF($E265="","",ROUND(F265,2)=ROUND(VLOOKUP($C265,'2019-20 AER Final Decision'!$G$20:$Q$335,'2019-20 AER Final Decision'!$L$5,FALSE),2))</f>
        <v>1</v>
      </c>
    </row>
    <row r="266" spans="1:9" s="4" customFormat="1" x14ac:dyDescent="0.2">
      <c r="A266" s="49"/>
      <c r="B266" s="183"/>
      <c r="C266" s="23" t="s">
        <v>117</v>
      </c>
      <c r="D266" s="21" t="s">
        <v>115</v>
      </c>
      <c r="E266" s="21" t="s">
        <v>5</v>
      </c>
      <c r="F266" s="22">
        <f>ROUND(VLOOKUP($C266,'2019-20 AER Final Decision'!$G$21:$P$363,'2019-20 AER Final Decision'!$L$5,FALSE),2)</f>
        <v>324.51</v>
      </c>
      <c r="G266" s="108">
        <f t="shared" si="18"/>
        <v>356.96100000000001</v>
      </c>
      <c r="I266" s="3" t="b">
        <f>IF($E266="","",ROUND(F266,2)=ROUND(VLOOKUP($C266,'2019-20 AER Final Decision'!$G$20:$Q$335,'2019-20 AER Final Decision'!$L$5,FALSE),2))</f>
        <v>1</v>
      </c>
    </row>
    <row r="267" spans="1:9" s="4" customFormat="1" x14ac:dyDescent="0.2">
      <c r="A267" s="49"/>
      <c r="B267" s="184"/>
      <c r="C267" s="24"/>
      <c r="D267" s="25"/>
      <c r="E267" s="25"/>
      <c r="F267" s="26"/>
      <c r="G267" s="109"/>
      <c r="I267" s="3" t="str">
        <f>IF($E267="","",ROUND(F267,2)=ROUND(VLOOKUP($C267,'2019-20 AER Final Decision'!$G$20:$Q$335,'2019-20 AER Final Decision'!$L$5,FALSE),2))</f>
        <v/>
      </c>
    </row>
    <row r="268" spans="1:9" s="4" customFormat="1" x14ac:dyDescent="0.2">
      <c r="A268" s="49"/>
      <c r="B268" s="177" t="s">
        <v>118</v>
      </c>
      <c r="C268" s="31" t="s">
        <v>119</v>
      </c>
      <c r="D268" s="27" t="s">
        <v>4</v>
      </c>
      <c r="E268" s="27" t="s">
        <v>5</v>
      </c>
      <c r="F268" s="22">
        <f>ROUND(VLOOKUP($C268,'2019-20 AER Final Decision'!$G$21:$P$363,'2019-20 AER Final Decision'!$L$5,FALSE),2)</f>
        <v>156.37</v>
      </c>
      <c r="G268" s="108">
        <f t="shared" ref="G268:G275" si="19">ROUND(F268*1.1,3)</f>
        <v>172.00700000000001</v>
      </c>
      <c r="I268" s="3" t="b">
        <f>IF($E268="","",ROUND(F268,2)=ROUND(VLOOKUP($C268,'2019-20 AER Final Decision'!$G$20:$Q$335,'2019-20 AER Final Decision'!$L$5,FALSE),2))</f>
        <v>1</v>
      </c>
    </row>
    <row r="269" spans="1:9" s="4" customFormat="1" x14ac:dyDescent="0.2">
      <c r="A269" s="49"/>
      <c r="B269" s="183"/>
      <c r="C269" s="31" t="s">
        <v>120</v>
      </c>
      <c r="D269" s="21" t="s">
        <v>4</v>
      </c>
      <c r="E269" s="21" t="s">
        <v>5</v>
      </c>
      <c r="F269" s="22">
        <f>ROUND(VLOOKUP($C269,'2019-20 AER Final Decision'!$G$21:$P$363,'2019-20 AER Final Decision'!$L$5,FALSE),2)</f>
        <v>318.62</v>
      </c>
      <c r="G269" s="108">
        <f t="shared" si="19"/>
        <v>350.48200000000003</v>
      </c>
      <c r="I269" s="3" t="b">
        <f>IF($E269="","",ROUND(F269,2)=ROUND(VLOOKUP($C269,'2019-20 AER Final Decision'!$G$20:$Q$335,'2019-20 AER Final Decision'!$L$5,FALSE),2))</f>
        <v>1</v>
      </c>
    </row>
    <row r="270" spans="1:9" s="4" customFormat="1" x14ac:dyDescent="0.2">
      <c r="A270" s="49"/>
      <c r="B270" s="183"/>
      <c r="C270" s="31" t="s">
        <v>121</v>
      </c>
      <c r="D270" s="21" t="s">
        <v>4</v>
      </c>
      <c r="E270" s="21" t="s">
        <v>5</v>
      </c>
      <c r="F270" s="22">
        <f>ROUND(VLOOKUP($C270,'2019-20 AER Final Decision'!$G$21:$P$363,'2019-20 AER Final Decision'!$L$5,FALSE),2)</f>
        <v>312.75</v>
      </c>
      <c r="G270" s="108">
        <f t="shared" si="19"/>
        <v>344.02499999999998</v>
      </c>
      <c r="I270" s="3" t="b">
        <f>IF($E270="","",ROUND(F270,2)=ROUND(VLOOKUP($C270,'2019-20 AER Final Decision'!$G$20:$Q$335,'2019-20 AER Final Decision'!$L$5,FALSE),2))</f>
        <v>1</v>
      </c>
    </row>
    <row r="271" spans="1:9" s="4" customFormat="1" x14ac:dyDescent="0.2">
      <c r="A271" s="49"/>
      <c r="B271" s="183"/>
      <c r="C271" s="31" t="s">
        <v>122</v>
      </c>
      <c r="D271" s="21" t="s">
        <v>4</v>
      </c>
      <c r="E271" s="21" t="s">
        <v>5</v>
      </c>
      <c r="F271" s="22">
        <f>ROUND(VLOOKUP($C271,'2019-20 AER Final Decision'!$G$21:$P$363,'2019-20 AER Final Decision'!$L$5,FALSE),2)</f>
        <v>637.26</v>
      </c>
      <c r="G271" s="108">
        <f t="shared" si="19"/>
        <v>700.98599999999999</v>
      </c>
      <c r="I271" s="3" t="b">
        <f>IF($E271="","",ROUND(F271,2)=ROUND(VLOOKUP($C271,'2019-20 AER Final Decision'!$G$20:$Q$335,'2019-20 AER Final Decision'!$L$5,FALSE),2))</f>
        <v>1</v>
      </c>
    </row>
    <row r="272" spans="1:9" s="4" customFormat="1" x14ac:dyDescent="0.2">
      <c r="A272" s="49"/>
      <c r="B272" s="183"/>
      <c r="C272" s="31" t="s">
        <v>123</v>
      </c>
      <c r="D272" s="21" t="s">
        <v>4</v>
      </c>
      <c r="E272" s="21" t="s">
        <v>5</v>
      </c>
      <c r="F272" s="22">
        <f>ROUND(VLOOKUP($C272,'2019-20 AER Final Decision'!$G$21:$P$363,'2019-20 AER Final Decision'!$L$5,FALSE),2)</f>
        <v>273.66000000000003</v>
      </c>
      <c r="G272" s="108">
        <f t="shared" si="19"/>
        <v>301.02600000000001</v>
      </c>
      <c r="I272" s="3" t="b">
        <f>IF($E272="","",ROUND(F272,2)=ROUND(VLOOKUP($C272,'2019-20 AER Final Decision'!$G$20:$Q$335,'2019-20 AER Final Decision'!$L$5,FALSE),2))</f>
        <v>1</v>
      </c>
    </row>
    <row r="273" spans="1:9" s="4" customFormat="1" x14ac:dyDescent="0.2">
      <c r="A273" s="49"/>
      <c r="B273" s="183"/>
      <c r="C273" s="31" t="s">
        <v>124</v>
      </c>
      <c r="D273" s="21" t="s">
        <v>4</v>
      </c>
      <c r="E273" s="21" t="s">
        <v>5</v>
      </c>
      <c r="F273" s="22">
        <f>ROUND(VLOOKUP($C273,'2019-20 AER Final Decision'!$G$21:$P$363,'2019-20 AER Final Decision'!$L$5,FALSE),2)</f>
        <v>557.6</v>
      </c>
      <c r="G273" s="108">
        <f t="shared" si="19"/>
        <v>613.36</v>
      </c>
      <c r="I273" s="3" t="b">
        <f>IF($E273="","",ROUND(F273,2)=ROUND(VLOOKUP($C273,'2019-20 AER Final Decision'!$G$20:$Q$335,'2019-20 AER Final Decision'!$L$5,FALSE),2))</f>
        <v>1</v>
      </c>
    </row>
    <row r="274" spans="1:9" s="4" customFormat="1" x14ac:dyDescent="0.2">
      <c r="A274" s="49"/>
      <c r="B274" s="183"/>
      <c r="C274" s="31" t="s">
        <v>125</v>
      </c>
      <c r="D274" s="21" t="s">
        <v>4</v>
      </c>
      <c r="E274" s="21" t="s">
        <v>5</v>
      </c>
      <c r="F274" s="22">
        <f>ROUND(VLOOKUP($C274,'2019-20 AER Final Decision'!$G$21:$P$363,'2019-20 AER Final Decision'!$L$5,FALSE),2)</f>
        <v>547.30999999999995</v>
      </c>
      <c r="G274" s="108">
        <f t="shared" si="19"/>
        <v>602.04100000000005</v>
      </c>
      <c r="I274" s="3" t="b">
        <f>IF($E274="","",ROUND(F274,2)=ROUND(VLOOKUP($C274,'2019-20 AER Final Decision'!$G$20:$Q$335,'2019-20 AER Final Decision'!$L$5,FALSE),2))</f>
        <v>1</v>
      </c>
    </row>
    <row r="275" spans="1:9" s="4" customFormat="1" x14ac:dyDescent="0.2">
      <c r="A275" s="49"/>
      <c r="B275" s="183"/>
      <c r="C275" s="31" t="s">
        <v>126</v>
      </c>
      <c r="D275" s="35" t="s">
        <v>4</v>
      </c>
      <c r="E275" s="36" t="s">
        <v>5</v>
      </c>
      <c r="F275" s="22">
        <f>ROUND(VLOOKUP($C275,'2019-20 AER Final Decision'!$G$21:$P$363,'2019-20 AER Final Decision'!$L$5,FALSE),2)</f>
        <v>1115.2</v>
      </c>
      <c r="G275" s="108">
        <f t="shared" si="19"/>
        <v>1226.72</v>
      </c>
      <c r="I275" s="3" t="b">
        <f>IF($E275="","",ROUND(F275,2)=ROUND(VLOOKUP($C275,'2019-20 AER Final Decision'!$G$20:$Q$335,'2019-20 AER Final Decision'!$L$5,FALSE),2))</f>
        <v>1</v>
      </c>
    </row>
    <row r="276" spans="1:9" s="4" customFormat="1" x14ac:dyDescent="0.2">
      <c r="A276" s="49"/>
      <c r="B276" s="186"/>
      <c r="C276" s="24"/>
      <c r="D276" s="25"/>
      <c r="E276" s="25"/>
      <c r="F276" s="26"/>
      <c r="G276" s="109"/>
      <c r="I276" s="3" t="str">
        <f>IF($E276="","",ROUND(F276,2)=ROUND(VLOOKUP($C276,'2019-20 AER Final Decision'!$G$20:$Q$335,'2019-20 AER Final Decision'!$L$5,FALSE),2))</f>
        <v/>
      </c>
    </row>
    <row r="277" spans="1:9" s="4" customFormat="1" x14ac:dyDescent="0.2">
      <c r="A277" s="49"/>
      <c r="B277" s="177" t="s">
        <v>111</v>
      </c>
      <c r="C277" s="31" t="s">
        <v>127</v>
      </c>
      <c r="D277" s="37" t="s">
        <v>128</v>
      </c>
      <c r="E277" s="38" t="s">
        <v>5</v>
      </c>
      <c r="F277" s="22">
        <f>ROUND(VLOOKUP($C277,'2019-20 AER Final Decision'!$G$21:$P$363,'2019-20 AER Final Decision'!$L$5,FALSE),2)</f>
        <v>55.79</v>
      </c>
      <c r="G277" s="108">
        <f t="shared" ref="G277:G282" si="20">ROUND(F277*1.1,3)</f>
        <v>61.369</v>
      </c>
      <c r="I277" s="3" t="b">
        <f>IF($E277="","",ROUND(F277,2)=ROUND(VLOOKUP($C277,'2019-20 AER Final Decision'!$G$20:$Q$335,'2019-20 AER Final Decision'!$L$5,FALSE),2))</f>
        <v>1</v>
      </c>
    </row>
    <row r="278" spans="1:9" s="4" customFormat="1" x14ac:dyDescent="0.2">
      <c r="A278" s="49"/>
      <c r="B278" s="183"/>
      <c r="C278" s="31" t="s">
        <v>244</v>
      </c>
      <c r="D278" s="35" t="s">
        <v>129</v>
      </c>
      <c r="E278" s="36" t="s">
        <v>5</v>
      </c>
      <c r="F278" s="22">
        <f>ROUND(VLOOKUP($C278,'2019-20 AER Final Decision'!$G$21:$P$363,'2019-20 AER Final Decision'!$L$5,FALSE),2)</f>
        <v>2415.58</v>
      </c>
      <c r="G278" s="108">
        <f t="shared" si="20"/>
        <v>2657.1379999999999</v>
      </c>
      <c r="I278" s="3" t="b">
        <f>IF($E278="","",ROUND(F278,2)=ROUND(VLOOKUP($C278,'2019-20 AER Final Decision'!$G$20:$Q$335,'2019-20 AER Final Decision'!$L$5,FALSE),2))</f>
        <v>1</v>
      </c>
    </row>
    <row r="279" spans="1:9" s="4" customFormat="1" x14ac:dyDescent="0.2">
      <c r="A279" s="49"/>
      <c r="B279" s="183"/>
      <c r="C279" s="31" t="s">
        <v>245</v>
      </c>
      <c r="D279" s="35" t="s">
        <v>129</v>
      </c>
      <c r="E279" s="36" t="s">
        <v>5</v>
      </c>
      <c r="F279" s="22">
        <f>ROUND(VLOOKUP($C279,'2019-20 AER Final Decision'!$G$21:$P$363,'2019-20 AER Final Decision'!$L$5,FALSE),2)</f>
        <v>2415.58</v>
      </c>
      <c r="G279" s="108">
        <f t="shared" si="20"/>
        <v>2657.1379999999999</v>
      </c>
      <c r="I279" s="3" t="b">
        <f>IF($E279="","",ROUND(F279,2)=ROUND(VLOOKUP($C279,'2019-20 AER Final Decision'!$G$20:$Q$335,'2019-20 AER Final Decision'!$L$5,FALSE),2))</f>
        <v>1</v>
      </c>
    </row>
    <row r="280" spans="1:9" s="4" customFormat="1" x14ac:dyDescent="0.2">
      <c r="A280" s="49"/>
      <c r="B280" s="183"/>
      <c r="C280" s="31" t="s">
        <v>247</v>
      </c>
      <c r="D280" s="35" t="s">
        <v>129</v>
      </c>
      <c r="E280" s="36" t="s">
        <v>5</v>
      </c>
      <c r="F280" s="22">
        <f>ROUND(VLOOKUP($C280,'2019-20 AER Final Decision'!$G$21:$P$363,'2019-20 AER Final Decision'!$L$5,FALSE),2)</f>
        <v>2415.58</v>
      </c>
      <c r="G280" s="108">
        <f t="shared" si="20"/>
        <v>2657.1379999999999</v>
      </c>
      <c r="I280" s="3" t="b">
        <f>IF($E280="","",ROUND(F280,2)=ROUND(VLOOKUP($C280,'2019-20 AER Final Decision'!$G$20:$Q$335,'2019-20 AER Final Decision'!$L$5,FALSE),2))</f>
        <v>1</v>
      </c>
    </row>
    <row r="281" spans="1:9" s="4" customFormat="1" x14ac:dyDescent="0.2">
      <c r="A281" s="49"/>
      <c r="B281" s="183"/>
      <c r="C281" s="31" t="s">
        <v>243</v>
      </c>
      <c r="D281" s="35" t="s">
        <v>129</v>
      </c>
      <c r="E281" s="36" t="s">
        <v>5</v>
      </c>
      <c r="F281" s="22">
        <f>ROUND(VLOOKUP($C281,'2019-20 AER Final Decision'!$G$21:$P$363,'2019-20 AER Final Decision'!$L$5,FALSE),2)</f>
        <v>2415.58</v>
      </c>
      <c r="G281" s="108">
        <f t="shared" si="20"/>
        <v>2657.1379999999999</v>
      </c>
      <c r="I281" s="3" t="b">
        <f>IF($E281="","",ROUND(F281,2)=ROUND(VLOOKUP($C281,'2019-20 AER Final Decision'!$G$20:$Q$335,'2019-20 AER Final Decision'!$L$5,FALSE),2))</f>
        <v>1</v>
      </c>
    </row>
    <row r="282" spans="1:9" s="4" customFormat="1" x14ac:dyDescent="0.2">
      <c r="A282" s="49"/>
      <c r="B282" s="183"/>
      <c r="C282" s="31" t="s">
        <v>246</v>
      </c>
      <c r="D282" s="35" t="s">
        <v>129</v>
      </c>
      <c r="E282" s="36" t="s">
        <v>5</v>
      </c>
      <c r="F282" s="22">
        <f>ROUND(VLOOKUP($C282,'2019-20 AER Final Decision'!$G$21:$P$363,'2019-20 AER Final Decision'!$L$5,FALSE),2)</f>
        <v>2415.58</v>
      </c>
      <c r="G282" s="108">
        <f t="shared" si="20"/>
        <v>2657.1379999999999</v>
      </c>
      <c r="I282" s="3" t="b">
        <f>IF($E282="","",ROUND(F282,2)=ROUND(VLOOKUP($C282,'2019-20 AER Final Decision'!$G$20:$Q$335,'2019-20 AER Final Decision'!$L$5,FALSE),2))</f>
        <v>1</v>
      </c>
    </row>
    <row r="283" spans="1:9" s="4" customFormat="1" x14ac:dyDescent="0.2">
      <c r="A283" s="49"/>
      <c r="B283" s="184"/>
      <c r="C283" s="24"/>
      <c r="D283" s="25"/>
      <c r="E283" s="25"/>
      <c r="F283" s="26"/>
      <c r="G283" s="109"/>
      <c r="I283" s="3" t="str">
        <f>IF($E283="","",ROUND(F283,2)=ROUND(VLOOKUP($C283,'2019-20 AER Final Decision'!$G$20:$Q$335,'2019-20 AER Final Decision'!$L$5,FALSE),2))</f>
        <v/>
      </c>
    </row>
    <row r="284" spans="1:9" s="4" customFormat="1" x14ac:dyDescent="0.2">
      <c r="A284" s="49"/>
      <c r="B284" s="177" t="s">
        <v>130</v>
      </c>
      <c r="C284" s="31" t="s">
        <v>127</v>
      </c>
      <c r="D284" s="35" t="s">
        <v>128</v>
      </c>
      <c r="E284" s="36" t="s">
        <v>5</v>
      </c>
      <c r="F284" s="22">
        <f>ROUND(VLOOKUP($C284,'2019-20 AER Final Decision'!$G$21:$P$363,'2019-20 AER Final Decision'!$L$5,FALSE),2)</f>
        <v>55.79</v>
      </c>
      <c r="G284" s="108">
        <f t="shared" ref="G284:G289" si="21">ROUND(F284*1.1,3)</f>
        <v>61.369</v>
      </c>
      <c r="I284" s="3" t="b">
        <f>IF($E284="","",ROUND(F284,2)=ROUND(VLOOKUP($C284,'2019-20 AER Final Decision'!$G$20:$Q$335,'2019-20 AER Final Decision'!$L$5,FALSE),2))</f>
        <v>1</v>
      </c>
    </row>
    <row r="285" spans="1:9" s="4" customFormat="1" x14ac:dyDescent="0.2">
      <c r="A285" s="49"/>
      <c r="B285" s="183"/>
      <c r="C285" s="31" t="s">
        <v>131</v>
      </c>
      <c r="D285" s="35" t="s">
        <v>132</v>
      </c>
      <c r="E285" s="36" t="s">
        <v>5</v>
      </c>
      <c r="F285" s="22">
        <f>ROUND(VLOOKUP($C285,'2019-20 AER Final Decision'!$G$21:$P$363,'2019-20 AER Final Decision'!$L$5,FALSE),2)</f>
        <v>1974.52</v>
      </c>
      <c r="G285" s="108">
        <f t="shared" si="21"/>
        <v>2171.9720000000002</v>
      </c>
      <c r="I285" s="3" t="b">
        <f>IF($E285="","",ROUND(F285,2)=ROUND(VLOOKUP($C285,'2019-20 AER Final Decision'!$G$20:$Q$335,'2019-20 AER Final Decision'!$L$5,FALSE),2))</f>
        <v>1</v>
      </c>
    </row>
    <row r="286" spans="1:9" s="4" customFormat="1" x14ac:dyDescent="0.2">
      <c r="A286" s="49"/>
      <c r="B286" s="183"/>
      <c r="C286" s="31" t="s">
        <v>133</v>
      </c>
      <c r="D286" s="35" t="s">
        <v>132</v>
      </c>
      <c r="E286" s="36" t="s">
        <v>5</v>
      </c>
      <c r="F286" s="22">
        <f>ROUND(VLOOKUP($C286,'2019-20 AER Final Decision'!$G$21:$P$363,'2019-20 AER Final Decision'!$L$5,FALSE),2)</f>
        <v>1974.52</v>
      </c>
      <c r="G286" s="108">
        <f t="shared" si="21"/>
        <v>2171.9720000000002</v>
      </c>
      <c r="I286" s="3" t="b">
        <f>IF($E286="","",ROUND(F286,2)=ROUND(VLOOKUP($C286,'2019-20 AER Final Decision'!$G$20:$Q$335,'2019-20 AER Final Decision'!$L$5,FALSE),2))</f>
        <v>1</v>
      </c>
    </row>
    <row r="287" spans="1:9" x14ac:dyDescent="0.2">
      <c r="B287" s="183"/>
      <c r="C287" s="31" t="s">
        <v>134</v>
      </c>
      <c r="D287" s="35" t="s">
        <v>132</v>
      </c>
      <c r="E287" s="36" t="s">
        <v>5</v>
      </c>
      <c r="F287" s="22">
        <f>ROUND(VLOOKUP($C287,'2019-20 AER Final Decision'!$G$21:$P$363,'2019-20 AER Final Decision'!$L$5,FALSE),2)</f>
        <v>1974.52</v>
      </c>
      <c r="G287" s="108">
        <f t="shared" si="21"/>
        <v>2171.9720000000002</v>
      </c>
      <c r="I287" s="3" t="b">
        <f>IF($E287="","",ROUND(F287,2)=ROUND(VLOOKUP($C287,'2019-20 AER Final Decision'!$G$20:$Q$335,'2019-20 AER Final Decision'!$L$5,FALSE),2))</f>
        <v>1</v>
      </c>
    </row>
    <row r="288" spans="1:9" x14ac:dyDescent="0.2">
      <c r="B288" s="183"/>
      <c r="C288" s="31" t="s">
        <v>135</v>
      </c>
      <c r="D288" s="35" t="s">
        <v>132</v>
      </c>
      <c r="E288" s="36" t="s">
        <v>5</v>
      </c>
      <c r="F288" s="22">
        <f>ROUND(VLOOKUP($C288,'2019-20 AER Final Decision'!$G$21:$P$363,'2019-20 AER Final Decision'!$L$5,FALSE),2)</f>
        <v>1974.52</v>
      </c>
      <c r="G288" s="108">
        <f t="shared" si="21"/>
        <v>2171.9720000000002</v>
      </c>
      <c r="I288" s="3" t="b">
        <f>IF($E288="","",ROUND(F288,2)=ROUND(VLOOKUP($C288,'2019-20 AER Final Decision'!$G$20:$Q$335,'2019-20 AER Final Decision'!$L$5,FALSE),2))</f>
        <v>1</v>
      </c>
    </row>
    <row r="289" spans="1:9" x14ac:dyDescent="0.2">
      <c r="B289" s="183"/>
      <c r="C289" s="31" t="s">
        <v>136</v>
      </c>
      <c r="D289" s="35" t="s">
        <v>132</v>
      </c>
      <c r="E289" s="36" t="s">
        <v>5</v>
      </c>
      <c r="F289" s="22">
        <f>ROUND(VLOOKUP($C289,'2019-20 AER Final Decision'!$G$21:$P$363,'2019-20 AER Final Decision'!$L$5,FALSE),2)</f>
        <v>1974.52</v>
      </c>
      <c r="G289" s="108">
        <f t="shared" si="21"/>
        <v>2171.9720000000002</v>
      </c>
      <c r="I289" s="3" t="b">
        <f>IF($E289="","",ROUND(F289,2)=ROUND(VLOOKUP($C289,'2019-20 AER Final Decision'!$G$20:$Q$335,'2019-20 AER Final Decision'!$L$5,FALSE),2))</f>
        <v>1</v>
      </c>
    </row>
    <row r="290" spans="1:9" x14ac:dyDescent="0.2">
      <c r="B290" s="184"/>
      <c r="C290" s="24"/>
      <c r="D290" s="25"/>
      <c r="E290" s="25"/>
      <c r="F290" s="26"/>
      <c r="G290" s="109"/>
      <c r="I290" s="3" t="str">
        <f>IF($E290="","",ROUND(F290,2)=ROUND(VLOOKUP($C290,'2019-20 AER Final Decision'!$G$20:$Q$335,'2019-20 AER Final Decision'!$L$5,FALSE),2))</f>
        <v/>
      </c>
    </row>
    <row r="291" spans="1:9" ht="25.5" x14ac:dyDescent="0.2">
      <c r="B291" s="177" t="s">
        <v>160</v>
      </c>
      <c r="C291" s="40" t="s">
        <v>161</v>
      </c>
      <c r="D291" s="72" t="s">
        <v>232</v>
      </c>
      <c r="E291" s="72" t="s">
        <v>232</v>
      </c>
      <c r="F291" s="73"/>
      <c r="G291" s="110" t="s">
        <v>232</v>
      </c>
      <c r="I291" s="3" t="str">
        <f>IF($E291="","",ROUND(F291,2)=ROUND(VLOOKUP($C291,'2019-20 AER Final Decision'!$G$20:$Q$335,'2019-20 AER Final Decision'!$L$5,FALSE),2))</f>
        <v/>
      </c>
    </row>
    <row r="292" spans="1:9" x14ac:dyDescent="0.2">
      <c r="B292" s="183"/>
      <c r="C292" s="47" t="s">
        <v>162</v>
      </c>
      <c r="D292" s="35" t="s">
        <v>4</v>
      </c>
      <c r="E292" s="35" t="s">
        <v>5</v>
      </c>
      <c r="F292" s="22">
        <f>ROUND(VLOOKUP($C292,'2019-20 AER Final Decision'!$G$21:$P$363,'2019-20 AER Final Decision'!$L$5,FALSE),2)</f>
        <v>4511.66</v>
      </c>
      <c r="G292" s="108">
        <f t="shared" ref="G292:G303" si="22">ROUND(F292*1.1,3)</f>
        <v>4962.826</v>
      </c>
      <c r="I292" s="3" t="b">
        <f>IF($E292="","",ROUND(F292,2)=ROUND(VLOOKUP($C292,'2019-20 AER Final Decision'!$G$20:$Q$335,'2019-20 AER Final Decision'!$L$5,FALSE),2))</f>
        <v>1</v>
      </c>
    </row>
    <row r="293" spans="1:9" x14ac:dyDescent="0.2">
      <c r="B293" s="183"/>
      <c r="C293" s="69" t="s">
        <v>163</v>
      </c>
      <c r="D293" s="35" t="s">
        <v>4</v>
      </c>
      <c r="E293" s="35" t="s">
        <v>5</v>
      </c>
      <c r="F293" s="22">
        <f>ROUND(VLOOKUP($C293,'2019-20 AER Final Decision'!$G$21:$P$363,'2019-20 AER Final Decision'!$L$5,FALSE),2)</f>
        <v>2897.36</v>
      </c>
      <c r="G293" s="108">
        <f t="shared" si="22"/>
        <v>3187.096</v>
      </c>
      <c r="I293" s="3" t="b">
        <f>IF($E293="","",ROUND(F293,2)=ROUND(VLOOKUP($C293,'2019-20 AER Final Decision'!$G$20:$Q$335,'2019-20 AER Final Decision'!$L$5,FALSE),2))</f>
        <v>1</v>
      </c>
    </row>
    <row r="294" spans="1:9" x14ac:dyDescent="0.2">
      <c r="B294" s="183"/>
      <c r="C294" s="69" t="s">
        <v>164</v>
      </c>
      <c r="D294" s="35" t="s">
        <v>4</v>
      </c>
      <c r="E294" s="35" t="s">
        <v>5</v>
      </c>
      <c r="F294" s="22">
        <f>ROUND(VLOOKUP($C294,'2019-20 AER Final Decision'!$G$21:$P$363,'2019-20 AER Final Decision'!$L$5,FALSE),2)</f>
        <v>3490.8</v>
      </c>
      <c r="G294" s="108">
        <f t="shared" si="22"/>
        <v>3839.88</v>
      </c>
      <c r="I294" s="3" t="b">
        <f>IF($E294="","",ROUND(F294,2)=ROUND(VLOOKUP($C294,'2019-20 AER Final Decision'!$G$20:$Q$335,'2019-20 AER Final Decision'!$L$5,FALSE),2))</f>
        <v>1</v>
      </c>
    </row>
    <row r="295" spans="1:9" x14ac:dyDescent="0.2">
      <c r="B295" s="183"/>
      <c r="C295" s="69" t="s">
        <v>165</v>
      </c>
      <c r="D295" s="35" t="s">
        <v>4</v>
      </c>
      <c r="E295" s="35" t="s">
        <v>5</v>
      </c>
      <c r="F295" s="22">
        <f>ROUND(VLOOKUP($C295,'2019-20 AER Final Decision'!$G$21:$P$363,'2019-20 AER Final Decision'!$L$5,FALSE),2)</f>
        <v>1941.64</v>
      </c>
      <c r="G295" s="108">
        <f t="shared" si="22"/>
        <v>2135.8040000000001</v>
      </c>
      <c r="I295" s="3" t="b">
        <f>IF($E295="","",ROUND(F295,2)=ROUND(VLOOKUP($C295,'2019-20 AER Final Decision'!$G$20:$Q$335,'2019-20 AER Final Decision'!$L$5,FALSE),2))</f>
        <v>1</v>
      </c>
    </row>
    <row r="296" spans="1:9" x14ac:dyDescent="0.2">
      <c r="B296" s="183"/>
      <c r="C296" s="69" t="s">
        <v>166</v>
      </c>
      <c r="D296" s="35" t="s">
        <v>4</v>
      </c>
      <c r="E296" s="35" t="s">
        <v>5</v>
      </c>
      <c r="F296" s="22">
        <f>ROUND(VLOOKUP($C296,'2019-20 AER Final Decision'!$G$21:$P$363,'2019-20 AER Final Decision'!$L$5,FALSE),2)</f>
        <v>2164.42</v>
      </c>
      <c r="G296" s="108">
        <f t="shared" si="22"/>
        <v>2380.8620000000001</v>
      </c>
      <c r="I296" s="3" t="b">
        <f>IF($E296="","",ROUND(F296,2)=ROUND(VLOOKUP($C296,'2019-20 AER Final Decision'!$G$20:$Q$335,'2019-20 AER Final Decision'!$L$5,FALSE),2))</f>
        <v>1</v>
      </c>
    </row>
    <row r="297" spans="1:9" x14ac:dyDescent="0.2">
      <c r="B297" s="183"/>
      <c r="C297" s="69" t="s">
        <v>167</v>
      </c>
      <c r="D297" s="35" t="s">
        <v>4</v>
      </c>
      <c r="E297" s="35" t="s">
        <v>5</v>
      </c>
      <c r="F297" s="22">
        <f>ROUND(VLOOKUP($C297,'2019-20 AER Final Decision'!$G$21:$P$363,'2019-20 AER Final Decision'!$L$5,FALSE),2)</f>
        <v>1025.1099999999999</v>
      </c>
      <c r="G297" s="108">
        <f t="shared" si="22"/>
        <v>1127.6210000000001</v>
      </c>
      <c r="I297" s="3" t="b">
        <f>IF($E297="","",ROUND(F297,2)=ROUND(VLOOKUP($C297,'2019-20 AER Final Decision'!$G$20:$Q$335,'2019-20 AER Final Decision'!$L$5,FALSE),2))</f>
        <v>1</v>
      </c>
    </row>
    <row r="298" spans="1:9" x14ac:dyDescent="0.2">
      <c r="B298" s="183"/>
      <c r="C298" s="69" t="s">
        <v>168</v>
      </c>
      <c r="D298" s="35" t="s">
        <v>4</v>
      </c>
      <c r="E298" s="35" t="s">
        <v>5</v>
      </c>
      <c r="F298" s="22">
        <f>ROUND(VLOOKUP($C298,'2019-20 AER Final Decision'!$G$21:$P$363,'2019-20 AER Final Decision'!$L$5,FALSE),2)</f>
        <v>2134.5</v>
      </c>
      <c r="G298" s="108">
        <f t="shared" si="22"/>
        <v>2347.9499999999998</v>
      </c>
      <c r="I298" s="3" t="b">
        <f>IF($E298="","",ROUND(F298,2)=ROUND(VLOOKUP($C298,'2019-20 AER Final Decision'!$G$20:$Q$335,'2019-20 AER Final Decision'!$L$5,FALSE),2))</f>
        <v>1</v>
      </c>
    </row>
    <row r="299" spans="1:9" x14ac:dyDescent="0.2">
      <c r="B299" s="183"/>
      <c r="C299" s="69" t="s">
        <v>169</v>
      </c>
      <c r="D299" s="35" t="s">
        <v>4</v>
      </c>
      <c r="E299" s="35" t="s">
        <v>5</v>
      </c>
      <c r="F299" s="22">
        <f>ROUND(VLOOKUP($C299,'2019-20 AER Final Decision'!$G$21:$P$363,'2019-20 AER Final Decision'!$L$5,FALSE),2)</f>
        <v>995.2</v>
      </c>
      <c r="G299" s="108">
        <f t="shared" si="22"/>
        <v>1094.72</v>
      </c>
      <c r="I299" s="3" t="b">
        <f>IF($E299="","",ROUND(F299,2)=ROUND(VLOOKUP($C299,'2019-20 AER Final Decision'!$G$20:$Q$335,'2019-20 AER Final Decision'!$L$5,FALSE),2))</f>
        <v>1</v>
      </c>
    </row>
    <row r="300" spans="1:9" s="4" customFormat="1" x14ac:dyDescent="0.2">
      <c r="A300" s="49"/>
      <c r="B300" s="183"/>
      <c r="C300" s="69" t="s">
        <v>170</v>
      </c>
      <c r="D300" s="35" t="s">
        <v>4</v>
      </c>
      <c r="E300" s="35" t="s">
        <v>5</v>
      </c>
      <c r="F300" s="22">
        <f>ROUND(VLOOKUP($C300,'2019-20 AER Final Decision'!$G$21:$P$363,'2019-20 AER Final Decision'!$L$5,FALSE),2)</f>
        <v>2077.5500000000002</v>
      </c>
      <c r="G300" s="108">
        <f t="shared" si="22"/>
        <v>2285.3049999999998</v>
      </c>
      <c r="I300" s="3" t="b">
        <f>IF($E300="","",ROUND(F300,2)=ROUND(VLOOKUP($C300,'2019-20 AER Final Decision'!$G$20:$Q$335,'2019-20 AER Final Decision'!$L$5,FALSE),2))</f>
        <v>1</v>
      </c>
    </row>
    <row r="301" spans="1:9" s="4" customFormat="1" x14ac:dyDescent="0.2">
      <c r="A301" s="49"/>
      <c r="B301" s="183"/>
      <c r="C301" s="69" t="s">
        <v>171</v>
      </c>
      <c r="D301" s="35" t="s">
        <v>4</v>
      </c>
      <c r="E301" s="35" t="s">
        <v>5</v>
      </c>
      <c r="F301" s="22">
        <f>ROUND(VLOOKUP($C301,'2019-20 AER Final Decision'!$G$21:$P$363,'2019-20 AER Final Decision'!$L$5,FALSE),2)</f>
        <v>938.25</v>
      </c>
      <c r="G301" s="108">
        <f t="shared" si="22"/>
        <v>1032.075</v>
      </c>
      <c r="I301" s="3" t="b">
        <f>IF($E301="","",ROUND(F301,2)=ROUND(VLOOKUP($C301,'2019-20 AER Final Decision'!$G$20:$Q$335,'2019-20 AER Final Decision'!$L$5,FALSE),2))</f>
        <v>1</v>
      </c>
    </row>
    <row r="302" spans="1:9" s="4" customFormat="1" x14ac:dyDescent="0.2">
      <c r="A302" s="49"/>
      <c r="B302" s="183"/>
      <c r="C302" s="69" t="s">
        <v>172</v>
      </c>
      <c r="D302" s="35" t="s">
        <v>4</v>
      </c>
      <c r="E302" s="35" t="s">
        <v>5</v>
      </c>
      <c r="F302" s="22">
        <f>ROUND(VLOOKUP($C302,'2019-20 AER Final Decision'!$G$21:$P$363,'2019-20 AER Final Decision'!$L$5,FALSE),2)</f>
        <v>2077.5500000000002</v>
      </c>
      <c r="G302" s="108">
        <f t="shared" si="22"/>
        <v>2285.3049999999998</v>
      </c>
      <c r="I302" s="3" t="b">
        <f>IF($E302="","",ROUND(F302,2)=ROUND(VLOOKUP($C302,'2019-20 AER Final Decision'!$G$20:$Q$335,'2019-20 AER Final Decision'!$L$5,FALSE),2))</f>
        <v>1</v>
      </c>
    </row>
    <row r="303" spans="1:9" s="4" customFormat="1" x14ac:dyDescent="0.2">
      <c r="A303" s="49"/>
      <c r="B303" s="183"/>
      <c r="C303" s="69" t="s">
        <v>173</v>
      </c>
      <c r="D303" s="35" t="s">
        <v>4</v>
      </c>
      <c r="E303" s="35" t="s">
        <v>5</v>
      </c>
      <c r="F303" s="22">
        <f>ROUND(VLOOKUP($C303,'2019-20 AER Final Decision'!$G$21:$P$363,'2019-20 AER Final Decision'!$L$5,FALSE),2)</f>
        <v>938.25</v>
      </c>
      <c r="G303" s="108">
        <f t="shared" si="22"/>
        <v>1032.075</v>
      </c>
      <c r="I303" s="3" t="b">
        <f>IF($E303="","",ROUND(F303,2)=ROUND(VLOOKUP($C303,'2019-20 AER Final Decision'!$G$20:$Q$335,'2019-20 AER Final Decision'!$L$5,FALSE),2))</f>
        <v>1</v>
      </c>
    </row>
    <row r="304" spans="1:9" s="4" customFormat="1" x14ac:dyDescent="0.2">
      <c r="A304" s="49"/>
      <c r="B304" s="183"/>
      <c r="C304" s="70"/>
      <c r="D304" s="24"/>
      <c r="E304" s="24"/>
      <c r="F304" s="26"/>
      <c r="G304" s="109"/>
      <c r="I304" s="3" t="str">
        <f>IF($E304="","",ROUND(F304,2)=ROUND(VLOOKUP($C304,'2019-20 AER Final Decision'!$G$20:$Q$335,'2019-20 AER Final Decision'!$L$5,FALSE),2))</f>
        <v/>
      </c>
    </row>
    <row r="305" spans="1:9" s="4" customFormat="1" ht="25.5" x14ac:dyDescent="0.2">
      <c r="A305" s="49"/>
      <c r="B305" s="183"/>
      <c r="C305" s="40" t="s">
        <v>174</v>
      </c>
      <c r="D305" s="72" t="s">
        <v>232</v>
      </c>
      <c r="E305" s="72" t="s">
        <v>232</v>
      </c>
      <c r="F305" s="73"/>
      <c r="G305" s="110" t="s">
        <v>232</v>
      </c>
      <c r="I305" s="3" t="str">
        <f>IF($E305="","",ROUND(F305,2)=ROUND(VLOOKUP($C305,'2019-20 AER Final Decision'!$G$20:$Q$335,'2019-20 AER Final Decision'!$L$5,FALSE),2))</f>
        <v/>
      </c>
    </row>
    <row r="306" spans="1:9" s="4" customFormat="1" x14ac:dyDescent="0.2">
      <c r="A306" s="49"/>
      <c r="B306" s="183"/>
      <c r="C306" s="47" t="s">
        <v>175</v>
      </c>
      <c r="D306" s="35" t="s">
        <v>4</v>
      </c>
      <c r="E306" s="35" t="s">
        <v>5</v>
      </c>
      <c r="F306" s="22">
        <f>ROUND(VLOOKUP($C306,'2019-20 AER Final Decision'!$G$21:$P$363,'2019-20 AER Final Decision'!$L$5,FALSE),2)</f>
        <v>3334.42</v>
      </c>
      <c r="G306" s="108">
        <f t="shared" ref="G306:G316" si="23">ROUND(F306*1.1,3)</f>
        <v>3667.8620000000001</v>
      </c>
      <c r="I306" s="3" t="b">
        <f>IF($E306="","",ROUND(F306,2)=ROUND(VLOOKUP($C306,'2019-20 AER Final Decision'!$G$20:$Q$335,'2019-20 AER Final Decision'!$L$5,FALSE),2))</f>
        <v>1</v>
      </c>
    </row>
    <row r="307" spans="1:9" s="4" customFormat="1" x14ac:dyDescent="0.2">
      <c r="A307" s="49"/>
      <c r="B307" s="183"/>
      <c r="C307" s="69" t="s">
        <v>176</v>
      </c>
      <c r="D307" s="35" t="s">
        <v>4</v>
      </c>
      <c r="E307" s="35" t="s">
        <v>5</v>
      </c>
      <c r="F307" s="22">
        <f>ROUND(VLOOKUP($C307,'2019-20 AER Final Decision'!$G$21:$P$363,'2019-20 AER Final Decision'!$L$5,FALSE),2)</f>
        <v>4245.6899999999996</v>
      </c>
      <c r="G307" s="108">
        <f t="shared" si="23"/>
        <v>4670.259</v>
      </c>
      <c r="I307" s="3" t="b">
        <f>IF($E307="","",ROUND(F307,2)=ROUND(VLOOKUP($C307,'2019-20 AER Final Decision'!$G$20:$Q$335,'2019-20 AER Final Decision'!$L$5,FALSE),2))</f>
        <v>1</v>
      </c>
    </row>
    <row r="308" spans="1:9" s="4" customFormat="1" x14ac:dyDescent="0.2">
      <c r="A308" s="49"/>
      <c r="B308" s="183"/>
      <c r="C308" s="69" t="s">
        <v>177</v>
      </c>
      <c r="D308" s="35" t="s">
        <v>4</v>
      </c>
      <c r="E308" s="35" t="s">
        <v>5</v>
      </c>
      <c r="F308" s="22">
        <f>ROUND(VLOOKUP($C308,'2019-20 AER Final Decision'!$G$21:$P$363,'2019-20 AER Final Decision'!$L$5,FALSE),2)</f>
        <v>4813.58</v>
      </c>
      <c r="G308" s="108">
        <f t="shared" si="23"/>
        <v>5294.9380000000001</v>
      </c>
      <c r="I308" s="3" t="b">
        <f>IF($E308="","",ROUND(F308,2)=ROUND(VLOOKUP($C308,'2019-20 AER Final Decision'!$G$20:$Q$335,'2019-20 AER Final Decision'!$L$5,FALSE),2))</f>
        <v>1</v>
      </c>
    </row>
    <row r="309" spans="1:9" s="4" customFormat="1" x14ac:dyDescent="0.2">
      <c r="A309" s="49"/>
      <c r="B309" s="183"/>
      <c r="C309" s="69" t="s">
        <v>178</v>
      </c>
      <c r="D309" s="35" t="s">
        <v>4</v>
      </c>
      <c r="E309" s="35" t="s">
        <v>5</v>
      </c>
      <c r="F309" s="22">
        <f>ROUND(VLOOKUP($C309,'2019-20 AER Final Decision'!$G$21:$P$363,'2019-20 AER Final Decision'!$L$5,FALSE),2)</f>
        <v>3963.86</v>
      </c>
      <c r="G309" s="108">
        <f t="shared" si="23"/>
        <v>4360.2460000000001</v>
      </c>
      <c r="I309" s="3" t="b">
        <f>IF($E309="","",ROUND(F309,2)=ROUND(VLOOKUP($C309,'2019-20 AER Final Decision'!$G$20:$Q$335,'2019-20 AER Final Decision'!$L$5,FALSE),2))</f>
        <v>1</v>
      </c>
    </row>
    <row r="310" spans="1:9" s="4" customFormat="1" x14ac:dyDescent="0.2">
      <c r="A310" s="49"/>
      <c r="B310" s="183"/>
      <c r="C310" s="69" t="s">
        <v>179</v>
      </c>
      <c r="D310" s="35" t="s">
        <v>4</v>
      </c>
      <c r="E310" s="35" t="s">
        <v>5</v>
      </c>
      <c r="F310" s="22">
        <f>ROUND(VLOOKUP($C310,'2019-20 AER Final Decision'!$G$21:$P$363,'2019-20 AER Final Decision'!$L$5,FALSE),2)</f>
        <v>4111.41</v>
      </c>
      <c r="G310" s="108">
        <f t="shared" si="23"/>
        <v>4522.5510000000004</v>
      </c>
      <c r="I310" s="3" t="b">
        <f>IF($E310="","",ROUND(F310,2)=ROUND(VLOOKUP($C310,'2019-20 AER Final Decision'!$G$20:$Q$335,'2019-20 AER Final Decision'!$L$5,FALSE),2))</f>
        <v>1</v>
      </c>
    </row>
    <row r="311" spans="1:9" s="4" customFormat="1" x14ac:dyDescent="0.2">
      <c r="A311" s="49"/>
      <c r="B311" s="183"/>
      <c r="C311" s="69" t="s">
        <v>180</v>
      </c>
      <c r="D311" s="35" t="s">
        <v>4</v>
      </c>
      <c r="E311" s="35" t="s">
        <v>5</v>
      </c>
      <c r="F311" s="22">
        <f>ROUND(VLOOKUP($C311,'2019-20 AER Final Decision'!$G$21:$P$363,'2019-20 AER Final Decision'!$L$5,FALSE),2)</f>
        <v>4299.3</v>
      </c>
      <c r="G311" s="108">
        <f t="shared" si="23"/>
        <v>4729.2299999999996</v>
      </c>
      <c r="I311" s="3" t="b">
        <f>IF($E311="","",ROUND(F311,2)=ROUND(VLOOKUP($C311,'2019-20 AER Final Decision'!$G$20:$Q$335,'2019-20 AER Final Decision'!$L$5,FALSE),2))</f>
        <v>1</v>
      </c>
    </row>
    <row r="312" spans="1:9" s="4" customFormat="1" x14ac:dyDescent="0.2">
      <c r="A312" s="49"/>
      <c r="B312" s="183"/>
      <c r="C312" s="69" t="s">
        <v>181</v>
      </c>
      <c r="D312" s="35" t="s">
        <v>4</v>
      </c>
      <c r="E312" s="35" t="s">
        <v>5</v>
      </c>
      <c r="F312" s="22">
        <f>ROUND(VLOOKUP($C312,'2019-20 AER Final Decision'!$G$21:$P$363,'2019-20 AER Final Decision'!$L$5,FALSE),2)</f>
        <v>5217.4399999999996</v>
      </c>
      <c r="G312" s="108">
        <f t="shared" si="23"/>
        <v>5739.1840000000002</v>
      </c>
      <c r="I312" s="3" t="b">
        <f>IF($E312="","",ROUND(F312,2)=ROUND(VLOOKUP($C312,'2019-20 AER Final Decision'!$G$20:$Q$335,'2019-20 AER Final Decision'!$L$5,FALSE),2))</f>
        <v>1</v>
      </c>
    </row>
    <row r="313" spans="1:9" s="4" customFormat="1" x14ac:dyDescent="0.2">
      <c r="A313" s="49"/>
      <c r="B313" s="183"/>
      <c r="C313" s="69" t="s">
        <v>182</v>
      </c>
      <c r="D313" s="35" t="s">
        <v>4</v>
      </c>
      <c r="E313" s="35" t="s">
        <v>5</v>
      </c>
      <c r="F313" s="22">
        <f>ROUND(VLOOKUP($C313,'2019-20 AER Final Decision'!$G$21:$P$363,'2019-20 AER Final Decision'!$L$5,FALSE),2)</f>
        <v>5096.53</v>
      </c>
      <c r="G313" s="108">
        <f t="shared" si="23"/>
        <v>5606.183</v>
      </c>
      <c r="I313" s="3" t="b">
        <f>IF($E313="","",ROUND(F313,2)=ROUND(VLOOKUP($C313,'2019-20 AER Final Decision'!$G$20:$Q$335,'2019-20 AER Final Decision'!$L$5,FALSE),2))</f>
        <v>1</v>
      </c>
    </row>
    <row r="314" spans="1:9" s="4" customFormat="1" x14ac:dyDescent="0.2">
      <c r="A314" s="49"/>
      <c r="B314" s="183"/>
      <c r="C314" s="69" t="s">
        <v>183</v>
      </c>
      <c r="D314" s="35" t="s">
        <v>4</v>
      </c>
      <c r="E314" s="35" t="s">
        <v>5</v>
      </c>
      <c r="F314" s="22">
        <f>ROUND(VLOOKUP($C314,'2019-20 AER Final Decision'!$G$21:$P$363,'2019-20 AER Final Decision'!$L$5,FALSE),2)</f>
        <v>5710.03</v>
      </c>
      <c r="G314" s="108">
        <f t="shared" si="23"/>
        <v>6281.0330000000004</v>
      </c>
      <c r="I314" s="3" t="b">
        <f>IF($E314="","",ROUND(F314,2)=ROUND(VLOOKUP($C314,'2019-20 AER Final Decision'!$G$20:$Q$335,'2019-20 AER Final Decision'!$L$5,FALSE),2))</f>
        <v>1</v>
      </c>
    </row>
    <row r="315" spans="1:9" s="4" customFormat="1" x14ac:dyDescent="0.2">
      <c r="A315" s="49"/>
      <c r="B315" s="183"/>
      <c r="C315" s="69" t="s">
        <v>184</v>
      </c>
      <c r="D315" s="35" t="s">
        <v>4</v>
      </c>
      <c r="E315" s="35" t="s">
        <v>5</v>
      </c>
      <c r="F315" s="22">
        <f>ROUND(VLOOKUP($C315,'2019-20 AER Final Decision'!$G$21:$P$363,'2019-20 AER Final Decision'!$L$5,FALSE),2)</f>
        <v>4232.03</v>
      </c>
      <c r="G315" s="108">
        <f t="shared" si="23"/>
        <v>4655.2330000000002</v>
      </c>
      <c r="I315" s="3" t="b">
        <f>IF($E315="","",ROUND(F315,2)=ROUND(VLOOKUP($C315,'2019-20 AER Final Decision'!$G$20:$Q$335,'2019-20 AER Final Decision'!$L$5,FALSE),2))</f>
        <v>1</v>
      </c>
    </row>
    <row r="316" spans="1:9" s="4" customFormat="1" x14ac:dyDescent="0.2">
      <c r="A316" s="49"/>
      <c r="B316" s="183"/>
      <c r="C316" s="69" t="s">
        <v>185</v>
      </c>
      <c r="D316" s="35" t="s">
        <v>4</v>
      </c>
      <c r="E316" s="35" t="s">
        <v>5</v>
      </c>
      <c r="F316" s="22">
        <f>ROUND(VLOOKUP($C316,'2019-20 AER Final Decision'!$G$21:$P$363,'2019-20 AER Final Decision'!$L$5,FALSE),2)</f>
        <v>4419.26</v>
      </c>
      <c r="G316" s="108">
        <f t="shared" si="23"/>
        <v>4861.1859999999997</v>
      </c>
      <c r="I316" s="3" t="b">
        <f>IF($E316="","",ROUND(F316,2)=ROUND(VLOOKUP($C316,'2019-20 AER Final Decision'!$G$20:$Q$335,'2019-20 AER Final Decision'!$L$5,FALSE),2))</f>
        <v>1</v>
      </c>
    </row>
    <row r="317" spans="1:9" s="4" customFormat="1" x14ac:dyDescent="0.2">
      <c r="A317" s="49"/>
      <c r="B317" s="183"/>
      <c r="C317" s="70"/>
      <c r="D317" s="24"/>
      <c r="E317" s="24"/>
      <c r="F317" s="26"/>
      <c r="G317" s="109"/>
      <c r="I317" s="3" t="str">
        <f>IF($E317="","",ROUND(F317,2)=ROUND(VLOOKUP($C317,'2019-20 AER Final Decision'!$G$20:$Q$335,'2019-20 AER Final Decision'!$L$5,FALSE),2))</f>
        <v/>
      </c>
    </row>
    <row r="318" spans="1:9" s="4" customFormat="1" x14ac:dyDescent="0.2">
      <c r="A318" s="49"/>
      <c r="B318" s="183"/>
      <c r="C318" s="40" t="s">
        <v>186</v>
      </c>
      <c r="D318" s="72" t="s">
        <v>232</v>
      </c>
      <c r="E318" s="72" t="s">
        <v>232</v>
      </c>
      <c r="F318" s="73"/>
      <c r="G318" s="110" t="s">
        <v>232</v>
      </c>
      <c r="I318" s="3" t="str">
        <f>IF($E318="","",ROUND(F318,2)=ROUND(VLOOKUP($C318,'2019-20 AER Final Decision'!$G$20:$Q$335,'2019-20 AER Final Decision'!$L$5,FALSE),2))</f>
        <v/>
      </c>
    </row>
    <row r="319" spans="1:9" s="4" customFormat="1" x14ac:dyDescent="0.2">
      <c r="A319" s="49"/>
      <c r="B319" s="183"/>
      <c r="C319" s="18" t="s">
        <v>187</v>
      </c>
      <c r="D319" s="35" t="s">
        <v>4</v>
      </c>
      <c r="E319" s="35" t="s">
        <v>5</v>
      </c>
      <c r="F319" s="22">
        <f>ROUND(VLOOKUP($C319,'2019-20 AER Final Decision'!$G$21:$P$363,'2019-20 AER Final Decision'!$L$5,FALSE),2)</f>
        <v>4481.66</v>
      </c>
      <c r="G319" s="108">
        <f t="shared" ref="G319:G362" si="24">ROUND(F319*1.1,3)</f>
        <v>4929.826</v>
      </c>
      <c r="I319" s="3" t="b">
        <f>IF($E319="","",ROUND(F319,2)=ROUND(VLOOKUP($C319,'2019-20 AER Final Decision'!$G$20:$Q$335,'2019-20 AER Final Decision'!$L$5,FALSE),2))</f>
        <v>1</v>
      </c>
    </row>
    <row r="320" spans="1:9" s="4" customFormat="1" x14ac:dyDescent="0.2">
      <c r="A320" s="49"/>
      <c r="B320" s="184"/>
      <c r="C320" s="18" t="s">
        <v>188</v>
      </c>
      <c r="D320" s="24" t="s">
        <v>4</v>
      </c>
      <c r="E320" s="24" t="s">
        <v>5</v>
      </c>
      <c r="F320" s="26">
        <f>ROUND(VLOOKUP($C320,'2019-20 AER Final Decision'!$G$21:$P$363,'2019-20 AER Final Decision'!$L$5,FALSE),2)</f>
        <v>4107.57</v>
      </c>
      <c r="G320" s="109">
        <f t="shared" si="24"/>
        <v>4518.3270000000002</v>
      </c>
      <c r="I320" s="3" t="b">
        <f>IF($E320="","",ROUND(F320,2)=ROUND(VLOOKUP($C320,'2019-20 AER Final Decision'!$G$20:$Q$335,'2019-20 AER Final Decision'!$L$5,FALSE),2))</f>
        <v>1</v>
      </c>
    </row>
    <row r="321" spans="1:9" s="4" customFormat="1" x14ac:dyDescent="0.2">
      <c r="A321" s="49"/>
      <c r="B321" s="177" t="s">
        <v>137</v>
      </c>
      <c r="C321" s="30" t="s">
        <v>138</v>
      </c>
      <c r="D321" s="37" t="s">
        <v>139</v>
      </c>
      <c r="E321" s="38" t="s">
        <v>5</v>
      </c>
      <c r="F321" s="71">
        <f>ROUND(VLOOKUP($C321,'2019-20 AER Final Decision'!$G$21:$P$363,'2019-20 AER Final Decision'!$L$5,FALSE),2)</f>
        <v>416.28</v>
      </c>
      <c r="G321" s="111">
        <f t="shared" si="24"/>
        <v>457.90800000000002</v>
      </c>
      <c r="I321" s="3" t="b">
        <f>IF($E321="","",ROUND(F321,2)=ROUND(VLOOKUP($C321,'2019-20 AER Final Decision'!$G$20:$Q$335,'2019-20 AER Final Decision'!$L$5,FALSE),2))</f>
        <v>1</v>
      </c>
    </row>
    <row r="322" spans="1:9" s="4" customFormat="1" x14ac:dyDescent="0.2">
      <c r="A322" s="49"/>
      <c r="B322" s="184"/>
      <c r="C322" s="75" t="s">
        <v>140</v>
      </c>
      <c r="D322" s="24" t="s">
        <v>139</v>
      </c>
      <c r="E322" s="76" t="s">
        <v>5</v>
      </c>
      <c r="F322" s="26">
        <f>ROUND(VLOOKUP($C322,'2019-20 AER Final Decision'!$G$21:$P$363,'2019-20 AER Final Decision'!$L$5,FALSE),2)</f>
        <v>463.19</v>
      </c>
      <c r="G322" s="109">
        <f t="shared" si="24"/>
        <v>509.50900000000001</v>
      </c>
      <c r="I322" s="3" t="b">
        <f>IF($E322="","",ROUND(F322,2)=ROUND(VLOOKUP($C322,'2019-20 AER Final Decision'!$G$20:$Q$335,'2019-20 AER Final Decision'!$L$5,FALSE),2))</f>
        <v>1</v>
      </c>
    </row>
    <row r="323" spans="1:9" s="4" customFormat="1" x14ac:dyDescent="0.2">
      <c r="A323" s="49"/>
      <c r="B323" s="105" t="s">
        <v>143</v>
      </c>
      <c r="C323" s="41" t="s">
        <v>302</v>
      </c>
      <c r="D323" s="15" t="s">
        <v>144</v>
      </c>
      <c r="E323" s="16" t="s">
        <v>5</v>
      </c>
      <c r="F323" s="17">
        <f>ROUND(VLOOKUP($C323,'2019-20 AER Final Decision'!$G$21:$P$363,'2019-20 AER Final Decision'!$L$5,FALSE),2)</f>
        <v>53.65</v>
      </c>
      <c r="G323" s="107">
        <f t="shared" si="24"/>
        <v>59.015000000000001</v>
      </c>
      <c r="I323" s="3" t="b">
        <f>IF($E323="","",ROUND(F323,2)=ROUND(VLOOKUP($C323,'2019-20 AER Final Decision'!$G$20:$Q$335,'2019-20 AER Final Decision'!$L$5,FALSE),2))</f>
        <v>1</v>
      </c>
    </row>
    <row r="324" spans="1:9" s="4" customFormat="1" ht="25.5" x14ac:dyDescent="0.2">
      <c r="A324" s="49"/>
      <c r="B324" s="187" t="s">
        <v>145</v>
      </c>
      <c r="C324" s="47" t="s">
        <v>342</v>
      </c>
      <c r="D324" s="37" t="s">
        <v>6</v>
      </c>
      <c r="E324" s="37" t="s">
        <v>7</v>
      </c>
      <c r="F324" s="71">
        <f>ROUND(VLOOKUP($C324,'2019-20 AER Final Decision'!$G$21:$P$363,'2019-20 AER Final Decision'!$L$5,FALSE),2)</f>
        <v>202.82</v>
      </c>
      <c r="G324" s="111">
        <f t="shared" si="24"/>
        <v>223.102</v>
      </c>
      <c r="I324" s="3" t="b">
        <f>IF($E324="","",ROUND(F324,2)=ROUND(VLOOKUP($C324,'2019-20 AER Final Decision'!$G$20:$Q$335,'2019-20 AER Final Decision'!$L$5,FALSE),2))</f>
        <v>1</v>
      </c>
    </row>
    <row r="325" spans="1:9" s="4" customFormat="1" ht="25.5" x14ac:dyDescent="0.2">
      <c r="A325" s="49"/>
      <c r="B325" s="187"/>
      <c r="C325" s="70" t="s">
        <v>341</v>
      </c>
      <c r="D325" s="24" t="s">
        <v>6</v>
      </c>
      <c r="E325" s="24" t="s">
        <v>7</v>
      </c>
      <c r="F325" s="26">
        <f>ROUND(VLOOKUP($C325,'2019-20 AER Final Decision'!$G$21:$P$363,'2019-20 AER Final Decision'!$L$5,FALSE),2)</f>
        <v>223.1</v>
      </c>
      <c r="G325" s="109">
        <f t="shared" si="24"/>
        <v>245.41</v>
      </c>
      <c r="I325" s="3" t="b">
        <f>IF($E325="","",ROUND(F325,2)=ROUND(VLOOKUP($C325,'2019-20 AER Final Decision'!$G$20:$Q$335,'2019-20 AER Final Decision'!$L$5,FALSE),2))</f>
        <v>1</v>
      </c>
    </row>
    <row r="326" spans="1:9" s="4" customFormat="1" x14ac:dyDescent="0.2">
      <c r="A326" s="49"/>
      <c r="B326" s="185" t="s">
        <v>146</v>
      </c>
      <c r="C326" s="47" t="s">
        <v>423</v>
      </c>
      <c r="D326" s="37" t="s">
        <v>4</v>
      </c>
      <c r="E326" s="37" t="s">
        <v>5</v>
      </c>
      <c r="F326" s="71">
        <f>ROUND(VLOOKUP($C326,'2019-20 AER Final Decision'!$G$21:$P$363,'2019-20 AER Final Decision'!$L$5,FALSE),2)</f>
        <v>27.04</v>
      </c>
      <c r="G326" s="111">
        <f t="shared" si="24"/>
        <v>29.744</v>
      </c>
      <c r="I326" s="3" t="b">
        <f>IF($E326="","",ROUND(F326,2)=ROUND(VLOOKUP($C326,'2019-20 AER Final Decision'!$G$20:$Q$335,'2019-20 AER Final Decision'!$L$5,FALSE),2))</f>
        <v>1</v>
      </c>
    </row>
    <row r="327" spans="1:9" s="4" customFormat="1" x14ac:dyDescent="0.2">
      <c r="A327" s="49"/>
      <c r="B327" s="185"/>
      <c r="C327" s="69" t="s">
        <v>424</v>
      </c>
      <c r="D327" s="35" t="s">
        <v>4</v>
      </c>
      <c r="E327" s="35" t="s">
        <v>5</v>
      </c>
      <c r="F327" s="125">
        <f>ROUND(VLOOKUP($C326,'2019-20 AER Final Decision'!$G$21:$P$363,'2019-20 AER Final Decision'!$L$5,FALSE),2)</f>
        <v>27.04</v>
      </c>
      <c r="G327" s="108">
        <f t="shared" si="24"/>
        <v>29.744</v>
      </c>
      <c r="I327" s="130" t="b">
        <f>IF($E327="","",ROUND(F327,2)=ROUND(VLOOKUP($C326,'2019-20 AER Final Decision'!$G$20:$Q$335,'2019-20 AER Final Decision'!$L$5,FALSE),2))</f>
        <v>1</v>
      </c>
    </row>
    <row r="328" spans="1:9" s="4" customFormat="1" x14ac:dyDescent="0.2">
      <c r="A328" s="49"/>
      <c r="B328" s="185"/>
      <c r="C328" s="69" t="s">
        <v>425</v>
      </c>
      <c r="D328" s="35" t="s">
        <v>4</v>
      </c>
      <c r="E328" s="35" t="s">
        <v>5</v>
      </c>
      <c r="F328" s="125">
        <f>ROUND(VLOOKUP($C326,'2019-20 AER Final Decision'!$G$21:$P$363,'2019-20 AER Final Decision'!$L$5,FALSE),2)</f>
        <v>27.04</v>
      </c>
      <c r="G328" s="108">
        <f t="shared" si="24"/>
        <v>29.744</v>
      </c>
      <c r="I328" s="130" t="b">
        <f>IF($E328="","",ROUND(F328,2)=ROUND(VLOOKUP($C326,'2019-20 AER Final Decision'!$G$20:$Q$335,'2019-20 AER Final Decision'!$L$5,FALSE),2))</f>
        <v>1</v>
      </c>
    </row>
    <row r="329" spans="1:9" s="4" customFormat="1" x14ac:dyDescent="0.2">
      <c r="A329" s="49"/>
      <c r="B329" s="185"/>
      <c r="C329" s="70" t="s">
        <v>148</v>
      </c>
      <c r="D329" s="24" t="s">
        <v>4</v>
      </c>
      <c r="E329" s="24" t="s">
        <v>5</v>
      </c>
      <c r="F329" s="26">
        <f>ROUND(VLOOKUP($C329,'2019-20 AER Final Decision'!$G$21:$P$363,'2019-20 AER Final Decision'!$L$5,FALSE),2)</f>
        <v>243.38</v>
      </c>
      <c r="G329" s="109">
        <f t="shared" si="24"/>
        <v>267.71800000000002</v>
      </c>
      <c r="I329" s="3" t="b">
        <f>IF($E329="","",ROUND(F329,2)=ROUND(VLOOKUP($C329,'2019-20 AER Final Decision'!$G$20:$Q$335,'2019-20 AER Final Decision'!$L$5,FALSE),2))</f>
        <v>1</v>
      </c>
    </row>
    <row r="330" spans="1:9" s="4" customFormat="1" x14ac:dyDescent="0.2">
      <c r="A330" s="49"/>
      <c r="B330" s="105" t="s">
        <v>149</v>
      </c>
      <c r="C330" s="18" t="s">
        <v>150</v>
      </c>
      <c r="D330" s="15" t="s">
        <v>6</v>
      </c>
      <c r="E330" s="15" t="s">
        <v>7</v>
      </c>
      <c r="F330" s="17">
        <f>ROUND(VLOOKUP($C330,'2019-20 AER Final Decision'!$G$21:$P$363,'2019-20 AER Final Decision'!$L$5,FALSE),2)</f>
        <v>202.82</v>
      </c>
      <c r="G330" s="107">
        <f t="shared" si="24"/>
        <v>223.102</v>
      </c>
      <c r="I330" s="3" t="b">
        <f>IF($E330="","",ROUND(F330,2)=ROUND(VLOOKUP($C330,'2019-20 AER Final Decision'!$G$20:$Q$335,'2019-20 AER Final Decision'!$L$5,FALSE),2))</f>
        <v>1</v>
      </c>
    </row>
    <row r="331" spans="1:9" s="4" customFormat="1" ht="51" x14ac:dyDescent="0.2">
      <c r="A331" s="49"/>
      <c r="B331" s="105" t="s">
        <v>151</v>
      </c>
      <c r="C331" s="18" t="s">
        <v>299</v>
      </c>
      <c r="D331" s="15" t="s">
        <v>6</v>
      </c>
      <c r="E331" s="15" t="s">
        <v>7</v>
      </c>
      <c r="F331" s="17">
        <f>ROUND(VLOOKUP($C331,'2019-20 AER Final Decision'!$G$21:$P$363,'2019-20 AER Final Decision'!$L$5,FALSE),2)</f>
        <v>162.26</v>
      </c>
      <c r="G331" s="107">
        <f t="shared" si="24"/>
        <v>178.48599999999999</v>
      </c>
      <c r="I331" s="3" t="b">
        <f>IF($E331="","",ROUND(F331,2)=ROUND(VLOOKUP($C331,'2019-20 AER Final Decision'!$G$20:$Q$335,'2019-20 AER Final Decision'!$L$5,FALSE),2))</f>
        <v>1</v>
      </c>
    </row>
    <row r="332" spans="1:9" s="4" customFormat="1" x14ac:dyDescent="0.2">
      <c r="A332" s="49"/>
      <c r="B332" s="185" t="s">
        <v>152</v>
      </c>
      <c r="C332" s="47" t="s">
        <v>344</v>
      </c>
      <c r="D332" s="37" t="s">
        <v>6</v>
      </c>
      <c r="E332" s="37" t="s">
        <v>7</v>
      </c>
      <c r="F332" s="71">
        <f>ROUND(VLOOKUP($C332,'2019-20 AER Final Decision'!$G$21:$P$363,'2019-20 AER Final Decision'!$L$5,FALSE),2)</f>
        <v>107.3</v>
      </c>
      <c r="G332" s="111">
        <f t="shared" si="24"/>
        <v>118.03</v>
      </c>
      <c r="I332" s="3" t="b">
        <f>IF($E332="","",ROUND(F332,2)=ROUND(VLOOKUP($C332,'2019-20 AER Final Decision'!$G$20:$Q$335,'2019-20 AER Final Decision'!$L$5,FALSE),2))</f>
        <v>1</v>
      </c>
    </row>
    <row r="333" spans="1:9" s="4" customFormat="1" x14ac:dyDescent="0.2">
      <c r="A333" s="49"/>
      <c r="B333" s="185"/>
      <c r="C333" s="70" t="s">
        <v>343</v>
      </c>
      <c r="D333" s="24" t="s">
        <v>6</v>
      </c>
      <c r="E333" s="24" t="s">
        <v>7</v>
      </c>
      <c r="F333" s="26">
        <f>ROUND(VLOOKUP($C333,'2019-20 AER Final Decision'!$G$21:$P$363,'2019-20 AER Final Decision'!$L$5,FALSE),2)</f>
        <v>223.1</v>
      </c>
      <c r="G333" s="109">
        <f t="shared" si="24"/>
        <v>245.41</v>
      </c>
      <c r="I333" s="3" t="b">
        <f>IF($E333="","",ROUND(F333,2)=ROUND(VLOOKUP($C333,'2019-20 AER Final Decision'!$G$20:$Q$335,'2019-20 AER Final Decision'!$L$5,FALSE),2))</f>
        <v>1</v>
      </c>
    </row>
    <row r="334" spans="1:9" s="4" customFormat="1" ht="25.5" x14ac:dyDescent="0.2">
      <c r="A334" s="49"/>
      <c r="B334" s="105" t="s">
        <v>153</v>
      </c>
      <c r="C334" s="18" t="s">
        <v>154</v>
      </c>
      <c r="D334" s="15" t="s">
        <v>6</v>
      </c>
      <c r="E334" s="15" t="s">
        <v>7</v>
      </c>
      <c r="F334" s="17">
        <f>ROUND(VLOOKUP($C334,'2019-20 AER Final Decision'!$G$21:$P$363,'2019-20 AER Final Decision'!$L$5,FALSE),2)</f>
        <v>162.26</v>
      </c>
      <c r="G334" s="107">
        <f t="shared" si="24"/>
        <v>178.48599999999999</v>
      </c>
      <c r="I334" s="3" t="b">
        <f>IF($E334="","",ROUND(F334,2)=ROUND(VLOOKUP($C334,'2019-20 AER Final Decision'!$G$20:$Q$335,'2019-20 AER Final Decision'!$L$5,FALSE),2))</f>
        <v>1</v>
      </c>
    </row>
    <row r="335" spans="1:9" s="4" customFormat="1" x14ac:dyDescent="0.2">
      <c r="A335" s="49"/>
      <c r="B335" s="105" t="s">
        <v>156</v>
      </c>
      <c r="C335" s="18" t="s">
        <v>156</v>
      </c>
      <c r="D335" s="15" t="s">
        <v>4</v>
      </c>
      <c r="E335" s="15" t="s">
        <v>5</v>
      </c>
      <c r="F335" s="17">
        <f>ROUND(VLOOKUP($C335,'2019-20 AER Final Decision'!$G$21:$P$363,'2019-20 AER Final Decision'!$L$5,FALSE),2)</f>
        <v>2384.64</v>
      </c>
      <c r="G335" s="107">
        <f t="shared" si="24"/>
        <v>2623.1039999999998</v>
      </c>
      <c r="I335" s="3" t="b">
        <f>IF($E335="","",ROUND(F335,2)=ROUND(VLOOKUP($C335,'2019-20 AER Final Decision'!$G$20:$Q$335,'2019-20 AER Final Decision'!$L$5,FALSE),2))</f>
        <v>1</v>
      </c>
    </row>
    <row r="336" spans="1:9" s="4" customFormat="1" x14ac:dyDescent="0.2">
      <c r="A336" s="49"/>
      <c r="B336" s="105" t="s">
        <v>194</v>
      </c>
      <c r="C336" s="42" t="s">
        <v>195</v>
      </c>
      <c r="D336" s="15" t="s">
        <v>4</v>
      </c>
      <c r="E336" s="15" t="s">
        <v>5</v>
      </c>
      <c r="F336" s="129" t="e">
        <f>ROUND(VLOOKUP($C336,'2019-20 AER Final Decision'!$G$21:$P$363,'2019-20 AER Final Decision'!$L$5,FALSE),2)</f>
        <v>#N/A</v>
      </c>
      <c r="G336" s="107" t="e">
        <f t="shared" si="24"/>
        <v>#N/A</v>
      </c>
      <c r="I336" s="130" t="e">
        <f>IF($E336="","",ROUND(F336,2)=ROUND(VLOOKUP($C336,'2019-20 AER Final Decision'!$G$20:$Q$335,'2019-20 AER Final Decision'!$L$5,FALSE),2))</f>
        <v>#N/A</v>
      </c>
    </row>
    <row r="337" spans="2:9" ht="25.5" x14ac:dyDescent="0.2">
      <c r="B337" s="105" t="s">
        <v>196</v>
      </c>
      <c r="C337" s="42" t="s">
        <v>196</v>
      </c>
      <c r="D337" s="15" t="s">
        <v>4</v>
      </c>
      <c r="E337" s="15" t="s">
        <v>5</v>
      </c>
      <c r="F337" s="17">
        <f>ROUND(VLOOKUP($C337,'2019-20 AER Final Decision'!$G$21:$P$363,'2019-20 AER Final Decision'!$L$5,FALSE),2)</f>
        <v>18.03</v>
      </c>
      <c r="G337" s="107">
        <f t="shared" si="24"/>
        <v>19.832999999999998</v>
      </c>
      <c r="I337" s="3" t="b">
        <f>IF($E337="","",ROUND(F337,2)=ROUND(VLOOKUP($C337,'2019-20 AER Final Decision'!$G$20:$Q$335,'2019-20 AER Final Decision'!$L$5,FALSE),2))</f>
        <v>1</v>
      </c>
    </row>
    <row r="338" spans="2:9" x14ac:dyDescent="0.2">
      <c r="B338" s="105" t="s">
        <v>197</v>
      </c>
      <c r="C338" s="42" t="s">
        <v>197</v>
      </c>
      <c r="D338" s="15" t="s">
        <v>4</v>
      </c>
      <c r="E338" s="15" t="s">
        <v>5</v>
      </c>
      <c r="F338" s="129" t="e">
        <f>ROUND(VLOOKUP($C338,'2019-20 AER Final Decision'!$G$21:$P$363,'2019-20 AER Final Decision'!$L$5,FALSE),2)</f>
        <v>#N/A</v>
      </c>
      <c r="G338" s="107" t="e">
        <f t="shared" si="24"/>
        <v>#N/A</v>
      </c>
      <c r="I338" s="130" t="e">
        <f>IF($E338="","",ROUND(F338,2)=ROUND(VLOOKUP($C338,'2019-20 AER Final Decision'!$G$20:$Q$335,'2019-20 AER Final Decision'!$L$5,FALSE),2))</f>
        <v>#N/A</v>
      </c>
    </row>
    <row r="339" spans="2:9" ht="25.5" x14ac:dyDescent="0.2">
      <c r="B339" s="105" t="s">
        <v>268</v>
      </c>
      <c r="C339" s="42" t="s">
        <v>268</v>
      </c>
      <c r="D339" s="15" t="s">
        <v>6</v>
      </c>
      <c r="E339" s="15" t="s">
        <v>7</v>
      </c>
      <c r="F339" s="17">
        <f>ROUND(VLOOKUP($C339,'2019-20 AER Final Decision'!$G$21:$P$363,'2019-20 AER Final Decision'!$L$5,FALSE),2)</f>
        <v>160.43</v>
      </c>
      <c r="G339" s="107">
        <f t="shared" si="24"/>
        <v>176.47300000000001</v>
      </c>
      <c r="I339" s="3" t="b">
        <f>IF($E339="","",ROUND(F339,2)=ROUND(VLOOKUP($C339,'2019-20 AER Final Decision'!$G$20:$Q$335,'2019-20 AER Final Decision'!$L$5,FALSE),2))</f>
        <v>1</v>
      </c>
    </row>
    <row r="340" spans="2:9" ht="25.5" x14ac:dyDescent="0.2">
      <c r="B340" s="105" t="s">
        <v>300</v>
      </c>
      <c r="C340" s="42" t="s">
        <v>428</v>
      </c>
      <c r="D340" s="15" t="s">
        <v>6</v>
      </c>
      <c r="E340" s="15" t="s">
        <v>7</v>
      </c>
      <c r="F340" s="17">
        <f>ROUND(VLOOKUP($C340,'2019-20 AER Final Decision'!$G$21:$P$363,'2019-20 AER Final Decision'!$L$5,FALSE),2)</f>
        <v>162.26</v>
      </c>
      <c r="G340" s="107">
        <f t="shared" si="24"/>
        <v>178.48599999999999</v>
      </c>
      <c r="I340" s="3" t="b">
        <f>IF($E340="","",ROUND(F340,2)=ROUND(VLOOKUP($C340,'2019-20 AER Final Decision'!$G$20:$Q$335,'2019-20 AER Final Decision'!$L$5,FALSE),2))</f>
        <v>1</v>
      </c>
    </row>
    <row r="341" spans="2:9" x14ac:dyDescent="0.2">
      <c r="B341" s="105" t="s">
        <v>304</v>
      </c>
      <c r="C341" s="42" t="s">
        <v>429</v>
      </c>
      <c r="D341" s="15" t="s">
        <v>4</v>
      </c>
      <c r="E341" s="15" t="s">
        <v>5</v>
      </c>
      <c r="F341" s="17">
        <f>ROUND(VLOOKUP($C341,'2019-20 AER Final Decision'!$G$21:$P$363,'2019-20 AER Final Decision'!$L$5,FALSE),2)</f>
        <v>362.95</v>
      </c>
      <c r="G341" s="107">
        <f t="shared" si="24"/>
        <v>399.245</v>
      </c>
      <c r="I341" s="3" t="b">
        <f>IF($E341="","",ROUND(F341,2)=ROUND(VLOOKUP($C341,'2019-20 AER Final Decision'!$G$20:$Q$335,'2019-20 AER Final Decision'!$L$5,FALSE),2))</f>
        <v>1</v>
      </c>
    </row>
    <row r="342" spans="2:9" ht="25.5" x14ac:dyDescent="0.2">
      <c r="B342" s="105" t="s">
        <v>432</v>
      </c>
      <c r="C342" s="42" t="s">
        <v>328</v>
      </c>
      <c r="D342" s="15" t="s">
        <v>4</v>
      </c>
      <c r="E342" s="15" t="s">
        <v>7</v>
      </c>
      <c r="F342" s="17">
        <f>ROUND(VLOOKUP($C342,'2019-20 AER Final Decision'!$G$21:$P$363,'2019-20 AER Final Decision'!$L$5,FALSE),2)</f>
        <v>159.93</v>
      </c>
      <c r="G342" s="107">
        <f t="shared" si="24"/>
        <v>175.923</v>
      </c>
      <c r="I342" s="3" t="b">
        <f>IF($E342="","",ROUND(F342,2)=ROUND(VLOOKUP($C342,'2019-20 AER Final Decision'!$G$20:$Q$335,'2019-20 AER Final Decision'!$L$5,FALSE),2))</f>
        <v>1</v>
      </c>
    </row>
    <row r="343" spans="2:9" x14ac:dyDescent="0.2">
      <c r="B343" s="105" t="s">
        <v>430</v>
      </c>
      <c r="C343" s="42" t="s">
        <v>330</v>
      </c>
      <c r="D343" s="15" t="s">
        <v>6</v>
      </c>
      <c r="E343" s="15" t="s">
        <v>7</v>
      </c>
      <c r="F343" s="17">
        <f>ROUND(VLOOKUP($C343,'2019-20 AER Final Decision'!$G$21:$P$363,'2019-20 AER Final Decision'!$L$5,FALSE),2)</f>
        <v>156.37</v>
      </c>
      <c r="G343" s="107">
        <f t="shared" si="24"/>
        <v>172.00700000000001</v>
      </c>
      <c r="I343" s="3" t="b">
        <f>IF($E343="","",ROUND(F343,2)=ROUND(VLOOKUP($C343,'2019-20 AER Final Decision'!$G$20:$Q$335,'2019-20 AER Final Decision'!$L$5,FALSE),2))</f>
        <v>1</v>
      </c>
    </row>
    <row r="344" spans="2:9" x14ac:dyDescent="0.2">
      <c r="B344" s="105" t="s">
        <v>431</v>
      </c>
      <c r="C344" s="42" t="s">
        <v>332</v>
      </c>
      <c r="D344" s="15" t="s">
        <v>4</v>
      </c>
      <c r="E344" s="15" t="s">
        <v>5</v>
      </c>
      <c r="F344" s="17">
        <f>ROUND(VLOOKUP($C344,'2019-20 AER Final Decision'!$G$21:$P$363,'2019-20 AER Final Decision'!$L$5,FALSE),2)</f>
        <v>156.37</v>
      </c>
      <c r="G344" s="107">
        <f t="shared" si="24"/>
        <v>172.00700000000001</v>
      </c>
      <c r="I344" s="3" t="b">
        <f>IF($E344="","",ROUND(F344,2)=ROUND(VLOOKUP($C344,'2019-20 AER Final Decision'!$G$20:$Q$335,'2019-20 AER Final Decision'!$L$5,FALSE),2))</f>
        <v>1</v>
      </c>
    </row>
    <row r="345" spans="2:9" ht="38.25" x14ac:dyDescent="0.2">
      <c r="B345" s="105" t="s">
        <v>433</v>
      </c>
      <c r="C345" s="42" t="s">
        <v>438</v>
      </c>
      <c r="D345" s="15" t="s">
        <v>4</v>
      </c>
      <c r="E345" s="15" t="s">
        <v>7</v>
      </c>
      <c r="F345" s="17" t="e">
        <f>ROUND(VLOOKUP($C345,'2019-20 AER Final Decision'!$G$21:$P$363,'2019-20 AER Final Decision'!$L$5,FALSE),2)</f>
        <v>#VALUE!</v>
      </c>
      <c r="G345" s="107"/>
      <c r="I345" s="3" t="e">
        <f>IF($E345="","",ROUND(F345,2)=ROUND(VLOOKUP($C345,'2019-20 AER Final Decision'!$G$20:$Q$335,'2019-20 AER Final Decision'!$L$5,FALSE),2))</f>
        <v>#VALUE!</v>
      </c>
    </row>
    <row r="346" spans="2:9" ht="25.5" x14ac:dyDescent="0.2">
      <c r="B346" s="105" t="s">
        <v>434</v>
      </c>
      <c r="C346" s="42" t="s">
        <v>349</v>
      </c>
      <c r="D346" s="15" t="s">
        <v>4</v>
      </c>
      <c r="E346" s="15" t="s">
        <v>7</v>
      </c>
      <c r="F346" s="17" t="e">
        <f>ROUND(VLOOKUP($C346,'2019-20 AER Final Decision'!$G$21:$P$363,'2019-20 AER Final Decision'!$L$5,FALSE),2)</f>
        <v>#VALUE!</v>
      </c>
      <c r="G346" s="107"/>
      <c r="I346" s="3" t="e">
        <f>IF($E346="","",ROUND(F346,2)=ROUND(VLOOKUP($C346,'2019-20 AER Final Decision'!$G$20:$Q$335,'2019-20 AER Final Decision'!$L$5,FALSE),2))</f>
        <v>#VALUE!</v>
      </c>
    </row>
    <row r="347" spans="2:9" ht="38.25" x14ac:dyDescent="0.2">
      <c r="B347" s="105" t="s">
        <v>354</v>
      </c>
      <c r="C347" s="42" t="s">
        <v>355</v>
      </c>
      <c r="D347" s="15" t="s">
        <v>4</v>
      </c>
      <c r="E347" s="15" t="s">
        <v>5</v>
      </c>
      <c r="F347" s="17">
        <f>ROUND(VLOOKUP($C347,'2019-20 AER Final Decision'!$G$21:$P$363,'2019-20 AER Final Decision'!$L$5,FALSE),2)</f>
        <v>18.03</v>
      </c>
      <c r="G347" s="107">
        <f t="shared" si="24"/>
        <v>19.832999999999998</v>
      </c>
      <c r="I347" s="3" t="b">
        <f>IF($E347="","",ROUND(F347,2)=ROUND(VLOOKUP($C347,'2019-20 AER Final Decision'!$G$20:$Q$335,'2019-20 AER Final Decision'!$L$5,FALSE),2))</f>
        <v>1</v>
      </c>
    </row>
    <row r="348" spans="2:9" x14ac:dyDescent="0.2">
      <c r="B348" s="177" t="s">
        <v>356</v>
      </c>
      <c r="C348" s="122" t="s">
        <v>357</v>
      </c>
      <c r="D348" s="37" t="s">
        <v>4</v>
      </c>
      <c r="E348" s="37" t="s">
        <v>5</v>
      </c>
      <c r="F348" s="71">
        <f>ROUND(VLOOKUP($C348,'2019-20 AER Final Decision'!$G$21:$P$363,'2019-20 AER Final Decision'!$L$5,FALSE),2)</f>
        <v>183.2</v>
      </c>
      <c r="G348" s="111">
        <f t="shared" si="24"/>
        <v>201.52</v>
      </c>
      <c r="I348" s="3" t="b">
        <f>IF($E348="","",ROUND(F348,2)=ROUND(VLOOKUP($C348,'2019-20 AER Final Decision'!$G$20:$Q$335,'2019-20 AER Final Decision'!$L$5,FALSE),2))</f>
        <v>1</v>
      </c>
    </row>
    <row r="349" spans="2:9" x14ac:dyDescent="0.2">
      <c r="B349" s="179"/>
      <c r="C349" s="123" t="s">
        <v>359</v>
      </c>
      <c r="D349" s="35" t="s">
        <v>4</v>
      </c>
      <c r="E349" s="35" t="s">
        <v>5</v>
      </c>
      <c r="F349" s="22">
        <f>ROUND(VLOOKUP($C349,'2019-20 AER Final Decision'!$G$21:$P$363,'2019-20 AER Final Decision'!$L$5,FALSE),2)</f>
        <v>417.76</v>
      </c>
      <c r="G349" s="108">
        <f t="shared" si="24"/>
        <v>459.536</v>
      </c>
      <c r="I349" s="3" t="b">
        <f>IF($E349="","",ROUND(F349,2)=ROUND(VLOOKUP($C349,'2019-20 AER Final Decision'!$G$20:$Q$335,'2019-20 AER Final Decision'!$L$5,FALSE),2))</f>
        <v>1</v>
      </c>
    </row>
    <row r="350" spans="2:9" x14ac:dyDescent="0.2">
      <c r="B350" s="179"/>
      <c r="C350" s="123" t="s">
        <v>446</v>
      </c>
      <c r="D350" s="35" t="s">
        <v>4</v>
      </c>
      <c r="E350" s="35" t="s">
        <v>5</v>
      </c>
      <c r="F350" s="22">
        <f>ROUND(VLOOKUP($C350,'2019-20 AER Final Decision'!$G$21:$P$363,'2019-20 AER Final Decision'!$L$5,FALSE),2)</f>
        <v>613.23</v>
      </c>
      <c r="G350" s="108">
        <f t="shared" si="24"/>
        <v>674.553</v>
      </c>
      <c r="I350" s="3" t="b">
        <f>IF($E350="","",ROUND(F350,2)=ROUND(VLOOKUP($C350,'2019-20 AER Final Decision'!$G$20:$Q$335,'2019-20 AER Final Decision'!$L$5,FALSE),2))</f>
        <v>1</v>
      </c>
    </row>
    <row r="351" spans="2:9" x14ac:dyDescent="0.2">
      <c r="B351" s="179"/>
      <c r="C351" s="123" t="s">
        <v>376</v>
      </c>
      <c r="D351" s="35" t="s">
        <v>4</v>
      </c>
      <c r="E351" s="35" t="s">
        <v>5</v>
      </c>
      <c r="F351" s="22">
        <f>ROUND(VLOOKUP($C351,'2019-20 AER Final Decision'!$G$21:$P$363,'2019-20 AER Final Decision'!$L$5,FALSE),2)</f>
        <v>300.48</v>
      </c>
      <c r="G351" s="108">
        <f t="shared" si="24"/>
        <v>330.52800000000002</v>
      </c>
      <c r="I351" s="3" t="b">
        <f>IF($E351="","",ROUND(F351,2)=ROUND(VLOOKUP($C351,'2019-20 AER Final Decision'!$G$20:$Q$335,'2019-20 AER Final Decision'!$L$5,FALSE),2))</f>
        <v>1</v>
      </c>
    </row>
    <row r="352" spans="2:9" x14ac:dyDescent="0.2">
      <c r="B352" s="178"/>
      <c r="C352" s="124"/>
      <c r="D352" s="24"/>
      <c r="E352" s="24"/>
      <c r="F352" s="26"/>
      <c r="G352" s="109"/>
      <c r="I352" s="3" t="str">
        <f>IF($E352="","",ROUND(F352,2)=ROUND(VLOOKUP($C352,'2019-20 AER Final Decision'!$G$20:$Q$335,'2019-20 AER Final Decision'!$L$5,FALSE),2))</f>
        <v/>
      </c>
    </row>
    <row r="353" spans="2:9" ht="12.75" customHeight="1" x14ac:dyDescent="0.2">
      <c r="B353" s="177" t="s">
        <v>449</v>
      </c>
      <c r="C353" s="122" t="s">
        <v>447</v>
      </c>
      <c r="D353" s="37" t="s">
        <v>4</v>
      </c>
      <c r="E353" s="37" t="s">
        <v>7</v>
      </c>
      <c r="F353" s="71">
        <f>ROUND(VLOOKUP($C353,'2019-20 AER Final Decision'!$G$21:$P$363,'2019-20 AER Final Decision'!$L$5,FALSE),2)</f>
        <v>162.26</v>
      </c>
      <c r="G353" s="111">
        <f t="shared" si="24"/>
        <v>178.48599999999999</v>
      </c>
      <c r="I353" s="3" t="b">
        <f>IF($E353="","",ROUND(F353,2)=ROUND(VLOOKUP($C353,'2019-20 AER Final Decision'!$G$20:$Q$335,'2019-20 AER Final Decision'!$L$5,FALSE),2))</f>
        <v>1</v>
      </c>
    </row>
    <row r="354" spans="2:9" ht="12.75" customHeight="1" x14ac:dyDescent="0.2">
      <c r="B354" s="178"/>
      <c r="C354" s="124" t="s">
        <v>448</v>
      </c>
      <c r="D354" s="24" t="s">
        <v>4</v>
      </c>
      <c r="E354" s="24" t="s">
        <v>7</v>
      </c>
      <c r="F354" s="26">
        <f>ROUND(VLOOKUP($C354,'2019-20 AER Final Decision'!$G$21:$P$363,'2019-20 AER Final Decision'!$L$5,FALSE),2)</f>
        <v>283.95</v>
      </c>
      <c r="G354" s="109">
        <f t="shared" si="24"/>
        <v>312.34500000000003</v>
      </c>
      <c r="I354" s="3" t="b">
        <f>IF($E354="","",ROUND(F354,2)=ROUND(VLOOKUP($C354,'2019-20 AER Final Decision'!$G$20:$Q$335,'2019-20 AER Final Decision'!$L$5,FALSE),2))</f>
        <v>1</v>
      </c>
    </row>
    <row r="355" spans="2:9" x14ac:dyDescent="0.2">
      <c r="B355" s="177" t="s">
        <v>450</v>
      </c>
      <c r="C355" s="122" t="s">
        <v>368</v>
      </c>
      <c r="D355" s="37" t="s">
        <v>4</v>
      </c>
      <c r="E355" s="37" t="s">
        <v>5</v>
      </c>
      <c r="F355" s="71">
        <f>ROUND(VLOOKUP($C355,'2019-20 AER Final Decision'!$G$21:$P$363,'2019-20 AER Final Decision'!$L$5,FALSE),2)</f>
        <v>177.54</v>
      </c>
      <c r="G355" s="111">
        <f t="shared" si="24"/>
        <v>195.29400000000001</v>
      </c>
      <c r="I355" s="3" t="b">
        <f>IF($E355="","",ROUND(F355,2)=ROUND(VLOOKUP($C355,'2019-20 AER Final Decision'!$G$20:$Q$335,'2019-20 AER Final Decision'!$L$5,FALSE),2))</f>
        <v>1</v>
      </c>
    </row>
    <row r="356" spans="2:9" x14ac:dyDescent="0.2">
      <c r="B356" s="179"/>
      <c r="C356" s="123" t="s">
        <v>369</v>
      </c>
      <c r="D356" s="35" t="s">
        <v>4</v>
      </c>
      <c r="E356" s="35" t="s">
        <v>5</v>
      </c>
      <c r="F356" s="22">
        <f>ROUND(VLOOKUP($C356,'2019-20 AER Final Decision'!$G$21:$P$363,'2019-20 AER Final Decision'!$L$5,FALSE),2)</f>
        <v>177.54</v>
      </c>
      <c r="G356" s="108">
        <f t="shared" si="24"/>
        <v>195.29400000000001</v>
      </c>
      <c r="I356" s="3" t="b">
        <f>IF($E356="","",ROUND(F356,2)=ROUND(VLOOKUP($C356,'2019-20 AER Final Decision'!$G$20:$Q$335,'2019-20 AER Final Decision'!$L$5,FALSE),2))</f>
        <v>1</v>
      </c>
    </row>
    <row r="357" spans="2:9" ht="14.25" x14ac:dyDescent="0.2">
      <c r="B357" s="106"/>
      <c r="C357" s="124"/>
      <c r="D357" s="24"/>
      <c r="E357" s="24"/>
      <c r="F357" s="26"/>
      <c r="G357" s="109"/>
      <c r="I357" s="3" t="str">
        <f>IF($E357="","",ROUND(F357,2)=ROUND(VLOOKUP($C357,'2019-20 AER Final Decision'!$G$20:$Q$335,'2019-20 AER Final Decision'!$L$5,FALSE),2))</f>
        <v/>
      </c>
    </row>
    <row r="358" spans="2:9" ht="25.5" x14ac:dyDescent="0.2">
      <c r="B358" s="105" t="s">
        <v>370</v>
      </c>
      <c r="C358" s="124" t="s">
        <v>371</v>
      </c>
      <c r="D358" s="15" t="s">
        <v>4</v>
      </c>
      <c r="E358" s="15" t="s">
        <v>7</v>
      </c>
      <c r="F358" s="17"/>
      <c r="G358" s="107"/>
      <c r="I358" s="3" t="b">
        <f>IF($E358="","",ROUND(F358,2)=ROUND(VLOOKUP($C358,'2019-20 AER Final Decision'!$G$20:$Q$335,'2019-20 AER Final Decision'!$L$5,FALSE),2))</f>
        <v>1</v>
      </c>
    </row>
    <row r="359" spans="2:9" x14ac:dyDescent="0.2">
      <c r="B359" s="105" t="s">
        <v>435</v>
      </c>
      <c r="C359" s="42" t="s">
        <v>379</v>
      </c>
      <c r="D359" s="15" t="s">
        <v>4</v>
      </c>
      <c r="E359" s="15" t="s">
        <v>5</v>
      </c>
      <c r="F359" s="17">
        <f>ROUND(VLOOKUP($C359,'2019-20 AER Final Decision'!$G$21:$P$363,'2019-20 AER Final Decision'!$L$5,FALSE),2)</f>
        <v>238.14</v>
      </c>
      <c r="G359" s="107">
        <f t="shared" si="24"/>
        <v>261.95400000000001</v>
      </c>
      <c r="I359" s="3" t="b">
        <f>IF($E359="","",ROUND(F359,2)=ROUND(VLOOKUP($C359,'2019-20 AER Final Decision'!$G$20:$Q$335,'2019-20 AER Final Decision'!$L$5,FALSE),2))</f>
        <v>1</v>
      </c>
    </row>
    <row r="360" spans="2:9" x14ac:dyDescent="0.2">
      <c r="B360" s="105" t="s">
        <v>436</v>
      </c>
      <c r="C360" s="42" t="s">
        <v>383</v>
      </c>
      <c r="D360" s="15" t="s">
        <v>4</v>
      </c>
      <c r="E360" s="15" t="s">
        <v>5</v>
      </c>
      <c r="F360" s="17">
        <f>ROUND(VLOOKUP($C360,'2019-20 AER Final Decision'!$G$21:$P$363,'2019-20 AER Final Decision'!$L$5,FALSE),2)</f>
        <v>649.02</v>
      </c>
      <c r="G360" s="107">
        <f t="shared" si="24"/>
        <v>713.92200000000003</v>
      </c>
      <c r="I360" s="3" t="b">
        <f>IF($E360="","",ROUND(F360,2)=ROUND(VLOOKUP($C360,'2019-20 AER Final Decision'!$G$20:$Q$335,'2019-20 AER Final Decision'!$L$5,FALSE),2))</f>
        <v>1</v>
      </c>
    </row>
    <row r="361" spans="2:9" x14ac:dyDescent="0.2">
      <c r="B361" s="105" t="s">
        <v>437</v>
      </c>
      <c r="C361" s="42" t="s">
        <v>386</v>
      </c>
      <c r="D361" s="15" t="s">
        <v>4</v>
      </c>
      <c r="E361" s="15" t="s">
        <v>7</v>
      </c>
      <c r="F361" s="17">
        <f>ROUND(VLOOKUP($C361,'2019-20 AER Final Decision'!$G$21:$P$363,'2019-20 AER Final Decision'!$L$5,FALSE),2)</f>
        <v>107.3</v>
      </c>
      <c r="G361" s="107">
        <f t="shared" si="24"/>
        <v>118.03</v>
      </c>
      <c r="I361" s="3" t="b">
        <f>IF($E361="","",ROUND(F361,2)=ROUND(VLOOKUP($C361,'2019-20 AER Final Decision'!$G$20:$Q$335,'2019-20 AER Final Decision'!$L$5,FALSE),2))</f>
        <v>1</v>
      </c>
    </row>
    <row r="362" spans="2:9" x14ac:dyDescent="0.2">
      <c r="B362" s="105" t="s">
        <v>198</v>
      </c>
      <c r="C362" s="42" t="s">
        <v>199</v>
      </c>
      <c r="D362" s="15" t="s">
        <v>4</v>
      </c>
      <c r="E362" s="15" t="s">
        <v>7</v>
      </c>
      <c r="F362" s="17" t="e">
        <f>ROUND(VLOOKUP($C362,'2019-20 AER Final Decision'!$G$21:$P$363,'2019-20 AER Final Decision'!$L$5,FALSE),2)</f>
        <v>#VALUE!</v>
      </c>
      <c r="G362" s="107" t="e">
        <f t="shared" si="24"/>
        <v>#VALUE!</v>
      </c>
      <c r="I362" s="3" t="e">
        <f>IF($E362="","",ROUND(F362,2)=ROUND(VLOOKUP($C362,'2019-20 AER Final Decision'!$G$20:$Q$335,'2019-20 AER Final Decision'!$L$5,FALSE),2))</f>
        <v>#VALUE!</v>
      </c>
    </row>
    <row r="363" spans="2:9" x14ac:dyDescent="0.2">
      <c r="B363" s="43"/>
      <c r="C363" s="9"/>
      <c r="D363" s="39"/>
      <c r="E363" s="39"/>
      <c r="F363" s="19"/>
      <c r="G363" s="112"/>
    </row>
    <row r="364" spans="2:9" x14ac:dyDescent="0.2">
      <c r="B364" s="43"/>
      <c r="C364" s="9"/>
      <c r="D364" s="39"/>
      <c r="E364" s="39"/>
      <c r="F364" s="19"/>
      <c r="G364" s="112"/>
    </row>
    <row r="365" spans="2:9" ht="15" x14ac:dyDescent="0.2">
      <c r="B365" s="44" t="s">
        <v>220</v>
      </c>
      <c r="C365" s="68"/>
      <c r="D365" s="62" t="s">
        <v>232</v>
      </c>
      <c r="E365" s="62" t="s">
        <v>232</v>
      </c>
      <c r="F365" s="63" t="s">
        <v>232</v>
      </c>
      <c r="G365" s="113" t="s">
        <v>232</v>
      </c>
    </row>
    <row r="366" spans="2:9" ht="75" x14ac:dyDescent="0.2">
      <c r="B366" s="81" t="s">
        <v>217</v>
      </c>
      <c r="C366" s="67" t="s">
        <v>232</v>
      </c>
      <c r="D366" s="67" t="s">
        <v>232</v>
      </c>
      <c r="E366" s="66" t="s">
        <v>232</v>
      </c>
      <c r="F366" s="45" t="s">
        <v>467</v>
      </c>
      <c r="G366" s="45" t="s">
        <v>468</v>
      </c>
    </row>
    <row r="367" spans="2:9" x14ac:dyDescent="0.2">
      <c r="B367" s="83" t="s">
        <v>218</v>
      </c>
      <c r="C367" s="82" t="s">
        <v>232</v>
      </c>
      <c r="D367" s="15" t="s">
        <v>6</v>
      </c>
      <c r="E367" s="15" t="s">
        <v>7</v>
      </c>
      <c r="F367" s="17">
        <f>ROUND(VLOOKUP($B367,'2019-20 AER Final Decision'!$E$345:$P$364,'2019-20 AER Final Decision'!$L$341,FALSE),2)</f>
        <v>107.3</v>
      </c>
      <c r="G367" s="107">
        <f t="shared" ref="G367:G384" si="25">ROUND(F367*1.1,3)</f>
        <v>118.03</v>
      </c>
      <c r="I367" s="3" t="b">
        <f>IF($B367="","",ROUND(F367,2)=ROUND(VLOOKUP($B367,'2019-20 AER Final Decision'!$E$345:$P$364,'2019-20 AER Final Decision'!$L$341,FALSE),2))</f>
        <v>1</v>
      </c>
    </row>
    <row r="368" spans="2:9" x14ac:dyDescent="0.2">
      <c r="B368" s="83" t="s">
        <v>390</v>
      </c>
      <c r="C368" s="82" t="s">
        <v>232</v>
      </c>
      <c r="D368" s="15" t="s">
        <v>6</v>
      </c>
      <c r="E368" s="15" t="s">
        <v>7</v>
      </c>
      <c r="F368" s="17">
        <f>ROUND(VLOOKUP($B368,'2019-20 AER Final Decision'!$E$345:$P$364,'2019-20 AER Final Decision'!$L$341,FALSE),2)</f>
        <v>162.26</v>
      </c>
      <c r="G368" s="107">
        <f t="shared" si="25"/>
        <v>178.48599999999999</v>
      </c>
      <c r="I368" s="3" t="b">
        <f>IF($B368="","",ROUND(F368,2)=ROUND(VLOOKUP($B368,'2019-20 AER Final Decision'!$E$345:$P$364,'2019-20 AER Final Decision'!$L$341,FALSE),2))</f>
        <v>1</v>
      </c>
    </row>
    <row r="369" spans="2:9" x14ac:dyDescent="0.2">
      <c r="B369" s="83" t="s">
        <v>391</v>
      </c>
      <c r="C369" s="82" t="s">
        <v>232</v>
      </c>
      <c r="D369" s="15" t="s">
        <v>6</v>
      </c>
      <c r="E369" s="15" t="s">
        <v>7</v>
      </c>
      <c r="F369" s="17">
        <f>ROUND(VLOOKUP($B369,'2019-20 AER Final Decision'!$E$345:$P$364,'2019-20 AER Final Decision'!$L$341,FALSE),2)</f>
        <v>202.82</v>
      </c>
      <c r="G369" s="107">
        <f t="shared" si="25"/>
        <v>223.102</v>
      </c>
      <c r="I369" s="3" t="b">
        <f>IF($B369="","",ROUND(F369,2)=ROUND(VLOOKUP($B369,'2019-20 AER Final Decision'!$E$345:$P$364,'2019-20 AER Final Decision'!$L$341,FALSE),2))</f>
        <v>1</v>
      </c>
    </row>
    <row r="370" spans="2:9" x14ac:dyDescent="0.2">
      <c r="B370" s="83" t="s">
        <v>392</v>
      </c>
      <c r="C370" s="82" t="s">
        <v>232</v>
      </c>
      <c r="D370" s="15" t="s">
        <v>6</v>
      </c>
      <c r="E370" s="15" t="s">
        <v>7</v>
      </c>
      <c r="F370" s="17">
        <f>ROUND(VLOOKUP($B370,'2019-20 AER Final Decision'!$E$345:$P$364,'2019-20 AER Final Decision'!$L$341,FALSE),2)</f>
        <v>156.37</v>
      </c>
      <c r="G370" s="107">
        <f t="shared" si="25"/>
        <v>172.00700000000001</v>
      </c>
      <c r="I370" s="3" t="b">
        <f>IF($B370="","",ROUND(F370,2)=ROUND(VLOOKUP($B370,'2019-20 AER Final Decision'!$E$345:$P$364,'2019-20 AER Final Decision'!$L$341,FALSE),2))</f>
        <v>1</v>
      </c>
    </row>
    <row r="371" spans="2:9" x14ac:dyDescent="0.2">
      <c r="B371" s="83" t="s">
        <v>219</v>
      </c>
      <c r="C371" s="82"/>
      <c r="D371" s="15" t="s">
        <v>6</v>
      </c>
      <c r="E371" s="15" t="s">
        <v>7</v>
      </c>
      <c r="F371" s="17">
        <f>ROUND(VLOOKUP($B371,'2019-20 AER Final Decision'!$E$345:$P$364,'2019-20 AER Final Decision'!$L$341,FALSE),2)</f>
        <v>223.1</v>
      </c>
      <c r="G371" s="107">
        <f t="shared" si="25"/>
        <v>245.41</v>
      </c>
      <c r="I371" s="3" t="b">
        <f>IF($B371="","",ROUND(F371,2)=ROUND(VLOOKUP($B371,'2019-20 AER Final Decision'!$E$345:$P$364,'2019-20 AER Final Decision'!$L$341,FALSE),2))</f>
        <v>1</v>
      </c>
    </row>
    <row r="372" spans="2:9" x14ac:dyDescent="0.2">
      <c r="B372" s="83" t="s">
        <v>393</v>
      </c>
      <c r="C372" s="82"/>
      <c r="D372" s="15" t="s">
        <v>6</v>
      </c>
      <c r="E372" s="15" t="s">
        <v>7</v>
      </c>
      <c r="F372" s="17">
        <f>ROUND(VLOOKUP($B372,'2019-20 AER Final Decision'!$E$345:$P$364,'2019-20 AER Final Decision'!$L$341,FALSE),2)</f>
        <v>93.53</v>
      </c>
      <c r="G372" s="107">
        <f t="shared" si="25"/>
        <v>102.883</v>
      </c>
      <c r="I372" s="3" t="b">
        <f>IF($B372="","",ROUND(F372,2)=ROUND(VLOOKUP($B372,'2019-20 AER Final Decision'!$E$345:$P$364,'2019-20 AER Final Decision'!$L$341,FALSE),2))</f>
        <v>1</v>
      </c>
    </row>
    <row r="373" spans="2:9" x14ac:dyDescent="0.2">
      <c r="B373" s="83" t="s">
        <v>394</v>
      </c>
      <c r="C373" s="82"/>
      <c r="D373" s="15" t="s">
        <v>6</v>
      </c>
      <c r="E373" s="15" t="s">
        <v>7</v>
      </c>
      <c r="F373" s="17">
        <f>ROUND(VLOOKUP($B373,'2019-20 AER Final Decision'!$E$345:$P$364,'2019-20 AER Final Decision'!$L$341,FALSE),2)</f>
        <v>202.82</v>
      </c>
      <c r="G373" s="107">
        <f t="shared" si="25"/>
        <v>223.102</v>
      </c>
      <c r="I373" s="3" t="b">
        <f>IF($B373="","",ROUND(F373,2)=ROUND(VLOOKUP($B373,'2019-20 AER Final Decision'!$E$345:$P$364,'2019-20 AER Final Decision'!$L$341,FALSE),2))</f>
        <v>1</v>
      </c>
    </row>
    <row r="374" spans="2:9" x14ac:dyDescent="0.2">
      <c r="B374" s="83" t="s">
        <v>395</v>
      </c>
      <c r="C374" s="82"/>
      <c r="D374" s="15" t="s">
        <v>6</v>
      </c>
      <c r="E374" s="15" t="s">
        <v>7</v>
      </c>
      <c r="F374" s="17">
        <f>ROUND(VLOOKUP($B374,'2019-20 AER Final Decision'!$E$345:$P$364,'2019-20 AER Final Decision'!$L$341,FALSE),2)</f>
        <v>197.99</v>
      </c>
      <c r="G374" s="107">
        <f t="shared" si="25"/>
        <v>217.78899999999999</v>
      </c>
      <c r="I374" s="3" t="b">
        <f>IF($B374="","",ROUND(F374,2)=ROUND(VLOOKUP($B374,'2019-20 AER Final Decision'!$E$345:$P$364,'2019-20 AER Final Decision'!$L$341,FALSE),2))</f>
        <v>1</v>
      </c>
    </row>
    <row r="375" spans="2:9" x14ac:dyDescent="0.2">
      <c r="B375" s="83" t="s">
        <v>396</v>
      </c>
      <c r="C375" s="82"/>
      <c r="D375" s="15" t="s">
        <v>6</v>
      </c>
      <c r="E375" s="15" t="s">
        <v>7</v>
      </c>
      <c r="F375" s="17">
        <f>ROUND(VLOOKUP($B375,'2019-20 AER Final Decision'!$E$345:$P$364,'2019-20 AER Final Decision'!$L$341,FALSE),2)</f>
        <v>131.91</v>
      </c>
      <c r="G375" s="107">
        <f t="shared" si="25"/>
        <v>145.101</v>
      </c>
      <c r="I375" s="3" t="b">
        <f>IF($B375="","",ROUND(F375,2)=ROUND(VLOOKUP($B375,'2019-20 AER Final Decision'!$E$345:$P$364,'2019-20 AER Final Decision'!$L$341,FALSE),2))</f>
        <v>1</v>
      </c>
    </row>
    <row r="376" spans="2:9" x14ac:dyDescent="0.2">
      <c r="B376" s="83" t="s">
        <v>397</v>
      </c>
      <c r="C376" s="82"/>
      <c r="D376" s="15" t="s">
        <v>6</v>
      </c>
      <c r="E376" s="15" t="s">
        <v>7</v>
      </c>
      <c r="F376" s="17">
        <f>ROUND(VLOOKUP($B376,'2019-20 AER Final Decision'!$E$345:$P$364,'2019-20 AER Final Decision'!$L$341,FALSE),2)</f>
        <v>156.37</v>
      </c>
      <c r="G376" s="107">
        <f t="shared" si="25"/>
        <v>172.00700000000001</v>
      </c>
      <c r="I376" s="3" t="b">
        <f>IF($B376="","",ROUND(F376,2)=ROUND(VLOOKUP($B376,'2019-20 AER Final Decision'!$E$345:$P$364,'2019-20 AER Final Decision'!$L$341,FALSE),2))</f>
        <v>1</v>
      </c>
    </row>
    <row r="377" spans="2:9" x14ac:dyDescent="0.2">
      <c r="B377" s="83" t="s">
        <v>398</v>
      </c>
      <c r="C377" s="82"/>
      <c r="D377" s="15" t="s">
        <v>6</v>
      </c>
      <c r="E377" s="15" t="s">
        <v>7</v>
      </c>
      <c r="F377" s="17">
        <f>ROUND(VLOOKUP($B377,'2019-20 AER Final Decision'!$E$345:$P$364,'2019-20 AER Final Decision'!$L$341,FALSE),2)</f>
        <v>66.28</v>
      </c>
      <c r="G377" s="107">
        <f t="shared" si="25"/>
        <v>72.908000000000001</v>
      </c>
      <c r="I377" s="3" t="b">
        <f>IF($B377="","",ROUND(F377,2)=ROUND(VLOOKUP($B377,'2019-20 AER Final Decision'!$E$345:$P$364,'2019-20 AER Final Decision'!$L$341,FALSE),2))</f>
        <v>1</v>
      </c>
    </row>
    <row r="378" spans="2:9" x14ac:dyDescent="0.2">
      <c r="B378" s="83" t="s">
        <v>475</v>
      </c>
      <c r="C378" s="82"/>
      <c r="D378" s="15" t="s">
        <v>6</v>
      </c>
      <c r="E378" s="15" t="s">
        <v>7</v>
      </c>
      <c r="F378" s="17">
        <f>ROUND(VLOOKUP($B378,'2019-20 AER Final Decision'!$E$345:$P$364,'2019-20 AER Final Decision'!$L$341,FALSE),2)</f>
        <v>74.849999999999994</v>
      </c>
      <c r="G378" s="107">
        <f t="shared" si="25"/>
        <v>82.334999999999994</v>
      </c>
      <c r="I378" s="3" t="b">
        <f>IF($B378="","",ROUND(F378,2)=ROUND(VLOOKUP($B378,'2019-20 AER Final Decision'!$E$345:$P$364,'2019-20 AER Final Decision'!$L$341,FALSE),2))</f>
        <v>1</v>
      </c>
    </row>
    <row r="379" spans="2:9" x14ac:dyDescent="0.2">
      <c r="B379" s="83" t="s">
        <v>399</v>
      </c>
      <c r="C379" s="82"/>
      <c r="D379" s="15" t="s">
        <v>6</v>
      </c>
      <c r="E379" s="15" t="s">
        <v>7</v>
      </c>
      <c r="F379" s="17">
        <f>ROUND(VLOOKUP($B379,'2019-20 AER Final Decision'!$E$345:$P$364,'2019-20 AER Final Decision'!$L$341,FALSE),2)</f>
        <v>156.37</v>
      </c>
      <c r="G379" s="107">
        <f t="shared" si="25"/>
        <v>172.00700000000001</v>
      </c>
      <c r="I379" s="3" t="b">
        <f>IF($B379="","",ROUND(F379,2)=ROUND(VLOOKUP($B379,'2019-20 AER Final Decision'!$E$345:$P$364,'2019-20 AER Final Decision'!$L$341,FALSE),2))</f>
        <v>1</v>
      </c>
    </row>
    <row r="380" spans="2:9" x14ac:dyDescent="0.2">
      <c r="B380" s="83" t="s">
        <v>400</v>
      </c>
      <c r="C380" s="82"/>
      <c r="D380" s="15" t="s">
        <v>6</v>
      </c>
      <c r="E380" s="15" t="s">
        <v>7</v>
      </c>
      <c r="F380" s="17">
        <f>ROUND(VLOOKUP($B380,'2019-20 AER Final Decision'!$E$345:$P$364,'2019-20 AER Final Decision'!$L$341,FALSE),2)</f>
        <v>108.17</v>
      </c>
      <c r="G380" s="107">
        <f t="shared" si="25"/>
        <v>118.98699999999999</v>
      </c>
      <c r="I380" s="3" t="b">
        <f>IF($B380="","",ROUND(F380,2)=ROUND(VLOOKUP($B380,'2019-20 AER Final Decision'!$E$345:$P$364,'2019-20 AER Final Decision'!$L$341,FALSE),2))</f>
        <v>1</v>
      </c>
    </row>
    <row r="381" spans="2:9" x14ac:dyDescent="0.2">
      <c r="B381" s="83" t="s">
        <v>401</v>
      </c>
      <c r="C381" s="82"/>
      <c r="D381" s="15" t="s">
        <v>6</v>
      </c>
      <c r="E381" s="15" t="s">
        <v>7</v>
      </c>
      <c r="F381" s="17">
        <f>ROUND(VLOOKUP($B381,'2019-20 AER Final Decision'!$E$345:$P$364,'2019-20 AER Final Decision'!$L$341,FALSE),2)</f>
        <v>162.26</v>
      </c>
      <c r="G381" s="107">
        <f t="shared" si="25"/>
        <v>178.48599999999999</v>
      </c>
      <c r="I381" s="3" t="b">
        <f>IF($B381="","",ROUND(F381,2)=ROUND(VLOOKUP($B381,'2019-20 AER Final Decision'!$E$345:$P$364,'2019-20 AER Final Decision'!$L$341,FALSE),2))</f>
        <v>1</v>
      </c>
    </row>
    <row r="382" spans="2:9" x14ac:dyDescent="0.2">
      <c r="B382" s="83" t="s">
        <v>402</v>
      </c>
      <c r="C382" s="82"/>
      <c r="D382" s="15" t="s">
        <v>6</v>
      </c>
      <c r="E382" s="15" t="s">
        <v>7</v>
      </c>
      <c r="F382" s="17">
        <f>ROUND(VLOOKUP($B382,'2019-20 AER Final Decision'!$E$345:$P$364,'2019-20 AER Final Decision'!$L$341,FALSE),2)</f>
        <v>202.82</v>
      </c>
      <c r="G382" s="107">
        <f t="shared" si="25"/>
        <v>223.102</v>
      </c>
      <c r="I382" s="3" t="b">
        <f>IF($B382="","",ROUND(F382,2)=ROUND(VLOOKUP($B382,'2019-20 AER Final Decision'!$E$345:$P$364,'2019-20 AER Final Decision'!$L$341,FALSE),2))</f>
        <v>1</v>
      </c>
    </row>
    <row r="383" spans="2:9" x14ac:dyDescent="0.2">
      <c r="B383" s="83" t="s">
        <v>399</v>
      </c>
      <c r="C383" s="82"/>
      <c r="D383" s="15" t="s">
        <v>6</v>
      </c>
      <c r="E383" s="15" t="s">
        <v>7</v>
      </c>
      <c r="F383" s="17">
        <f>ROUND(VLOOKUP($B383,'2019-20 AER Final Decision'!$E$345:$P$364,'2019-20 AER Final Decision'!$L$341,FALSE),2)</f>
        <v>156.37</v>
      </c>
      <c r="G383" s="107">
        <f t="shared" si="25"/>
        <v>172.00700000000001</v>
      </c>
      <c r="I383" s="3" t="b">
        <f>IF($B383="","",ROUND(F383,2)=ROUND(VLOOKUP($B383,'2019-20 AER Final Decision'!$E$345:$P$364,'2019-20 AER Final Decision'!$L$341,FALSE),2))</f>
        <v>1</v>
      </c>
    </row>
    <row r="384" spans="2:9" x14ac:dyDescent="0.2">
      <c r="B384" s="83" t="s">
        <v>403</v>
      </c>
      <c r="C384" s="82" t="s">
        <v>232</v>
      </c>
      <c r="D384" s="15" t="s">
        <v>6</v>
      </c>
      <c r="E384" s="15" t="s">
        <v>7</v>
      </c>
      <c r="F384" s="17">
        <f>ROUND(VLOOKUP($B384,'2019-20 AER Final Decision'!$E$345:$P$364,'2019-20 AER Final Decision'!$L$341,FALSE),2)</f>
        <v>160.43</v>
      </c>
      <c r="G384" s="107">
        <f t="shared" si="25"/>
        <v>176.47300000000001</v>
      </c>
      <c r="I384" s="3" t="b">
        <f>IF($B384="","",ROUND(F384,2)=ROUND(VLOOKUP($B384,'2019-20 AER Final Decision'!$E$345:$P$364,'2019-20 AER Final Decision'!$L$341,FALSE),2))</f>
        <v>1</v>
      </c>
    </row>
  </sheetData>
  <mergeCells count="29">
    <mergeCell ref="B105:B142"/>
    <mergeCell ref="B11:B16"/>
    <mergeCell ref="B17:B19"/>
    <mergeCell ref="B20:B21"/>
    <mergeCell ref="B22:B26"/>
    <mergeCell ref="B27:B28"/>
    <mergeCell ref="B29:B37"/>
    <mergeCell ref="B38:B39"/>
    <mergeCell ref="B40:B41"/>
    <mergeCell ref="B42:B45"/>
    <mergeCell ref="B50:B72"/>
    <mergeCell ref="B73:B104"/>
    <mergeCell ref="B324:B325"/>
    <mergeCell ref="B143:B155"/>
    <mergeCell ref="B156:B162"/>
    <mergeCell ref="B163:B169"/>
    <mergeCell ref="B170:B258"/>
    <mergeCell ref="B259:B262"/>
    <mergeCell ref="B264:B267"/>
    <mergeCell ref="B268:B276"/>
    <mergeCell ref="B277:B283"/>
    <mergeCell ref="B284:B290"/>
    <mergeCell ref="B291:B320"/>
    <mergeCell ref="B321:B322"/>
    <mergeCell ref="B326:B329"/>
    <mergeCell ref="B332:B333"/>
    <mergeCell ref="B348:B352"/>
    <mergeCell ref="B353:B354"/>
    <mergeCell ref="B355:B356"/>
  </mergeCells>
  <pageMargins left="0.39370078740157483" right="0.39370078740157483" top="0.39370078740157483" bottom="0.39370078740157483" header="0.19685039370078741" footer="0.19685039370078741"/>
  <pageSetup paperSize="9" scale="3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5917-37B3-4831-8AE9-6240E954E7BD}">
  <sheetPr>
    <pageSetUpPr fitToPage="1"/>
  </sheetPr>
  <dimension ref="A1:I385"/>
  <sheetViews>
    <sheetView zoomScale="85" zoomScaleNormal="85" workbookViewId="0">
      <pane ySplit="8" topLeftCell="A10" activePane="bottomLeft" state="frozen"/>
      <selection activeCell="D386" sqref="D386"/>
      <selection pane="bottomLeft" activeCell="A10" sqref="A10"/>
    </sheetView>
  </sheetViews>
  <sheetFormatPr defaultRowHeight="12.75" x14ac:dyDescent="0.2"/>
  <cols>
    <col min="1" max="1" width="1.375" style="48" customWidth="1"/>
    <col min="2" max="2" width="27.75" style="5" bestFit="1" customWidth="1"/>
    <col min="3" max="3" width="83.5" style="2" customWidth="1"/>
    <col min="4" max="4" width="13.625" style="3" customWidth="1"/>
    <col min="5" max="5" width="6.625" style="3" customWidth="1"/>
    <col min="6" max="7" width="13.875" style="3" customWidth="1"/>
    <col min="8" max="16384" width="9" style="3"/>
  </cols>
  <sheetData>
    <row r="1" spans="1:9" ht="12.75" customHeight="1" x14ac:dyDescent="0.4">
      <c r="B1" s="1"/>
      <c r="C1" s="1"/>
    </row>
    <row r="2" spans="1:9" ht="26.25" x14ac:dyDescent="0.4">
      <c r="B2" s="1" t="s">
        <v>200</v>
      </c>
    </row>
    <row r="3" spans="1:9" ht="18" hidden="1" x14ac:dyDescent="0.25">
      <c r="A3" s="49"/>
      <c r="B3" s="7"/>
    </row>
    <row r="4" spans="1:9" hidden="1" x14ac:dyDescent="0.2">
      <c r="A4" s="49"/>
      <c r="B4" s="51"/>
      <c r="C4" s="51"/>
      <c r="D4" s="51"/>
      <c r="E4" s="51"/>
      <c r="F4" s="51"/>
      <c r="G4" s="51"/>
    </row>
    <row r="5" spans="1:9" hidden="1" x14ac:dyDescent="0.2">
      <c r="A5" s="49"/>
      <c r="B5" s="8"/>
      <c r="F5" s="121"/>
    </row>
    <row r="6" spans="1:9" hidden="1" x14ac:dyDescent="0.2">
      <c r="A6" s="49"/>
      <c r="B6" s="8"/>
      <c r="F6" s="121"/>
    </row>
    <row r="7" spans="1:9" x14ac:dyDescent="0.2">
      <c r="A7" s="49"/>
      <c r="B7" s="51"/>
      <c r="C7" s="51"/>
      <c r="D7" s="51"/>
      <c r="E7" s="51"/>
      <c r="F7" s="51"/>
      <c r="G7" s="51"/>
    </row>
    <row r="8" spans="1:9" x14ac:dyDescent="0.2">
      <c r="A8" s="49"/>
      <c r="B8" s="8"/>
      <c r="F8" s="131" t="s">
        <v>456</v>
      </c>
    </row>
    <row r="9" spans="1:9" hidden="1" x14ac:dyDescent="0.2">
      <c r="A9" s="49"/>
      <c r="B9" s="8"/>
    </row>
    <row r="10" spans="1:9" s="6" customFormat="1" ht="60" x14ac:dyDescent="0.2">
      <c r="A10" s="50"/>
      <c r="B10" s="13" t="s">
        <v>2</v>
      </c>
      <c r="C10" s="13" t="s">
        <v>0</v>
      </c>
      <c r="D10" s="13" t="s">
        <v>1</v>
      </c>
      <c r="E10" s="13" t="s">
        <v>2</v>
      </c>
      <c r="F10" s="45" t="s">
        <v>459</v>
      </c>
      <c r="G10" s="45" t="s">
        <v>460</v>
      </c>
    </row>
    <row r="11" spans="1:9" x14ac:dyDescent="0.2">
      <c r="B11" s="177" t="s">
        <v>141</v>
      </c>
      <c r="C11" s="20" t="s">
        <v>337</v>
      </c>
      <c r="D11" s="37" t="s">
        <v>142</v>
      </c>
      <c r="E11" s="38" t="s">
        <v>5</v>
      </c>
      <c r="F11" s="71">
        <f>ROUND(VLOOKUP($C11,'2019-20 AER Final Decision'!$G$21:$P$363,'2019-20 AER Final Decision'!$M$5,FALSE),2)</f>
        <v>44.8</v>
      </c>
      <c r="G11" s="77">
        <f>ROUND(F11*1.1,2)</f>
        <v>49.28</v>
      </c>
      <c r="I11" s="3" t="b">
        <f>IF($E11="","",ROUND(F11,2)=ROUND(VLOOKUP($C11,'2019-20 AER Final Decision'!$G$20:$Q$335,'2019-20 AER Final Decision'!$M$5,FALSE),2))</f>
        <v>1</v>
      </c>
    </row>
    <row r="12" spans="1:9" x14ac:dyDescent="0.2">
      <c r="B12" s="179"/>
      <c r="C12" s="23" t="s">
        <v>336</v>
      </c>
      <c r="D12" s="35" t="s">
        <v>142</v>
      </c>
      <c r="E12" s="36" t="s">
        <v>5</v>
      </c>
      <c r="F12" s="22">
        <f>ROUND(VLOOKUP($C12,'2019-20 AER Final Decision'!$G$21:$P$363,'2019-20 AER Final Decision'!$M$5,FALSE),2)</f>
        <v>12.82</v>
      </c>
      <c r="G12" s="78">
        <f t="shared" ref="G12:G45" si="0">ROUND(F12*1.1,2)</f>
        <v>14.1</v>
      </c>
      <c r="I12" s="3" t="b">
        <f>IF($E12="","",ROUND(F12,2)=ROUND(VLOOKUP($C12,'2019-20 AER Final Decision'!$G$20:$Q$335,'2019-20 AER Final Decision'!$M$5,FALSE),2))</f>
        <v>1</v>
      </c>
    </row>
    <row r="13" spans="1:9" x14ac:dyDescent="0.2">
      <c r="B13" s="179"/>
      <c r="C13" s="23" t="s">
        <v>338</v>
      </c>
      <c r="D13" s="35" t="s">
        <v>142</v>
      </c>
      <c r="E13" s="36" t="s">
        <v>5</v>
      </c>
      <c r="F13" s="22">
        <f>ROUND(VLOOKUP($C13,'2019-20 AER Final Decision'!$G$21:$P$363,'2019-20 AER Final Decision'!$M$5,FALSE),2)</f>
        <v>10.69</v>
      </c>
      <c r="G13" s="78">
        <f t="shared" si="0"/>
        <v>11.76</v>
      </c>
      <c r="I13" s="3" t="b">
        <f>IF($E13="","",ROUND(F13,2)=ROUND(VLOOKUP($C13,'2019-20 AER Final Decision'!$G$20:$Q$335,'2019-20 AER Final Decision'!$M$5,FALSE),2))</f>
        <v>1</v>
      </c>
    </row>
    <row r="14" spans="1:9" x14ac:dyDescent="0.2">
      <c r="B14" s="179"/>
      <c r="C14" s="23" t="s">
        <v>377</v>
      </c>
      <c r="D14" s="35" t="s">
        <v>142</v>
      </c>
      <c r="E14" s="36" t="s">
        <v>5</v>
      </c>
      <c r="F14" s="22">
        <f>ROUND(VLOOKUP($C14,'2019-20 AER Final Decision'!$G$21:$P$363,'2019-20 AER Final Decision'!$M$5,FALSE),2)</f>
        <v>128.25</v>
      </c>
      <c r="G14" s="78">
        <f t="shared" si="0"/>
        <v>141.08000000000001</v>
      </c>
      <c r="I14" s="3" t="b">
        <f>IF($E14="","",ROUND(F14,2)=ROUND(VLOOKUP($C14,'2019-20 AER Final Decision'!$G$20:$Q$335,'2019-20 AER Final Decision'!$M$5,FALSE),2))</f>
        <v>1</v>
      </c>
    </row>
    <row r="15" spans="1:9" x14ac:dyDescent="0.2">
      <c r="B15" s="179"/>
      <c r="C15" s="23" t="s">
        <v>334</v>
      </c>
      <c r="D15" s="35" t="s">
        <v>142</v>
      </c>
      <c r="E15" s="36" t="s">
        <v>5</v>
      </c>
      <c r="F15" s="22">
        <f>ROUND(VLOOKUP($C15,'2019-20 AER Final Decision'!$G$21:$P$363,'2019-20 AER Final Decision'!$M$5,FALSE),2)</f>
        <v>170.99</v>
      </c>
      <c r="G15" s="78">
        <f t="shared" si="0"/>
        <v>188.09</v>
      </c>
      <c r="I15" s="3" t="b">
        <f>IF($E15="","",ROUND(F15,2)=ROUND(VLOOKUP($C15,'2019-20 AER Final Decision'!$G$20:$Q$335,'2019-20 AER Final Decision'!$M$5,FALSE),2))</f>
        <v>1</v>
      </c>
    </row>
    <row r="16" spans="1:9" x14ac:dyDescent="0.2">
      <c r="B16" s="178"/>
      <c r="C16" s="74" t="s">
        <v>378</v>
      </c>
      <c r="D16" s="24" t="s">
        <v>142</v>
      </c>
      <c r="E16" s="76" t="s">
        <v>5</v>
      </c>
      <c r="F16" s="26">
        <f>ROUND(VLOOKUP($C16,'2019-20 AER Final Decision'!$G$21:$P$363,'2019-20 AER Final Decision'!$M$5,FALSE),2)</f>
        <v>32.06</v>
      </c>
      <c r="G16" s="79">
        <f t="shared" si="0"/>
        <v>35.270000000000003</v>
      </c>
      <c r="I16" s="3" t="b">
        <f>IF($E16="","",ROUND(F16,2)=ROUND(VLOOKUP($C16,'2019-20 AER Final Decision'!$G$20:$Q$335,'2019-20 AER Final Decision'!$M$5,FALSE),2))</f>
        <v>1</v>
      </c>
    </row>
    <row r="17" spans="1:9" x14ac:dyDescent="0.2">
      <c r="B17" s="177" t="s">
        <v>387</v>
      </c>
      <c r="C17" s="20" t="s">
        <v>423</v>
      </c>
      <c r="D17" s="37" t="s">
        <v>4</v>
      </c>
      <c r="E17" s="37" t="s">
        <v>5</v>
      </c>
      <c r="F17" s="71">
        <f>ROUND(VLOOKUP($C17,'2019-20 AER Final Decision'!$G$21:$P$363,'2019-20 AER Final Decision'!$M$5,FALSE),2)</f>
        <v>28.02</v>
      </c>
      <c r="G17" s="77">
        <f t="shared" si="0"/>
        <v>30.82</v>
      </c>
      <c r="I17" s="3" t="b">
        <f>IF($E17="","",ROUND(F17,2)=ROUND(VLOOKUP($C17,'2019-20 AER Final Decision'!$G$20:$Q$335,'2019-20 AER Final Decision'!$M$5,FALSE),2))</f>
        <v>1</v>
      </c>
    </row>
    <row r="18" spans="1:9" x14ac:dyDescent="0.2">
      <c r="B18" s="191"/>
      <c r="C18" s="23" t="s">
        <v>424</v>
      </c>
      <c r="D18" s="35" t="s">
        <v>4</v>
      </c>
      <c r="E18" s="35" t="s">
        <v>5</v>
      </c>
      <c r="F18" s="22">
        <f>F17</f>
        <v>28.02</v>
      </c>
      <c r="G18" s="78">
        <f t="shared" si="0"/>
        <v>30.82</v>
      </c>
      <c r="I18" s="130" t="b">
        <f>IF($E18="","",ROUND(F18,2)=ROUND(VLOOKUP($C17,'2019-20 AER Final Decision'!$G$20:$Q$335,'2019-20 AER Final Decision'!$M$5,FALSE),2))</f>
        <v>1</v>
      </c>
    </row>
    <row r="19" spans="1:9" x14ac:dyDescent="0.2">
      <c r="B19" s="191"/>
      <c r="C19" s="23" t="s">
        <v>425</v>
      </c>
      <c r="D19" s="35" t="s">
        <v>4</v>
      </c>
      <c r="E19" s="35" t="s">
        <v>5</v>
      </c>
      <c r="F19" s="26">
        <f>F17</f>
        <v>28.02</v>
      </c>
      <c r="G19" s="78">
        <f t="shared" si="0"/>
        <v>30.82</v>
      </c>
      <c r="I19" s="130" t="b">
        <f>IF($E19="","",ROUND(F19,2)=ROUND(VLOOKUP($C17,'2019-20 AER Final Decision'!$G$20:$Q$335,'2019-20 AER Final Decision'!$M$5,FALSE),2))</f>
        <v>1</v>
      </c>
    </row>
    <row r="20" spans="1:9" x14ac:dyDescent="0.2">
      <c r="B20" s="177" t="s">
        <v>155</v>
      </c>
      <c r="C20" s="47" t="s">
        <v>155</v>
      </c>
      <c r="D20" s="37" t="s">
        <v>4</v>
      </c>
      <c r="E20" s="37" t="s">
        <v>5</v>
      </c>
      <c r="F20" s="71">
        <f>ROUND(VLOOKUP($C20,'2019-20 AER Final Decision'!$G$21:$P$363,'2019-20 AER Final Decision'!$M$5,FALSE),2)</f>
        <v>135.03</v>
      </c>
      <c r="G20" s="77">
        <f t="shared" si="0"/>
        <v>148.53</v>
      </c>
      <c r="I20" s="3" t="b">
        <f>IF($E20="","",ROUND(F20,2)=ROUND(VLOOKUP($C20,'2019-20 AER Final Decision'!$G$20:$Q$335,'2019-20 AER Final Decision'!$M$5,FALSE),2))</f>
        <v>1</v>
      </c>
    </row>
    <row r="21" spans="1:9" x14ac:dyDescent="0.2">
      <c r="B21" s="178"/>
      <c r="C21" s="70" t="s">
        <v>426</v>
      </c>
      <c r="D21" s="24" t="s">
        <v>4</v>
      </c>
      <c r="E21" s="24" t="s">
        <v>5</v>
      </c>
      <c r="F21" s="26">
        <f>ROUND(VLOOKUP($C21,'2019-20 AER Final Decision'!$G$21:$P$363,'2019-20 AER Final Decision'!$M$5,FALSE),2)</f>
        <v>121.53</v>
      </c>
      <c r="G21" s="79">
        <f t="shared" si="0"/>
        <v>133.68</v>
      </c>
      <c r="I21" s="3" t="b">
        <f>IF($E21="","",ROUND(F21,2)=ROUND(VLOOKUP($C21,'2019-20 AER Final Decision'!$G$20:$Q$335,'2019-20 AER Final Decision'!$M$5,FALSE),2))</f>
        <v>1</v>
      </c>
    </row>
    <row r="22" spans="1:9" s="4" customFormat="1" x14ac:dyDescent="0.2">
      <c r="A22" s="49"/>
      <c r="B22" s="185" t="s">
        <v>157</v>
      </c>
      <c r="C22" s="47" t="s">
        <v>202</v>
      </c>
      <c r="D22" s="37" t="s">
        <v>6</v>
      </c>
      <c r="E22" s="37" t="s">
        <v>7</v>
      </c>
      <c r="F22" s="71">
        <f>ROUND(VLOOKUP($C22,'2019-20 AER Final Decision'!$G$21:$P$363,'2019-20 AER Final Decision'!$M$5,FALSE),2)</f>
        <v>162.03</v>
      </c>
      <c r="G22" s="77">
        <f t="shared" si="0"/>
        <v>178.23</v>
      </c>
      <c r="I22" s="3" t="b">
        <f>IF($E22="","",ROUND(F22,2)=ROUND(VLOOKUP($C22,'2019-20 AER Final Decision'!$G$20:$Q$335,'2019-20 AER Final Decision'!$M$5,FALSE),2))</f>
        <v>1</v>
      </c>
    </row>
    <row r="23" spans="1:9" s="4" customFormat="1" x14ac:dyDescent="0.2">
      <c r="A23" s="49"/>
      <c r="B23" s="185"/>
      <c r="C23" s="69" t="s">
        <v>203</v>
      </c>
      <c r="D23" s="35" t="s">
        <v>204</v>
      </c>
      <c r="E23" s="35" t="s">
        <v>7</v>
      </c>
      <c r="F23" s="22">
        <f>ROUND(VLOOKUP($C23,'2019-20 AER Final Decision'!$G$21:$P$363,'2019-20 AER Final Decision'!$M$5,FALSE),2)</f>
        <v>5.94</v>
      </c>
      <c r="G23" s="78">
        <f t="shared" si="0"/>
        <v>6.53</v>
      </c>
      <c r="I23" s="3" t="b">
        <f>IF($E23="","",ROUND(F23,2)=ROUND(VLOOKUP($C23,'2019-20 AER Final Decision'!$G$20:$Q$335,'2019-20 AER Final Decision'!$M$5,FALSE),2))</f>
        <v>1</v>
      </c>
    </row>
    <row r="24" spans="1:9" s="4" customFormat="1" x14ac:dyDescent="0.2">
      <c r="A24" s="49"/>
      <c r="B24" s="185"/>
      <c r="C24" s="69" t="s">
        <v>205</v>
      </c>
      <c r="D24" s="35" t="s">
        <v>6</v>
      </c>
      <c r="E24" s="35" t="s">
        <v>7</v>
      </c>
      <c r="F24" s="22">
        <f>ROUND(VLOOKUP($C24,'2019-20 AER Final Decision'!$G$21:$P$363,'2019-20 AER Final Decision'!$M$5,FALSE),2)</f>
        <v>162.03</v>
      </c>
      <c r="G24" s="78">
        <f t="shared" si="0"/>
        <v>178.23</v>
      </c>
      <c r="I24" s="3" t="b">
        <f>IF($E24="","",ROUND(F24,2)=ROUND(VLOOKUP($C24,'2019-20 AER Final Decision'!$G$20:$Q$335,'2019-20 AER Final Decision'!$M$5,FALSE),2))</f>
        <v>1</v>
      </c>
    </row>
    <row r="25" spans="1:9" s="4" customFormat="1" x14ac:dyDescent="0.2">
      <c r="A25" s="49"/>
      <c r="B25" s="185"/>
      <c r="C25" s="69" t="s">
        <v>159</v>
      </c>
      <c r="D25" s="35" t="s">
        <v>4</v>
      </c>
      <c r="E25" s="35" t="s">
        <v>5</v>
      </c>
      <c r="F25" s="22">
        <f>ROUND(VLOOKUP($C25,'2019-20 AER Final Decision'!$G$21:$P$363,'2019-20 AER Final Decision'!$M$5,FALSE),2)</f>
        <v>648.15</v>
      </c>
      <c r="G25" s="78">
        <f t="shared" si="0"/>
        <v>712.97</v>
      </c>
      <c r="I25" s="3" t="b">
        <f>IF($E25="","",ROUND(F25,2)=ROUND(VLOOKUP($C25,'2019-20 AER Final Decision'!$G$20:$Q$335,'2019-20 AER Final Decision'!$M$5,FALSE),2))</f>
        <v>1</v>
      </c>
    </row>
    <row r="26" spans="1:9" s="4" customFormat="1" x14ac:dyDescent="0.2">
      <c r="A26" s="49"/>
      <c r="B26" s="185"/>
      <c r="C26" s="70" t="s">
        <v>158</v>
      </c>
      <c r="D26" s="24" t="s">
        <v>6</v>
      </c>
      <c r="E26" s="24" t="s">
        <v>7</v>
      </c>
      <c r="F26" s="26">
        <f>ROUND(VLOOKUP($C26,'2019-20 AER Final Decision'!$G$21:$P$363,'2019-20 AER Final Decision'!$M$5,FALSE),2)</f>
        <v>162.03</v>
      </c>
      <c r="G26" s="79">
        <f t="shared" si="0"/>
        <v>178.23</v>
      </c>
      <c r="I26" s="3" t="b">
        <f>IF($E26="","",ROUND(F26,2)=ROUND(VLOOKUP($C26,'2019-20 AER Final Decision'!$G$20:$Q$335,'2019-20 AER Final Decision'!$M$5,FALSE),2))</f>
        <v>1</v>
      </c>
    </row>
    <row r="27" spans="1:9" s="4" customFormat="1" x14ac:dyDescent="0.2">
      <c r="A27" s="49"/>
      <c r="B27" s="192" t="s">
        <v>189</v>
      </c>
      <c r="C27" s="119" t="s">
        <v>190</v>
      </c>
      <c r="D27" s="37" t="s">
        <v>4</v>
      </c>
      <c r="E27" s="37" t="s">
        <v>5</v>
      </c>
      <c r="F27" s="71">
        <f>ROUND(VLOOKUP($C27,'2019-20 AER Final Decision'!$G$21:$P$363,'2019-20 AER Final Decision'!$M$5,FALSE),2)</f>
        <v>486.11</v>
      </c>
      <c r="G27" s="77">
        <f t="shared" si="0"/>
        <v>534.72</v>
      </c>
      <c r="I27" s="3" t="b">
        <f>IF($E27="","",ROUND(F27,2)=ROUND(VLOOKUP($C27,'2019-20 AER Final Decision'!$G$20:$Q$335,'2019-20 AER Final Decision'!$M$5,FALSE),2))</f>
        <v>1</v>
      </c>
    </row>
    <row r="28" spans="1:9" s="4" customFormat="1" x14ac:dyDescent="0.2">
      <c r="A28" s="49"/>
      <c r="B28" s="186"/>
      <c r="C28" s="120" t="s">
        <v>427</v>
      </c>
      <c r="D28" s="24" t="s">
        <v>4</v>
      </c>
      <c r="E28" s="24" t="s">
        <v>5</v>
      </c>
      <c r="F28" s="26">
        <f>ROUND(VLOOKUP($C28,'2019-20 AER Final Decision'!$G$21:$P$363,'2019-20 AER Final Decision'!$M$5,FALSE),2)</f>
        <v>121.53</v>
      </c>
      <c r="G28" s="79">
        <f t="shared" si="0"/>
        <v>133.68</v>
      </c>
      <c r="I28" s="3" t="b">
        <f>IF($E28="","",ROUND(F28,2)=ROUND(VLOOKUP($C28,'2019-20 AER Final Decision'!$G$20:$Q$335,'2019-20 AER Final Decision'!$M$5,FALSE),2))</f>
        <v>1</v>
      </c>
    </row>
    <row r="29" spans="1:9" s="4" customFormat="1" x14ac:dyDescent="0.2">
      <c r="A29" s="49"/>
      <c r="B29" s="177" t="s">
        <v>191</v>
      </c>
      <c r="C29" s="47" t="s">
        <v>206</v>
      </c>
      <c r="D29" s="37" t="s">
        <v>209</v>
      </c>
      <c r="E29" s="37" t="s">
        <v>5</v>
      </c>
      <c r="F29" s="71">
        <f>ROUND(VLOOKUP($C29,'2019-20 AER Final Decision'!$G$21:$P$363,'2019-20 AER Final Decision'!$M$5,FALSE),2)</f>
        <v>81.02</v>
      </c>
      <c r="G29" s="77">
        <f t="shared" si="0"/>
        <v>89.12</v>
      </c>
      <c r="I29" s="3" t="b">
        <f>IF($E29="","",ROUND(F29,2)=ROUND(VLOOKUP($C29,'2019-20 AER Final Decision'!$G$20:$Q$335,'2019-20 AER Final Decision'!$M$5,FALSE),2))</f>
        <v>1</v>
      </c>
    </row>
    <row r="30" spans="1:9" s="4" customFormat="1" x14ac:dyDescent="0.2">
      <c r="A30" s="49"/>
      <c r="B30" s="183"/>
      <c r="C30" s="69" t="s">
        <v>207</v>
      </c>
      <c r="D30" s="35" t="s">
        <v>209</v>
      </c>
      <c r="E30" s="35" t="s">
        <v>5</v>
      </c>
      <c r="F30" s="22">
        <f>ROUND(VLOOKUP($C30,'2019-20 AER Final Decision'!$G$21:$P$363,'2019-20 AER Final Decision'!$M$5,FALSE),2)</f>
        <v>306.24</v>
      </c>
      <c r="G30" s="78">
        <f t="shared" si="0"/>
        <v>336.86</v>
      </c>
      <c r="I30" s="3" t="b">
        <f>IF($E30="","",ROUND(F30,2)=ROUND(VLOOKUP($C30,'2019-20 AER Final Decision'!$G$20:$Q$335,'2019-20 AER Final Decision'!$M$5,FALSE),2))</f>
        <v>1</v>
      </c>
    </row>
    <row r="31" spans="1:9" s="4" customFormat="1" x14ac:dyDescent="0.2">
      <c r="A31" s="49"/>
      <c r="B31" s="183"/>
      <c r="C31" s="69" t="s">
        <v>224</v>
      </c>
      <c r="D31" s="35" t="s">
        <v>210</v>
      </c>
      <c r="E31" s="35" t="s">
        <v>5</v>
      </c>
      <c r="F31" s="22">
        <f>ROUND(VLOOKUP($C31,'2019-20 AER Final Decision'!$G$21:$P$363,'2019-20 AER Final Decision'!$M$5,FALSE),2)</f>
        <v>68.680000000000007</v>
      </c>
      <c r="G31" s="78">
        <f t="shared" si="0"/>
        <v>75.55</v>
      </c>
      <c r="I31" s="3" t="b">
        <f>IF($E31="","",ROUND(F31,2)=ROUND(VLOOKUP($C31,'2019-20 AER Final Decision'!$G$20:$Q$335,'2019-20 AER Final Decision'!$M$5,FALSE),2))</f>
        <v>1</v>
      </c>
    </row>
    <row r="32" spans="1:9" s="4" customFormat="1" x14ac:dyDescent="0.2">
      <c r="A32" s="49"/>
      <c r="B32" s="183"/>
      <c r="C32" s="69" t="s">
        <v>225</v>
      </c>
      <c r="D32" s="35" t="s">
        <v>210</v>
      </c>
      <c r="E32" s="35" t="s">
        <v>5</v>
      </c>
      <c r="F32" s="125">
        <f>F31</f>
        <v>68.680000000000007</v>
      </c>
      <c r="G32" s="78">
        <f t="shared" si="0"/>
        <v>75.55</v>
      </c>
      <c r="I32" s="130" t="b">
        <f>IF($E32="","",ROUND(F32,2)=ROUND(VLOOKUP($C31,'2019-20 AER Final Decision'!$G$20:$Q$335,'2019-20 AER Final Decision'!$M$5,FALSE),2))</f>
        <v>1</v>
      </c>
    </row>
    <row r="33" spans="1:9" s="4" customFormat="1" x14ac:dyDescent="0.2">
      <c r="A33" s="49"/>
      <c r="B33" s="183"/>
      <c r="C33" s="69" t="s">
        <v>208</v>
      </c>
      <c r="D33" s="35" t="s">
        <v>212</v>
      </c>
      <c r="E33" s="35" t="s">
        <v>5</v>
      </c>
      <c r="F33" s="22">
        <f>ROUND(VLOOKUP($C33,'2019-20 AER Final Decision'!$G$21:$P$363,'2019-20 AER Final Decision'!$M$5,FALSE),2)</f>
        <v>77.56</v>
      </c>
      <c r="G33" s="78">
        <f t="shared" si="0"/>
        <v>85.32</v>
      </c>
      <c r="I33" s="3" t="b">
        <f>IF($E33="","",ROUND(F33,2)=ROUND(VLOOKUP($C33,'2019-20 AER Final Decision'!$G$20:$Q$335,'2019-20 AER Final Decision'!$M$5,FALSE),2))</f>
        <v>1</v>
      </c>
    </row>
    <row r="34" spans="1:9" s="4" customFormat="1" x14ac:dyDescent="0.2">
      <c r="A34" s="49"/>
      <c r="B34" s="183"/>
      <c r="C34" s="69" t="s">
        <v>211</v>
      </c>
      <c r="D34" s="35" t="s">
        <v>209</v>
      </c>
      <c r="E34" s="35" t="s">
        <v>5</v>
      </c>
      <c r="F34" s="22">
        <f>ROUND(VLOOKUP($C34,'2019-20 AER Final Decision'!$G$21:$P$363,'2019-20 AER Final Decision'!$M$5,FALSE),2)</f>
        <v>506.16</v>
      </c>
      <c r="G34" s="78">
        <f t="shared" si="0"/>
        <v>556.78</v>
      </c>
      <c r="I34" s="3" t="b">
        <f>IF($E34="","",ROUND(F34,2)=ROUND(VLOOKUP($C34,'2019-20 AER Final Decision'!$G$20:$Q$335,'2019-20 AER Final Decision'!$M$5,FALSE),2))</f>
        <v>1</v>
      </c>
    </row>
    <row r="35" spans="1:9" s="4" customFormat="1" x14ac:dyDescent="0.2">
      <c r="A35" s="49"/>
      <c r="B35" s="183"/>
      <c r="C35" s="69" t="s">
        <v>193</v>
      </c>
      <c r="D35" s="35" t="s">
        <v>210</v>
      </c>
      <c r="E35" s="36" t="s">
        <v>5</v>
      </c>
      <c r="F35" s="22">
        <f>ROUND(VLOOKUP($C35,'2019-20 AER Final Decision'!$G$21:$P$363,'2019-20 AER Final Decision'!$M$5,FALSE),2)</f>
        <v>217.14</v>
      </c>
      <c r="G35" s="78">
        <f t="shared" si="0"/>
        <v>238.85</v>
      </c>
      <c r="I35" s="3" t="b">
        <f>IF($E35="","",ROUND(F35,2)=ROUND(VLOOKUP($C35,'2019-20 AER Final Decision'!$G$20:$Q$335,'2019-20 AER Final Decision'!$M$5,FALSE),2))</f>
        <v>1</v>
      </c>
    </row>
    <row r="36" spans="1:9" s="4" customFormat="1" x14ac:dyDescent="0.2">
      <c r="A36" s="49"/>
      <c r="B36" s="179"/>
      <c r="C36" s="69" t="s">
        <v>380</v>
      </c>
      <c r="D36" s="35" t="s">
        <v>4</v>
      </c>
      <c r="E36" s="36" t="s">
        <v>5</v>
      </c>
      <c r="F36" s="22">
        <f>ROUND(VLOOKUP($C36,'2019-20 AER Final Decision'!$G$21:$P$363,'2019-20 AER Final Decision'!$M$5,FALSE),2)</f>
        <v>138.31</v>
      </c>
      <c r="G36" s="78">
        <f t="shared" si="0"/>
        <v>152.13999999999999</v>
      </c>
      <c r="I36" s="3" t="b">
        <f>IF($E36="","",ROUND(F36,2)=ROUND(VLOOKUP($C36,'2019-20 AER Final Decision'!$G$20:$Q$335,'2019-20 AER Final Decision'!$M$5,FALSE),2))</f>
        <v>1</v>
      </c>
    </row>
    <row r="37" spans="1:9" s="4" customFormat="1" x14ac:dyDescent="0.2">
      <c r="A37" s="49"/>
      <c r="B37" s="178"/>
      <c r="C37" s="70" t="s">
        <v>381</v>
      </c>
      <c r="D37" s="24" t="s">
        <v>4</v>
      </c>
      <c r="E37" s="76" t="s">
        <v>5</v>
      </c>
      <c r="F37" s="26">
        <f>ROUND(VLOOKUP($C37,'2019-20 AER Final Decision'!$G$21:$P$363,'2019-20 AER Final Decision'!$M$5,FALSE),2)</f>
        <v>243.05</v>
      </c>
      <c r="G37" s="79">
        <f t="shared" si="0"/>
        <v>267.36</v>
      </c>
      <c r="I37" s="3" t="b">
        <f>IF($E37="","",ROUND(F37,2)=ROUND(VLOOKUP($C37,'2019-20 AER Final Decision'!$G$20:$Q$335,'2019-20 AER Final Decision'!$M$5,FALSE),2))</f>
        <v>1</v>
      </c>
    </row>
    <row r="38" spans="1:9" s="4" customFormat="1" x14ac:dyDescent="0.2">
      <c r="A38" s="49"/>
      <c r="B38" s="177" t="s">
        <v>192</v>
      </c>
      <c r="C38" s="47" t="s">
        <v>192</v>
      </c>
      <c r="D38" s="37" t="s">
        <v>4</v>
      </c>
      <c r="E38" s="37" t="s">
        <v>5</v>
      </c>
      <c r="F38" s="71">
        <f>ROUND(VLOOKUP($C38,'2019-20 AER Final Decision'!$G$21:$P$363,'2019-20 AER Final Decision'!$M$5,FALSE),2)</f>
        <v>40.51</v>
      </c>
      <c r="G38" s="77">
        <f t="shared" si="0"/>
        <v>44.56</v>
      </c>
      <c r="I38" s="3" t="b">
        <f>IF($E38="","",ROUND(F38,2)=ROUND(VLOOKUP($C38,'2019-20 AER Final Decision'!$G$20:$Q$335,'2019-20 AER Final Decision'!$M$5,FALSE),2))</f>
        <v>1</v>
      </c>
    </row>
    <row r="39" spans="1:9" s="4" customFormat="1" x14ac:dyDescent="0.2">
      <c r="A39" s="49"/>
      <c r="B39" s="188"/>
      <c r="C39" s="70" t="s">
        <v>221</v>
      </c>
      <c r="D39" s="24" t="s">
        <v>4</v>
      </c>
      <c r="E39" s="24" t="s">
        <v>5</v>
      </c>
      <c r="F39" s="26">
        <f>ROUND(VLOOKUP($C39,'2019-20 AER Final Decision'!$G$21:$P$363,'2019-20 AER Final Decision'!$M$5,FALSE),2)</f>
        <v>32.4</v>
      </c>
      <c r="G39" s="79">
        <f t="shared" si="0"/>
        <v>35.64</v>
      </c>
      <c r="I39" s="3" t="b">
        <f>IF($E39="","",ROUND(F39,2)=ROUND(VLOOKUP($C39,'2019-20 AER Final Decision'!$G$20:$Q$335,'2019-20 AER Final Decision'!$M$5,FALSE),2))</f>
        <v>1</v>
      </c>
    </row>
    <row r="40" spans="1:9" s="4" customFormat="1" x14ac:dyDescent="0.2">
      <c r="A40" s="49"/>
      <c r="B40" s="189" t="s">
        <v>201</v>
      </c>
      <c r="C40" s="47" t="s">
        <v>222</v>
      </c>
      <c r="D40" s="37" t="s">
        <v>4</v>
      </c>
      <c r="E40" s="37" t="s">
        <v>5</v>
      </c>
      <c r="F40" s="71">
        <f>ROUND(VLOOKUP($C40,'2019-20 AER Final Decision'!$G$21:$P$363,'2019-20 AER Final Decision'!$M$5,FALSE),2)</f>
        <v>40.51</v>
      </c>
      <c r="G40" s="77">
        <f t="shared" si="0"/>
        <v>44.56</v>
      </c>
      <c r="I40" s="3" t="b">
        <f>IF($E40="","",ROUND(F40,2)=ROUND(VLOOKUP($C40,'2019-20 AER Final Decision'!$G$20:$Q$335,'2019-20 AER Final Decision'!$M$5,FALSE),2))</f>
        <v>1</v>
      </c>
    </row>
    <row r="41" spans="1:9" s="4" customFormat="1" x14ac:dyDescent="0.2">
      <c r="A41" s="49"/>
      <c r="B41" s="190"/>
      <c r="C41" s="70" t="s">
        <v>223</v>
      </c>
      <c r="D41" s="24" t="s">
        <v>4</v>
      </c>
      <c r="E41" s="24" t="s">
        <v>5</v>
      </c>
      <c r="F41" s="26">
        <f>ROUND(VLOOKUP($C41,'2019-20 AER Final Decision'!$G$21:$P$363,'2019-20 AER Final Decision'!$M$5,FALSE),2)</f>
        <v>40.51</v>
      </c>
      <c r="G41" s="79">
        <f t="shared" si="0"/>
        <v>44.56</v>
      </c>
      <c r="I41" s="3" t="b">
        <f>IF($E41="","",ROUND(F41,2)=ROUND(VLOOKUP($C41,'2019-20 AER Final Decision'!$G$20:$Q$335,'2019-20 AER Final Decision'!$M$5,FALSE),2))</f>
        <v>1</v>
      </c>
    </row>
    <row r="42" spans="1:9" s="4" customFormat="1" x14ac:dyDescent="0.2">
      <c r="A42" s="49"/>
      <c r="B42" s="185" t="s">
        <v>356</v>
      </c>
      <c r="C42" s="126" t="s">
        <v>446</v>
      </c>
      <c r="D42" s="37" t="s">
        <v>4</v>
      </c>
      <c r="E42" s="37" t="s">
        <v>5</v>
      </c>
      <c r="F42" s="71">
        <f>ROUND(VLOOKUP($C42,'2019-20 AER Final Decision'!$G$21:$P$363,'2019-20 AER Final Decision'!$M$5,FALSE),2)</f>
        <v>635.44000000000005</v>
      </c>
      <c r="G42" s="77">
        <f t="shared" si="0"/>
        <v>698.98</v>
      </c>
      <c r="I42" s="3" t="b">
        <f>IF($E42="","",ROUND(F42,2)=ROUND(VLOOKUP($C42,'2019-20 AER Final Decision'!$G$20:$Q$335,'2019-20 AER Final Decision'!$M$5,FALSE),2))</f>
        <v>1</v>
      </c>
    </row>
    <row r="43" spans="1:9" s="4" customFormat="1" x14ac:dyDescent="0.2">
      <c r="A43" s="49"/>
      <c r="B43" s="185"/>
      <c r="C43" s="127" t="s">
        <v>359</v>
      </c>
      <c r="D43" s="35" t="s">
        <v>4</v>
      </c>
      <c r="E43" s="35" t="s">
        <v>5</v>
      </c>
      <c r="F43" s="22">
        <f>ROUND(VLOOKUP($C43,'2019-20 AER Final Decision'!$G$21:$P$363,'2019-20 AER Final Decision'!$M$5,FALSE),2)</f>
        <v>432.89</v>
      </c>
      <c r="G43" s="78">
        <f t="shared" si="0"/>
        <v>476.18</v>
      </c>
      <c r="I43" s="3" t="b">
        <f>IF($E43="","",ROUND(F43,2)=ROUND(VLOOKUP($C43,'2019-20 AER Final Decision'!$G$20:$Q$335,'2019-20 AER Final Decision'!$M$5,FALSE),2))</f>
        <v>1</v>
      </c>
    </row>
    <row r="44" spans="1:9" s="4" customFormat="1" x14ac:dyDescent="0.2">
      <c r="A44" s="49"/>
      <c r="B44" s="185"/>
      <c r="C44" s="127" t="s">
        <v>376</v>
      </c>
      <c r="D44" s="35" t="s">
        <v>4</v>
      </c>
      <c r="E44" s="35" t="s">
        <v>5</v>
      </c>
      <c r="F44" s="22">
        <f>ROUND(VLOOKUP($C44,'2019-20 AER Final Decision'!$G$21:$P$363,'2019-20 AER Final Decision'!$M$5,FALSE),2)</f>
        <v>311.36</v>
      </c>
      <c r="G44" s="78">
        <f t="shared" si="0"/>
        <v>342.5</v>
      </c>
      <c r="I44" s="3" t="b">
        <f>IF($E44="","",ROUND(F44,2)=ROUND(VLOOKUP($C44,'2019-20 AER Final Decision'!$G$20:$Q$335,'2019-20 AER Final Decision'!$M$5,FALSE),2))</f>
        <v>1</v>
      </c>
    </row>
    <row r="45" spans="1:9" s="4" customFormat="1" x14ac:dyDescent="0.2">
      <c r="A45" s="49"/>
      <c r="B45" s="185"/>
      <c r="C45" s="128" t="s">
        <v>357</v>
      </c>
      <c r="D45" s="24" t="s">
        <v>4</v>
      </c>
      <c r="E45" s="24" t="s">
        <v>5</v>
      </c>
      <c r="F45" s="26">
        <f>ROUND(VLOOKUP($C45,'2019-20 AER Final Decision'!$G$21:$P$363,'2019-20 AER Final Decision'!$M$5,FALSE),2)</f>
        <v>189.83</v>
      </c>
      <c r="G45" s="79">
        <f t="shared" si="0"/>
        <v>208.81</v>
      </c>
      <c r="I45" s="3" t="b">
        <f>IF($E45="","",ROUND(F45,2)=ROUND(VLOOKUP($C45,'2019-20 AER Final Decision'!$G$20:$Q$335,'2019-20 AER Final Decision'!$M$5,FALSE),2))</f>
        <v>1</v>
      </c>
    </row>
    <row r="46" spans="1:9" s="4" customFormat="1" x14ac:dyDescent="0.2">
      <c r="A46" s="49"/>
      <c r="B46" s="12"/>
      <c r="C46" s="9"/>
      <c r="D46" s="10"/>
      <c r="E46" s="10"/>
      <c r="F46" s="11"/>
      <c r="G46" s="11"/>
    </row>
    <row r="47" spans="1:9" s="4" customFormat="1" x14ac:dyDescent="0.2">
      <c r="A47" s="49"/>
      <c r="B47" s="12"/>
      <c r="C47" s="9"/>
      <c r="D47" s="10"/>
      <c r="E47" s="10"/>
      <c r="F47" s="11"/>
      <c r="G47" s="11"/>
    </row>
    <row r="48" spans="1:9" s="4" customFormat="1" x14ac:dyDescent="0.2">
      <c r="A48" s="49"/>
      <c r="B48" s="12"/>
      <c r="C48" s="9"/>
      <c r="D48" s="10"/>
      <c r="E48" s="10"/>
      <c r="F48" s="131" t="str">
        <f>$F$8</f>
        <v>Forecast</v>
      </c>
      <c r="G48" s="11"/>
    </row>
    <row r="49" spans="1:9" s="4" customFormat="1" ht="60" x14ac:dyDescent="0.2">
      <c r="A49" s="49"/>
      <c r="B49" s="13" t="str">
        <f t="shared" ref="B49:G49" si="1">B$10</f>
        <v>Fee Type</v>
      </c>
      <c r="C49" s="13" t="str">
        <f t="shared" si="1"/>
        <v>Fee Category</v>
      </c>
      <c r="D49" s="13" t="str">
        <f t="shared" si="1"/>
        <v>Driver</v>
      </c>
      <c r="E49" s="13" t="str">
        <f t="shared" si="1"/>
        <v>Fee Type</v>
      </c>
      <c r="F49" s="13" t="str">
        <f t="shared" si="1"/>
        <v>ANS Charges 2021-22 (Excluding GST)</v>
      </c>
      <c r="G49" s="13" t="str">
        <f t="shared" si="1"/>
        <v>ANS Charges 2021-22 (Including GST)</v>
      </c>
    </row>
    <row r="50" spans="1:9" s="4" customFormat="1" x14ac:dyDescent="0.2">
      <c r="A50" s="49"/>
      <c r="B50" s="177" t="s">
        <v>3</v>
      </c>
      <c r="C50" s="20" t="s">
        <v>263</v>
      </c>
      <c r="D50" s="21" t="s">
        <v>4</v>
      </c>
      <c r="E50" s="21" t="s">
        <v>5</v>
      </c>
      <c r="F50" s="22">
        <f>ROUND(VLOOKUP($C50,'2019-20 AER Final Decision'!$G$21:$P$363,'2019-20 AER Final Decision'!$M$5,FALSE),2)</f>
        <v>444.74</v>
      </c>
      <c r="G50" s="108">
        <f>ROUND(F50*1.1,3)</f>
        <v>489.214</v>
      </c>
      <c r="I50" s="3" t="b">
        <f>IF($E50="","",ROUND(F50,2)=ROUND(VLOOKUP($C50,'2019-20 AER Final Decision'!$G$20:$Q$335,'2019-20 AER Final Decision'!$M$5,FALSE),2))</f>
        <v>1</v>
      </c>
    </row>
    <row r="51" spans="1:9" s="4" customFormat="1" x14ac:dyDescent="0.2">
      <c r="A51" s="49"/>
      <c r="B51" s="183"/>
      <c r="C51" s="23" t="s">
        <v>265</v>
      </c>
      <c r="D51" s="21" t="s">
        <v>4</v>
      </c>
      <c r="E51" s="21" t="s">
        <v>5</v>
      </c>
      <c r="F51" s="22">
        <f>ROUND(VLOOKUP($C51,'2019-20 AER Final Decision'!$G$21:$P$363,'2019-20 AER Final Decision'!$M$5,FALSE),2)</f>
        <v>555.92999999999995</v>
      </c>
      <c r="G51" s="108">
        <f t="shared" ref="G51:G71" si="2">ROUND(F51*1.1,3)</f>
        <v>611.52300000000002</v>
      </c>
      <c r="I51" s="3" t="b">
        <f>IF($E51="","",ROUND(F51,2)=ROUND(VLOOKUP($C51,'2019-20 AER Final Decision'!$G$20:$Q$335,'2019-20 AER Final Decision'!$M$5,FALSE),2))</f>
        <v>1</v>
      </c>
    </row>
    <row r="52" spans="1:9" s="4" customFormat="1" x14ac:dyDescent="0.2">
      <c r="A52" s="49"/>
      <c r="B52" s="183"/>
      <c r="C52" s="23" t="s">
        <v>262</v>
      </c>
      <c r="D52" s="21" t="s">
        <v>4</v>
      </c>
      <c r="E52" s="21" t="s">
        <v>5</v>
      </c>
      <c r="F52" s="22">
        <f>ROUND(VLOOKUP($C52,'2019-20 AER Final Decision'!$G$21:$P$363,'2019-20 AER Final Decision'!$M$5,FALSE),2)</f>
        <v>778.3</v>
      </c>
      <c r="G52" s="108">
        <f t="shared" si="2"/>
        <v>856.13</v>
      </c>
      <c r="I52" s="3" t="b">
        <f>IF($E52="","",ROUND(F52,2)=ROUND(VLOOKUP($C52,'2019-20 AER Final Decision'!$G$20:$Q$335,'2019-20 AER Final Decision'!$M$5,FALSE),2))</f>
        <v>1</v>
      </c>
    </row>
    <row r="53" spans="1:9" s="4" customFormat="1" x14ac:dyDescent="0.2">
      <c r="A53" s="49"/>
      <c r="B53" s="183"/>
      <c r="C53" s="23" t="s">
        <v>264</v>
      </c>
      <c r="D53" s="21" t="s">
        <v>4</v>
      </c>
      <c r="E53" s="21" t="s">
        <v>5</v>
      </c>
      <c r="F53" s="22">
        <f>ROUND(VLOOKUP($C53,'2019-20 AER Final Decision'!$G$21:$P$363,'2019-20 AER Final Decision'!$M$5,FALSE),2)</f>
        <v>889.49</v>
      </c>
      <c r="G53" s="108">
        <f t="shared" si="2"/>
        <v>978.43899999999996</v>
      </c>
      <c r="I53" s="3" t="b">
        <f>IF($E53="","",ROUND(F53,2)=ROUND(VLOOKUP($C53,'2019-20 AER Final Decision'!$G$20:$Q$335,'2019-20 AER Final Decision'!$M$5,FALSE),2))</f>
        <v>1</v>
      </c>
    </row>
    <row r="54" spans="1:9" s="4" customFormat="1" x14ac:dyDescent="0.2">
      <c r="A54" s="49"/>
      <c r="B54" s="183"/>
      <c r="C54" s="23" t="s">
        <v>259</v>
      </c>
      <c r="D54" s="21" t="s">
        <v>4</v>
      </c>
      <c r="E54" s="21" t="s">
        <v>5</v>
      </c>
      <c r="F54" s="22">
        <f>ROUND(VLOOKUP($C54,'2019-20 AER Final Decision'!$G$21:$P$363,'2019-20 AER Final Decision'!$M$5,FALSE),2)</f>
        <v>333.56</v>
      </c>
      <c r="G54" s="108">
        <f t="shared" si="2"/>
        <v>366.916</v>
      </c>
      <c r="I54" s="3" t="b">
        <f>IF($E54="","",ROUND(F54,2)=ROUND(VLOOKUP($C54,'2019-20 AER Final Decision'!$G$20:$Q$335,'2019-20 AER Final Decision'!$M$5,FALSE),2))</f>
        <v>1</v>
      </c>
    </row>
    <row r="55" spans="1:9" s="4" customFormat="1" x14ac:dyDescent="0.2">
      <c r="A55" s="49"/>
      <c r="B55" s="183"/>
      <c r="C55" s="23" t="s">
        <v>261</v>
      </c>
      <c r="D55" s="21" t="s">
        <v>4</v>
      </c>
      <c r="E55" s="21" t="s">
        <v>5</v>
      </c>
      <c r="F55" s="22">
        <f>ROUND(VLOOKUP($C55,'2019-20 AER Final Decision'!$G$21:$P$363,'2019-20 AER Final Decision'!$M$5,FALSE),2)</f>
        <v>444.74</v>
      </c>
      <c r="G55" s="108">
        <f t="shared" si="2"/>
        <v>489.214</v>
      </c>
      <c r="I55" s="3" t="b">
        <f>IF($E55="","",ROUND(F55,2)=ROUND(VLOOKUP($C55,'2019-20 AER Final Decision'!$G$20:$Q$335,'2019-20 AER Final Decision'!$M$5,FALSE),2))</f>
        <v>1</v>
      </c>
    </row>
    <row r="56" spans="1:9" s="4" customFormat="1" x14ac:dyDescent="0.2">
      <c r="A56" s="49"/>
      <c r="B56" s="183"/>
      <c r="C56" s="23" t="s">
        <v>258</v>
      </c>
      <c r="D56" s="21" t="s">
        <v>4</v>
      </c>
      <c r="E56" s="21" t="s">
        <v>5</v>
      </c>
      <c r="F56" s="22">
        <f>ROUND(VLOOKUP($C56,'2019-20 AER Final Decision'!$G$21:$P$363,'2019-20 AER Final Decision'!$M$5,FALSE),2)</f>
        <v>555.92999999999995</v>
      </c>
      <c r="G56" s="108">
        <f t="shared" si="2"/>
        <v>611.52300000000002</v>
      </c>
      <c r="I56" s="3" t="b">
        <f>IF($E56="","",ROUND(F56,2)=ROUND(VLOOKUP($C56,'2019-20 AER Final Decision'!$G$20:$Q$335,'2019-20 AER Final Decision'!$M$5,FALSE),2))</f>
        <v>1</v>
      </c>
    </row>
    <row r="57" spans="1:9" s="4" customFormat="1" x14ac:dyDescent="0.2">
      <c r="A57" s="49"/>
      <c r="B57" s="183"/>
      <c r="C57" s="23" t="s">
        <v>260</v>
      </c>
      <c r="D57" s="21" t="s">
        <v>4</v>
      </c>
      <c r="E57" s="21" t="s">
        <v>5</v>
      </c>
      <c r="F57" s="22">
        <f>ROUND(VLOOKUP($C57,'2019-20 AER Final Decision'!$G$21:$P$363,'2019-20 AER Final Decision'!$M$5,FALSE),2)</f>
        <v>667.12</v>
      </c>
      <c r="G57" s="108">
        <f t="shared" si="2"/>
        <v>733.83199999999999</v>
      </c>
      <c r="I57" s="3" t="b">
        <f>IF($E57="","",ROUND(F57,2)=ROUND(VLOOKUP($C57,'2019-20 AER Final Decision'!$G$20:$Q$335,'2019-20 AER Final Decision'!$M$5,FALSE),2))</f>
        <v>1</v>
      </c>
    </row>
    <row r="58" spans="1:9" s="4" customFormat="1" x14ac:dyDescent="0.2">
      <c r="A58" s="49"/>
      <c r="B58" s="183"/>
      <c r="C58" s="23" t="s">
        <v>256</v>
      </c>
      <c r="D58" s="21" t="s">
        <v>4</v>
      </c>
      <c r="E58" s="21" t="s">
        <v>5</v>
      </c>
      <c r="F58" s="22">
        <f>ROUND(VLOOKUP($C58,'2019-20 AER Final Decision'!$G$21:$P$363,'2019-20 AER Final Decision'!$M$5,FALSE),2)</f>
        <v>444.74</v>
      </c>
      <c r="G58" s="108">
        <f t="shared" si="2"/>
        <v>489.214</v>
      </c>
      <c r="I58" s="3" t="b">
        <f>IF($E58="","",ROUND(F58,2)=ROUND(VLOOKUP($C58,'2019-20 AER Final Decision'!$G$20:$Q$335,'2019-20 AER Final Decision'!$M$5,FALSE),2))</f>
        <v>1</v>
      </c>
    </row>
    <row r="59" spans="1:9" s="4" customFormat="1" x14ac:dyDescent="0.2">
      <c r="A59" s="49"/>
      <c r="B59" s="183"/>
      <c r="C59" s="23" t="s">
        <v>257</v>
      </c>
      <c r="D59" s="21" t="s">
        <v>4</v>
      </c>
      <c r="E59" s="21" t="s">
        <v>5</v>
      </c>
      <c r="F59" s="22">
        <f>ROUND(VLOOKUP($C59,'2019-20 AER Final Decision'!$G$21:$P$363,'2019-20 AER Final Decision'!$M$5,FALSE),2)</f>
        <v>555.92999999999995</v>
      </c>
      <c r="G59" s="108">
        <f t="shared" si="2"/>
        <v>611.52300000000002</v>
      </c>
      <c r="I59" s="3" t="b">
        <f>IF($E59="","",ROUND(F59,2)=ROUND(VLOOKUP($C59,'2019-20 AER Final Decision'!$G$20:$Q$335,'2019-20 AER Final Decision'!$M$5,FALSE),2))</f>
        <v>1</v>
      </c>
    </row>
    <row r="60" spans="1:9" s="4" customFormat="1" x14ac:dyDescent="0.2">
      <c r="A60" s="49"/>
      <c r="B60" s="183"/>
      <c r="C60" s="23" t="s">
        <v>255</v>
      </c>
      <c r="D60" s="21" t="s">
        <v>4</v>
      </c>
      <c r="E60" s="21" t="s">
        <v>5</v>
      </c>
      <c r="F60" s="22">
        <f>ROUND(VLOOKUP($C60,'2019-20 AER Final Decision'!$G$21:$P$363,'2019-20 AER Final Decision'!$M$5,FALSE),2)</f>
        <v>1000.68</v>
      </c>
      <c r="G60" s="108">
        <f t="shared" si="2"/>
        <v>1100.748</v>
      </c>
      <c r="I60" s="3" t="b">
        <f>IF($E60="","",ROUND(F60,2)=ROUND(VLOOKUP($C60,'2019-20 AER Final Decision'!$G$20:$Q$335,'2019-20 AER Final Decision'!$M$5,FALSE),2))</f>
        <v>1</v>
      </c>
    </row>
    <row r="61" spans="1:9" s="4" customFormat="1" x14ac:dyDescent="0.2">
      <c r="A61" s="49"/>
      <c r="B61" s="183"/>
      <c r="C61" s="23" t="s">
        <v>28</v>
      </c>
      <c r="D61" s="21" t="s">
        <v>6</v>
      </c>
      <c r="E61" s="21" t="s">
        <v>7</v>
      </c>
      <c r="F61" s="22">
        <f>ROUND(VLOOKUP($C61,'2019-20 AER Final Decision'!$G$21:$P$363,'2019-20 AER Final Decision'!$M$5,FALSE),2)</f>
        <v>111.19</v>
      </c>
      <c r="G61" s="108">
        <f t="shared" si="2"/>
        <v>122.309</v>
      </c>
      <c r="I61" s="3" t="b">
        <f>IF($E61="","",ROUND(F61,2)=ROUND(VLOOKUP($C61,'2019-20 AER Final Decision'!$G$20:$Q$335,'2019-20 AER Final Decision'!$M$5,FALSE),2))</f>
        <v>1</v>
      </c>
    </row>
    <row r="62" spans="1:9" s="4" customFormat="1" x14ac:dyDescent="0.2">
      <c r="A62" s="49"/>
      <c r="B62" s="183"/>
      <c r="C62" s="24"/>
      <c r="D62" s="25"/>
      <c r="E62" s="25"/>
      <c r="F62" s="26"/>
      <c r="G62" s="109"/>
      <c r="I62" s="3" t="str">
        <f>IF($E62="","",ROUND(F62,2)=ROUND(VLOOKUP($C62,'2019-20 AER Final Decision'!$G$20:$Q$335,'2019-20 AER Final Decision'!$M$5,FALSE),2))</f>
        <v/>
      </c>
    </row>
    <row r="63" spans="1:9" s="4" customFormat="1" x14ac:dyDescent="0.2">
      <c r="A63" s="49"/>
      <c r="B63" s="183"/>
      <c r="C63" s="23" t="s">
        <v>8</v>
      </c>
      <c r="D63" s="21" t="s">
        <v>6</v>
      </c>
      <c r="E63" s="21" t="s">
        <v>7</v>
      </c>
      <c r="F63" s="22">
        <f>ROUND(VLOOKUP($C63,'2019-20 AER Final Decision'!$G$21:$P$363,'2019-20 AER Final Decision'!$M$5,FALSE),2)</f>
        <v>111.19</v>
      </c>
      <c r="G63" s="108">
        <f t="shared" si="2"/>
        <v>122.309</v>
      </c>
      <c r="I63" s="3" t="b">
        <f>IF($E63="","",ROUND(F63,2)=ROUND(VLOOKUP($C63,'2019-20 AER Final Decision'!$G$20:$Q$335,'2019-20 AER Final Decision'!$M$5,FALSE),2))</f>
        <v>1</v>
      </c>
    </row>
    <row r="64" spans="1:9" s="4" customFormat="1" x14ac:dyDescent="0.2">
      <c r="A64" s="49"/>
      <c r="B64" s="183"/>
      <c r="C64" s="23" t="s">
        <v>30</v>
      </c>
      <c r="D64" s="21" t="s">
        <v>6</v>
      </c>
      <c r="E64" s="21" t="s">
        <v>7</v>
      </c>
      <c r="F64" s="22">
        <f>ROUND(VLOOKUP($C64,'2019-20 AER Final Decision'!$G$21:$P$363,'2019-20 AER Final Decision'!$M$5,FALSE),2)</f>
        <v>111.19</v>
      </c>
      <c r="G64" s="108">
        <f t="shared" si="2"/>
        <v>122.309</v>
      </c>
      <c r="I64" s="3" t="b">
        <f>IF($E64="","",ROUND(F64,2)=ROUND(VLOOKUP($C64,'2019-20 AER Final Decision'!$G$20:$Q$335,'2019-20 AER Final Decision'!$M$5,FALSE),2))</f>
        <v>1</v>
      </c>
    </row>
    <row r="65" spans="1:9" s="4" customFormat="1" x14ac:dyDescent="0.2">
      <c r="A65" s="49"/>
      <c r="B65" s="183"/>
      <c r="C65" s="23" t="s">
        <v>9</v>
      </c>
      <c r="D65" s="21" t="s">
        <v>6</v>
      </c>
      <c r="E65" s="21" t="s">
        <v>7</v>
      </c>
      <c r="F65" s="22">
        <f>ROUND(VLOOKUP($C65,'2019-20 AER Final Decision'!$G$21:$P$363,'2019-20 AER Final Decision'!$M$5,FALSE),2)</f>
        <v>111.19</v>
      </c>
      <c r="G65" s="108">
        <f t="shared" si="2"/>
        <v>122.309</v>
      </c>
      <c r="I65" s="3" t="b">
        <f>IF($E65="","",ROUND(F65,2)=ROUND(VLOOKUP($C65,'2019-20 AER Final Decision'!$G$20:$Q$335,'2019-20 AER Final Decision'!$M$5,FALSE),2))</f>
        <v>1</v>
      </c>
    </row>
    <row r="66" spans="1:9" s="4" customFormat="1" x14ac:dyDescent="0.2">
      <c r="A66" s="49"/>
      <c r="B66" s="183"/>
      <c r="C66" s="23" t="s">
        <v>251</v>
      </c>
      <c r="D66" s="21" t="s">
        <v>4</v>
      </c>
      <c r="E66" s="21" t="s">
        <v>5</v>
      </c>
      <c r="F66" s="22">
        <f>ROUND(VLOOKUP($C66,'2019-20 AER Final Decision'!$G$21:$P$363,'2019-20 AER Final Decision'!$M$5,FALSE),2)</f>
        <v>444.74</v>
      </c>
      <c r="G66" s="108">
        <f t="shared" si="2"/>
        <v>489.214</v>
      </c>
      <c r="I66" s="3" t="b">
        <f>IF($E66="","",ROUND(F66,2)=ROUND(VLOOKUP($C66,'2019-20 AER Final Decision'!$G$20:$Q$335,'2019-20 AER Final Decision'!$M$5,FALSE),2))</f>
        <v>1</v>
      </c>
    </row>
    <row r="67" spans="1:9" s="4" customFormat="1" x14ac:dyDescent="0.2">
      <c r="A67" s="49"/>
      <c r="B67" s="183"/>
      <c r="C67" s="23" t="s">
        <v>252</v>
      </c>
      <c r="D67" s="21" t="s">
        <v>4</v>
      </c>
      <c r="E67" s="21" t="s">
        <v>5</v>
      </c>
      <c r="F67" s="22">
        <f>ROUND(VLOOKUP($C67,'2019-20 AER Final Decision'!$G$21:$P$363,'2019-20 AER Final Decision'!$M$5,FALSE),2)</f>
        <v>667.12</v>
      </c>
      <c r="G67" s="108">
        <f t="shared" si="2"/>
        <v>733.83199999999999</v>
      </c>
      <c r="I67" s="3" t="b">
        <f>IF($E67="","",ROUND(F67,2)=ROUND(VLOOKUP($C67,'2019-20 AER Final Decision'!$G$20:$Q$335,'2019-20 AER Final Decision'!$M$5,FALSE),2))</f>
        <v>1</v>
      </c>
    </row>
    <row r="68" spans="1:9" s="4" customFormat="1" x14ac:dyDescent="0.2">
      <c r="A68" s="49"/>
      <c r="B68" s="183"/>
      <c r="C68" s="23" t="s">
        <v>250</v>
      </c>
      <c r="D68" s="21" t="s">
        <v>4</v>
      </c>
      <c r="E68" s="21" t="s">
        <v>5</v>
      </c>
      <c r="F68" s="22">
        <f>ROUND(VLOOKUP($C68,'2019-20 AER Final Decision'!$G$21:$P$363,'2019-20 AER Final Decision'!$M$5,FALSE),2)</f>
        <v>889.49</v>
      </c>
      <c r="G68" s="108">
        <f t="shared" si="2"/>
        <v>978.43899999999996</v>
      </c>
      <c r="I68" s="3" t="b">
        <f>IF($E68="","",ROUND(F68,2)=ROUND(VLOOKUP($C68,'2019-20 AER Final Decision'!$G$20:$Q$335,'2019-20 AER Final Decision'!$M$5,FALSE),2))</f>
        <v>1</v>
      </c>
    </row>
    <row r="69" spans="1:9" s="4" customFormat="1" x14ac:dyDescent="0.2">
      <c r="A69" s="49"/>
      <c r="B69" s="183"/>
      <c r="C69" s="24"/>
      <c r="D69" s="25"/>
      <c r="E69" s="25"/>
      <c r="F69" s="26"/>
      <c r="G69" s="109"/>
      <c r="I69" s="3" t="str">
        <f>IF($E69="","",ROUND(F69,2)=ROUND(VLOOKUP($C69,'2019-20 AER Final Decision'!$G$20:$Q$335,'2019-20 AER Final Decision'!$M$5,FALSE),2))</f>
        <v/>
      </c>
    </row>
    <row r="70" spans="1:9" s="4" customFormat="1" x14ac:dyDescent="0.2">
      <c r="A70" s="49"/>
      <c r="B70" s="183"/>
      <c r="C70" s="23" t="s">
        <v>253</v>
      </c>
      <c r="D70" s="21" t="s">
        <v>6</v>
      </c>
      <c r="E70" s="21" t="s">
        <v>7</v>
      </c>
      <c r="F70" s="22">
        <f>ROUND(VLOOKUP($C70,'2019-20 AER Final Decision'!$G$21:$P$363,'2019-20 AER Final Decision'!$M$5,FALSE),2)</f>
        <v>111.19</v>
      </c>
      <c r="G70" s="108">
        <f t="shared" si="2"/>
        <v>122.309</v>
      </c>
      <c r="I70" s="3" t="b">
        <f>IF($E70="","",ROUND(F70,2)=ROUND(VLOOKUP($C70,'2019-20 AER Final Decision'!$G$20:$Q$335,'2019-20 AER Final Decision'!$M$5,FALSE),2))</f>
        <v>1</v>
      </c>
    </row>
    <row r="71" spans="1:9" s="4" customFormat="1" x14ac:dyDescent="0.2">
      <c r="A71" s="49"/>
      <c r="B71" s="183"/>
      <c r="C71" s="23" t="s">
        <v>254</v>
      </c>
      <c r="D71" s="21" t="s">
        <v>6</v>
      </c>
      <c r="E71" s="21" t="s">
        <v>7</v>
      </c>
      <c r="F71" s="22">
        <f>ROUND(VLOOKUP($C71,'2019-20 AER Final Decision'!$G$21:$P$363,'2019-20 AER Final Decision'!$M$5,FALSE),2)</f>
        <v>111.19</v>
      </c>
      <c r="G71" s="108">
        <f t="shared" si="2"/>
        <v>122.309</v>
      </c>
      <c r="I71" s="3" t="b">
        <f>IF($E71="","",ROUND(F71,2)=ROUND(VLOOKUP($C71,'2019-20 AER Final Decision'!$G$20:$Q$335,'2019-20 AER Final Decision'!$M$5,FALSE),2))</f>
        <v>1</v>
      </c>
    </row>
    <row r="72" spans="1:9" s="4" customFormat="1" x14ac:dyDescent="0.2">
      <c r="A72" s="49"/>
      <c r="B72" s="184"/>
      <c r="C72" s="24"/>
      <c r="D72" s="25"/>
      <c r="E72" s="25"/>
      <c r="F72" s="26"/>
      <c r="G72" s="109"/>
      <c r="I72" s="3" t="str">
        <f>IF($E72="","",ROUND(F72,2)=ROUND(VLOOKUP($C72,'2019-20 AER Final Decision'!$G$20:$Q$335,'2019-20 AER Final Decision'!$M$5,FALSE),2))</f>
        <v/>
      </c>
    </row>
    <row r="73" spans="1:9" s="4" customFormat="1" x14ac:dyDescent="0.2">
      <c r="A73" s="49"/>
      <c r="B73" s="180" t="s">
        <v>10</v>
      </c>
      <c r="C73" s="20" t="s">
        <v>263</v>
      </c>
      <c r="D73" s="27" t="s">
        <v>4</v>
      </c>
      <c r="E73" s="28" t="s">
        <v>5</v>
      </c>
      <c r="F73" s="22">
        <f>ROUND(VLOOKUP($C73,'2019-20 AER Final Decision'!$G$21:$P$363,'2019-20 AER Final Decision'!$M$5,FALSE),2)</f>
        <v>444.74</v>
      </c>
      <c r="G73" s="108">
        <f t="shared" ref="G73:G78" si="3">ROUND(F73*1.1,3)</f>
        <v>489.214</v>
      </c>
      <c r="I73" s="3" t="b">
        <f>IF($E73="","",ROUND(F73,2)=ROUND(VLOOKUP($C73,'2019-20 AER Final Decision'!$G$20:$Q$335,'2019-20 AER Final Decision'!$M$5,FALSE),2))</f>
        <v>1</v>
      </c>
    </row>
    <row r="74" spans="1:9" s="4" customFormat="1" x14ac:dyDescent="0.2">
      <c r="A74" s="49"/>
      <c r="B74" s="181"/>
      <c r="C74" s="23" t="s">
        <v>265</v>
      </c>
      <c r="D74" s="21" t="s">
        <v>4</v>
      </c>
      <c r="E74" s="29" t="s">
        <v>5</v>
      </c>
      <c r="F74" s="22">
        <f>ROUND(VLOOKUP($C74,'2019-20 AER Final Decision'!$G$21:$P$363,'2019-20 AER Final Decision'!$M$5,FALSE),2)</f>
        <v>555.92999999999995</v>
      </c>
      <c r="G74" s="108">
        <f t="shared" si="3"/>
        <v>611.52300000000002</v>
      </c>
      <c r="I74" s="3" t="b">
        <f>IF($E74="","",ROUND(F74,2)=ROUND(VLOOKUP($C74,'2019-20 AER Final Decision'!$G$20:$Q$335,'2019-20 AER Final Decision'!$M$5,FALSE),2))</f>
        <v>1</v>
      </c>
    </row>
    <row r="75" spans="1:9" s="4" customFormat="1" x14ac:dyDescent="0.2">
      <c r="A75" s="49"/>
      <c r="B75" s="181"/>
      <c r="C75" s="23" t="s">
        <v>262</v>
      </c>
      <c r="D75" s="21" t="s">
        <v>4</v>
      </c>
      <c r="E75" s="29" t="s">
        <v>5</v>
      </c>
      <c r="F75" s="22">
        <f>ROUND(VLOOKUP($C75,'2019-20 AER Final Decision'!$G$21:$P$363,'2019-20 AER Final Decision'!$M$5,FALSE),2)</f>
        <v>778.3</v>
      </c>
      <c r="G75" s="108">
        <f t="shared" si="3"/>
        <v>856.13</v>
      </c>
      <c r="I75" s="3" t="b">
        <f>IF($E75="","",ROUND(F75,2)=ROUND(VLOOKUP($C75,'2019-20 AER Final Decision'!$G$20:$Q$335,'2019-20 AER Final Decision'!$M$5,FALSE),2))</f>
        <v>1</v>
      </c>
    </row>
    <row r="76" spans="1:9" s="4" customFormat="1" x14ac:dyDescent="0.2">
      <c r="A76" s="49"/>
      <c r="B76" s="181"/>
      <c r="C76" s="23" t="s">
        <v>264</v>
      </c>
      <c r="D76" s="21" t="s">
        <v>4</v>
      </c>
      <c r="E76" s="29" t="s">
        <v>5</v>
      </c>
      <c r="F76" s="22">
        <f>ROUND(VLOOKUP($C76,'2019-20 AER Final Decision'!$G$21:$P$363,'2019-20 AER Final Decision'!$M$5,FALSE),2)</f>
        <v>889.49</v>
      </c>
      <c r="G76" s="108">
        <f t="shared" si="3"/>
        <v>978.43899999999996</v>
      </c>
      <c r="I76" s="3" t="b">
        <f>IF($E76="","",ROUND(F76,2)=ROUND(VLOOKUP($C76,'2019-20 AER Final Decision'!$G$20:$Q$335,'2019-20 AER Final Decision'!$M$5,FALSE),2))</f>
        <v>1</v>
      </c>
    </row>
    <row r="77" spans="1:9" s="4" customFormat="1" x14ac:dyDescent="0.2">
      <c r="A77" s="49"/>
      <c r="B77" s="181"/>
      <c r="C77" s="23" t="s">
        <v>11</v>
      </c>
      <c r="D77" s="21" t="s">
        <v>6</v>
      </c>
      <c r="E77" s="29" t="s">
        <v>7</v>
      </c>
      <c r="F77" s="22">
        <f>ROUND(VLOOKUP($C77,'2019-20 AER Final Decision'!$G$21:$P$363,'2019-20 AER Final Decision'!$M$5,FALSE),2)</f>
        <v>168.14</v>
      </c>
      <c r="G77" s="108">
        <f t="shared" si="3"/>
        <v>184.95400000000001</v>
      </c>
      <c r="I77" s="3" t="b">
        <f>IF($E77="","",ROUND(F77,2)=ROUND(VLOOKUP($C77,'2019-20 AER Final Decision'!$G$20:$Q$335,'2019-20 AER Final Decision'!$M$5,FALSE),2))</f>
        <v>1</v>
      </c>
    </row>
    <row r="78" spans="1:9" s="4" customFormat="1" x14ac:dyDescent="0.2">
      <c r="A78" s="49"/>
      <c r="B78" s="181"/>
      <c r="C78" s="23" t="s">
        <v>28</v>
      </c>
      <c r="D78" s="21" t="s">
        <v>6</v>
      </c>
      <c r="E78" s="29" t="s">
        <v>7</v>
      </c>
      <c r="F78" s="22">
        <f>ROUND(VLOOKUP($C78,'2019-20 AER Final Decision'!$G$21:$P$363,'2019-20 AER Final Decision'!$M$5,FALSE),2)</f>
        <v>111.19</v>
      </c>
      <c r="G78" s="108">
        <f t="shared" si="3"/>
        <v>122.309</v>
      </c>
      <c r="I78" s="3" t="b">
        <f>IF($E78="","",ROUND(F78,2)=ROUND(VLOOKUP($C78,'2019-20 AER Final Decision'!$G$20:$Q$335,'2019-20 AER Final Decision'!$M$5,FALSE),2))</f>
        <v>1</v>
      </c>
    </row>
    <row r="79" spans="1:9" s="4" customFormat="1" x14ac:dyDescent="0.2">
      <c r="A79" s="49"/>
      <c r="B79" s="181"/>
      <c r="C79" s="24"/>
      <c r="D79" s="25"/>
      <c r="E79" s="25"/>
      <c r="F79" s="26"/>
      <c r="G79" s="109"/>
      <c r="I79" s="3" t="str">
        <f>IF($E79="","",ROUND(F79,2)=ROUND(VLOOKUP($C79,'2019-20 AER Final Decision'!$G$20:$Q$335,'2019-20 AER Final Decision'!$M$5,FALSE),2))</f>
        <v/>
      </c>
    </row>
    <row r="80" spans="1:9" s="4" customFormat="1" x14ac:dyDescent="0.2">
      <c r="A80" s="49"/>
      <c r="B80" s="181"/>
      <c r="C80" s="20" t="s">
        <v>272</v>
      </c>
      <c r="D80" s="21" t="s">
        <v>6</v>
      </c>
      <c r="E80" s="21" t="s">
        <v>7</v>
      </c>
      <c r="F80" s="22">
        <f>ROUND(VLOOKUP($C80,'2019-20 AER Final Decision'!$G$21:$P$363,'2019-20 AER Final Decision'!$M$5,FALSE),2)</f>
        <v>168.14</v>
      </c>
      <c r="G80" s="108">
        <f t="shared" ref="G80:G98" si="4">ROUND(F80*1.1,3)</f>
        <v>184.95400000000001</v>
      </c>
      <c r="I80" s="3" t="b">
        <f>IF($E80="","",ROUND(F80,2)=ROUND(VLOOKUP($C80,'2019-20 AER Final Decision'!$G$20:$Q$335,'2019-20 AER Final Decision'!$M$5,FALSE),2))</f>
        <v>1</v>
      </c>
    </row>
    <row r="81" spans="1:9" s="4" customFormat="1" x14ac:dyDescent="0.2">
      <c r="A81" s="49"/>
      <c r="B81" s="181"/>
      <c r="C81" s="23" t="s">
        <v>273</v>
      </c>
      <c r="D81" s="21" t="s">
        <v>6</v>
      </c>
      <c r="E81" s="21" t="s">
        <v>7</v>
      </c>
      <c r="F81" s="22">
        <f>ROUND(VLOOKUP($C81,'2019-20 AER Final Decision'!$G$21:$P$363,'2019-20 AER Final Decision'!$M$5,FALSE),2)</f>
        <v>168.14</v>
      </c>
      <c r="G81" s="108">
        <f t="shared" si="4"/>
        <v>184.95400000000001</v>
      </c>
      <c r="I81" s="3" t="b">
        <f>IF($E81="","",ROUND(F81,2)=ROUND(VLOOKUP($C81,'2019-20 AER Final Decision'!$G$20:$Q$335,'2019-20 AER Final Decision'!$M$5,FALSE),2))</f>
        <v>1</v>
      </c>
    </row>
    <row r="82" spans="1:9" s="4" customFormat="1" x14ac:dyDescent="0.2">
      <c r="A82" s="49"/>
      <c r="B82" s="181"/>
      <c r="C82" s="23" t="s">
        <v>274</v>
      </c>
      <c r="D82" s="21" t="s">
        <v>6</v>
      </c>
      <c r="E82" s="21" t="s">
        <v>7</v>
      </c>
      <c r="F82" s="22">
        <f>ROUND(VLOOKUP($C82,'2019-20 AER Final Decision'!$G$21:$P$363,'2019-20 AER Final Decision'!$M$5,FALSE),2)</f>
        <v>168.14</v>
      </c>
      <c r="G82" s="108">
        <f t="shared" si="4"/>
        <v>184.95400000000001</v>
      </c>
      <c r="I82" s="3" t="b">
        <f>IF($E82="","",ROUND(F82,2)=ROUND(VLOOKUP($C82,'2019-20 AER Final Decision'!$G$20:$Q$335,'2019-20 AER Final Decision'!$M$5,FALSE),2))</f>
        <v>1</v>
      </c>
    </row>
    <row r="83" spans="1:9" s="4" customFormat="1" x14ac:dyDescent="0.2">
      <c r="A83" s="49"/>
      <c r="B83" s="181"/>
      <c r="C83" s="23" t="s">
        <v>275</v>
      </c>
      <c r="D83" s="21" t="s">
        <v>6</v>
      </c>
      <c r="E83" s="21" t="s">
        <v>7</v>
      </c>
      <c r="F83" s="22">
        <f>ROUND(VLOOKUP($C83,'2019-20 AER Final Decision'!$G$21:$P$363,'2019-20 AER Final Decision'!$M$5,FALSE),2)</f>
        <v>168.14</v>
      </c>
      <c r="G83" s="108">
        <f t="shared" si="4"/>
        <v>184.95400000000001</v>
      </c>
      <c r="I83" s="3" t="b">
        <f>IF($E83="","",ROUND(F83,2)=ROUND(VLOOKUP($C83,'2019-20 AER Final Decision'!$G$20:$Q$335,'2019-20 AER Final Decision'!$M$5,FALSE),2))</f>
        <v>1</v>
      </c>
    </row>
    <row r="84" spans="1:9" s="4" customFormat="1" x14ac:dyDescent="0.2">
      <c r="A84" s="49"/>
      <c r="B84" s="181"/>
      <c r="C84" s="23" t="s">
        <v>276</v>
      </c>
      <c r="D84" s="21" t="s">
        <v>6</v>
      </c>
      <c r="E84" s="21" t="s">
        <v>7</v>
      </c>
      <c r="F84" s="22">
        <f>ROUND(VLOOKUP($C84,'2019-20 AER Final Decision'!$G$21:$P$363,'2019-20 AER Final Decision'!$M$5,FALSE),2)</f>
        <v>168.14</v>
      </c>
      <c r="G84" s="108">
        <f t="shared" si="4"/>
        <v>184.95400000000001</v>
      </c>
      <c r="I84" s="3" t="b">
        <f>IF($E84="","",ROUND(F84,2)=ROUND(VLOOKUP($C84,'2019-20 AER Final Decision'!$G$20:$Q$335,'2019-20 AER Final Decision'!$M$5,FALSE),2))</f>
        <v>1</v>
      </c>
    </row>
    <row r="85" spans="1:9" s="4" customFormat="1" x14ac:dyDescent="0.2">
      <c r="A85" s="49"/>
      <c r="B85" s="181"/>
      <c r="C85" s="23" t="s">
        <v>12</v>
      </c>
      <c r="D85" s="21" t="s">
        <v>6</v>
      </c>
      <c r="E85" s="21" t="s">
        <v>7</v>
      </c>
      <c r="F85" s="22">
        <f>ROUND(VLOOKUP($C85,'2019-20 AER Final Decision'!$G$21:$P$363,'2019-20 AER Final Decision'!$M$5,FALSE),2)</f>
        <v>168.14</v>
      </c>
      <c r="G85" s="108">
        <f t="shared" si="4"/>
        <v>184.95400000000001</v>
      </c>
      <c r="I85" s="3" t="b">
        <f>IF($E85="","",ROUND(F85,2)=ROUND(VLOOKUP($C85,'2019-20 AER Final Decision'!$G$20:$Q$335,'2019-20 AER Final Decision'!$M$5,FALSE),2))</f>
        <v>1</v>
      </c>
    </row>
    <row r="86" spans="1:9" s="4" customFormat="1" x14ac:dyDescent="0.2">
      <c r="A86" s="49"/>
      <c r="B86" s="181"/>
      <c r="C86" s="23" t="s">
        <v>13</v>
      </c>
      <c r="D86" s="21" t="s">
        <v>6</v>
      </c>
      <c r="E86" s="21" t="s">
        <v>7</v>
      </c>
      <c r="F86" s="22">
        <f>ROUND(VLOOKUP($C86,'2019-20 AER Final Decision'!$G$21:$P$363,'2019-20 AER Final Decision'!$M$5,FALSE),2)</f>
        <v>168.14</v>
      </c>
      <c r="G86" s="108">
        <f t="shared" si="4"/>
        <v>184.95400000000001</v>
      </c>
      <c r="I86" s="3" t="b">
        <f>IF($E86="","",ROUND(F86,2)=ROUND(VLOOKUP($C86,'2019-20 AER Final Decision'!$G$20:$Q$335,'2019-20 AER Final Decision'!$M$5,FALSE),2))</f>
        <v>1</v>
      </c>
    </row>
    <row r="87" spans="1:9" s="4" customFormat="1" x14ac:dyDescent="0.2">
      <c r="A87" s="49"/>
      <c r="B87" s="181"/>
      <c r="C87" s="23" t="s">
        <v>14</v>
      </c>
      <c r="D87" s="21" t="s">
        <v>6</v>
      </c>
      <c r="E87" s="21" t="s">
        <v>7</v>
      </c>
      <c r="F87" s="22">
        <f>ROUND(VLOOKUP($C87,'2019-20 AER Final Decision'!$G$21:$P$363,'2019-20 AER Final Decision'!$M$5,FALSE),2)</f>
        <v>168.14</v>
      </c>
      <c r="G87" s="108">
        <f t="shared" si="4"/>
        <v>184.95400000000001</v>
      </c>
      <c r="I87" s="3" t="b">
        <f>IF($E87="","",ROUND(F87,2)=ROUND(VLOOKUP($C87,'2019-20 AER Final Decision'!$G$20:$Q$335,'2019-20 AER Final Decision'!$M$5,FALSE),2))</f>
        <v>1</v>
      </c>
    </row>
    <row r="88" spans="1:9" s="4" customFormat="1" x14ac:dyDescent="0.2">
      <c r="A88" s="49"/>
      <c r="B88" s="181"/>
      <c r="C88" s="23" t="s">
        <v>15</v>
      </c>
      <c r="D88" s="21" t="s">
        <v>6</v>
      </c>
      <c r="E88" s="21" t="s">
        <v>7</v>
      </c>
      <c r="F88" s="22">
        <f>ROUND(VLOOKUP($C88,'2019-20 AER Final Decision'!$G$21:$P$363,'2019-20 AER Final Decision'!$M$5,FALSE),2)</f>
        <v>168.14</v>
      </c>
      <c r="G88" s="108">
        <f t="shared" si="4"/>
        <v>184.95400000000001</v>
      </c>
      <c r="I88" s="3" t="b">
        <f>IF($E88="","",ROUND(F88,2)=ROUND(VLOOKUP($C88,'2019-20 AER Final Decision'!$G$20:$Q$335,'2019-20 AER Final Decision'!$M$5,FALSE),2))</f>
        <v>1</v>
      </c>
    </row>
    <row r="89" spans="1:9" s="4" customFormat="1" x14ac:dyDescent="0.2">
      <c r="A89" s="49"/>
      <c r="B89" s="181"/>
      <c r="C89" s="23" t="s">
        <v>16</v>
      </c>
      <c r="D89" s="21" t="s">
        <v>6</v>
      </c>
      <c r="E89" s="21" t="s">
        <v>7</v>
      </c>
      <c r="F89" s="22">
        <f>ROUND(VLOOKUP($C89,'2019-20 AER Final Decision'!$G$21:$P$363,'2019-20 AER Final Decision'!$M$5,FALSE),2)</f>
        <v>168.14</v>
      </c>
      <c r="G89" s="108">
        <f t="shared" si="4"/>
        <v>184.95400000000001</v>
      </c>
      <c r="I89" s="3" t="b">
        <f>IF($E89="","",ROUND(F89,2)=ROUND(VLOOKUP($C89,'2019-20 AER Final Decision'!$G$20:$Q$335,'2019-20 AER Final Decision'!$M$5,FALSE),2))</f>
        <v>1</v>
      </c>
    </row>
    <row r="90" spans="1:9" s="4" customFormat="1" x14ac:dyDescent="0.2">
      <c r="A90" s="49"/>
      <c r="B90" s="181"/>
      <c r="C90" s="23" t="s">
        <v>17</v>
      </c>
      <c r="D90" s="21" t="s">
        <v>6</v>
      </c>
      <c r="E90" s="21" t="s">
        <v>7</v>
      </c>
      <c r="F90" s="22">
        <f>ROUND(VLOOKUP($C90,'2019-20 AER Final Decision'!$G$21:$P$363,'2019-20 AER Final Decision'!$M$5,FALSE),2)</f>
        <v>168.14</v>
      </c>
      <c r="G90" s="108">
        <f t="shared" si="4"/>
        <v>184.95400000000001</v>
      </c>
      <c r="I90" s="3" t="b">
        <f>IF($E90="","",ROUND(F90,2)=ROUND(VLOOKUP($C90,'2019-20 AER Final Decision'!$G$20:$Q$335,'2019-20 AER Final Decision'!$M$5,FALSE),2))</f>
        <v>1</v>
      </c>
    </row>
    <row r="91" spans="1:9" s="4" customFormat="1" x14ac:dyDescent="0.2">
      <c r="A91" s="49"/>
      <c r="B91" s="181"/>
      <c r="C91" s="23" t="s">
        <v>285</v>
      </c>
      <c r="D91" s="21" t="s">
        <v>6</v>
      </c>
      <c r="E91" s="21" t="s">
        <v>7</v>
      </c>
      <c r="F91" s="22">
        <f>ROUND(VLOOKUP($C91,'2019-20 AER Final Decision'!$G$21:$P$363,'2019-20 AER Final Decision'!$M$5,FALSE),2)</f>
        <v>168.14</v>
      </c>
      <c r="G91" s="108">
        <f t="shared" si="4"/>
        <v>184.95400000000001</v>
      </c>
      <c r="I91" s="3" t="b">
        <f>IF($E91="","",ROUND(F91,2)=ROUND(VLOOKUP($C91,'2019-20 AER Final Decision'!$G$20:$Q$335,'2019-20 AER Final Decision'!$M$5,FALSE),2))</f>
        <v>1</v>
      </c>
    </row>
    <row r="92" spans="1:9" s="4" customFormat="1" x14ac:dyDescent="0.2">
      <c r="A92" s="49"/>
      <c r="B92" s="181"/>
      <c r="C92" s="23" t="s">
        <v>18</v>
      </c>
      <c r="D92" s="21" t="s">
        <v>6</v>
      </c>
      <c r="E92" s="21" t="s">
        <v>7</v>
      </c>
      <c r="F92" s="22">
        <f>ROUND(VLOOKUP($C92,'2019-20 AER Final Decision'!$G$21:$P$363,'2019-20 AER Final Decision'!$M$5,FALSE),2)</f>
        <v>168.14</v>
      </c>
      <c r="G92" s="108">
        <f t="shared" si="4"/>
        <v>184.95400000000001</v>
      </c>
      <c r="I92" s="3" t="b">
        <f>IF($E92="","",ROUND(F92,2)=ROUND(VLOOKUP($C92,'2019-20 AER Final Decision'!$G$20:$Q$335,'2019-20 AER Final Decision'!$M$5,FALSE),2))</f>
        <v>1</v>
      </c>
    </row>
    <row r="93" spans="1:9" s="4" customFormat="1" x14ac:dyDescent="0.2">
      <c r="A93" s="49"/>
      <c r="B93" s="181"/>
      <c r="C93" s="23" t="s">
        <v>19</v>
      </c>
      <c r="D93" s="21" t="s">
        <v>6</v>
      </c>
      <c r="E93" s="21" t="s">
        <v>7</v>
      </c>
      <c r="F93" s="22">
        <f>ROUND(VLOOKUP($C93,'2019-20 AER Final Decision'!$G$21:$P$363,'2019-20 AER Final Decision'!$M$5,FALSE),2)</f>
        <v>168.14</v>
      </c>
      <c r="G93" s="108">
        <f t="shared" si="4"/>
        <v>184.95400000000001</v>
      </c>
      <c r="I93" s="3" t="b">
        <f>IF($E93="","",ROUND(F93,2)=ROUND(VLOOKUP($C93,'2019-20 AER Final Decision'!$G$20:$Q$335,'2019-20 AER Final Decision'!$M$5,FALSE),2))</f>
        <v>1</v>
      </c>
    </row>
    <row r="94" spans="1:9" s="4" customFormat="1" x14ac:dyDescent="0.2">
      <c r="A94" s="49"/>
      <c r="B94" s="181"/>
      <c r="C94" s="23" t="s">
        <v>20</v>
      </c>
      <c r="D94" s="21" t="s">
        <v>6</v>
      </c>
      <c r="E94" s="21" t="s">
        <v>7</v>
      </c>
      <c r="F94" s="22">
        <f>ROUND(VLOOKUP($C94,'2019-20 AER Final Decision'!$G$21:$P$363,'2019-20 AER Final Decision'!$M$5,FALSE),2)</f>
        <v>168.14</v>
      </c>
      <c r="G94" s="108">
        <f t="shared" si="4"/>
        <v>184.95400000000001</v>
      </c>
      <c r="I94" s="3" t="b">
        <f>IF($E94="","",ROUND(F94,2)=ROUND(VLOOKUP($C94,'2019-20 AER Final Decision'!$G$20:$Q$335,'2019-20 AER Final Decision'!$M$5,FALSE),2))</f>
        <v>1</v>
      </c>
    </row>
    <row r="95" spans="1:9" s="4" customFormat="1" x14ac:dyDescent="0.2">
      <c r="A95" s="49"/>
      <c r="B95" s="181"/>
      <c r="C95" s="23" t="s">
        <v>21</v>
      </c>
      <c r="D95" s="21" t="s">
        <v>6</v>
      </c>
      <c r="E95" s="21" t="s">
        <v>7</v>
      </c>
      <c r="F95" s="22">
        <f>ROUND(VLOOKUP($C95,'2019-20 AER Final Decision'!$G$21:$P$363,'2019-20 AER Final Decision'!$M$5,FALSE),2)</f>
        <v>168.14</v>
      </c>
      <c r="G95" s="108">
        <f t="shared" si="4"/>
        <v>184.95400000000001</v>
      </c>
      <c r="I95" s="3" t="b">
        <f>IF($E95="","",ROUND(F95,2)=ROUND(VLOOKUP($C95,'2019-20 AER Final Decision'!$G$20:$Q$335,'2019-20 AER Final Decision'!$M$5,FALSE),2))</f>
        <v>1</v>
      </c>
    </row>
    <row r="96" spans="1:9" s="4" customFormat="1" x14ac:dyDescent="0.2">
      <c r="A96" s="49"/>
      <c r="B96" s="181"/>
      <c r="C96" s="23" t="s">
        <v>22</v>
      </c>
      <c r="D96" s="21" t="s">
        <v>6</v>
      </c>
      <c r="E96" s="21" t="s">
        <v>7</v>
      </c>
      <c r="F96" s="22">
        <f>ROUND(VLOOKUP($C96,'2019-20 AER Final Decision'!$G$21:$P$363,'2019-20 AER Final Decision'!$M$5,FALSE),2)</f>
        <v>168.14</v>
      </c>
      <c r="G96" s="108">
        <f t="shared" si="4"/>
        <v>184.95400000000001</v>
      </c>
      <c r="I96" s="3" t="b">
        <f>IF($E96="","",ROUND(F96,2)=ROUND(VLOOKUP($C96,'2019-20 AER Final Decision'!$G$20:$Q$335,'2019-20 AER Final Decision'!$M$5,FALSE),2))</f>
        <v>1</v>
      </c>
    </row>
    <row r="97" spans="1:9" s="4" customFormat="1" x14ac:dyDescent="0.2">
      <c r="A97" s="49"/>
      <c r="B97" s="181"/>
      <c r="C97" s="23" t="s">
        <v>23</v>
      </c>
      <c r="D97" s="21" t="s">
        <v>6</v>
      </c>
      <c r="E97" s="21" t="s">
        <v>7</v>
      </c>
      <c r="F97" s="22">
        <f>ROUND(VLOOKUP($C97,'2019-20 AER Final Decision'!$G$21:$P$363,'2019-20 AER Final Decision'!$M$5,FALSE),2)</f>
        <v>168.14</v>
      </c>
      <c r="G97" s="108">
        <f t="shared" si="4"/>
        <v>184.95400000000001</v>
      </c>
      <c r="I97" s="3" t="b">
        <f>IF($E97="","",ROUND(F97,2)=ROUND(VLOOKUP($C97,'2019-20 AER Final Decision'!$G$20:$Q$335,'2019-20 AER Final Decision'!$M$5,FALSE),2))</f>
        <v>1</v>
      </c>
    </row>
    <row r="98" spans="1:9" s="4" customFormat="1" x14ac:dyDescent="0.2">
      <c r="A98" s="49"/>
      <c r="B98" s="181"/>
      <c r="C98" s="23" t="s">
        <v>24</v>
      </c>
      <c r="D98" s="21" t="s">
        <v>6</v>
      </c>
      <c r="E98" s="21" t="s">
        <v>7</v>
      </c>
      <c r="F98" s="22">
        <f>ROUND(VLOOKUP($C98,'2019-20 AER Final Decision'!$G$21:$P$363,'2019-20 AER Final Decision'!$M$5,FALSE),2)</f>
        <v>168.14</v>
      </c>
      <c r="G98" s="108">
        <f t="shared" si="4"/>
        <v>184.95400000000001</v>
      </c>
      <c r="I98" s="3" t="b">
        <f>IF($E98="","",ROUND(F98,2)=ROUND(VLOOKUP($C98,'2019-20 AER Final Decision'!$G$20:$Q$335,'2019-20 AER Final Decision'!$M$5,FALSE),2))</f>
        <v>1</v>
      </c>
    </row>
    <row r="99" spans="1:9" s="4" customFormat="1" x14ac:dyDescent="0.2">
      <c r="A99" s="49"/>
      <c r="B99" s="181"/>
      <c r="C99" s="24"/>
      <c r="D99" s="25"/>
      <c r="E99" s="25"/>
      <c r="F99" s="26"/>
      <c r="G99" s="109"/>
      <c r="I99" s="3" t="str">
        <f>IF($E99="","",ROUND(F99,2)=ROUND(VLOOKUP($C99,'2019-20 AER Final Decision'!$G$20:$Q$335,'2019-20 AER Final Decision'!$M$5,FALSE),2))</f>
        <v/>
      </c>
    </row>
    <row r="100" spans="1:9" s="4" customFormat="1" x14ac:dyDescent="0.2">
      <c r="A100" s="49"/>
      <c r="B100" s="181"/>
      <c r="C100" s="23" t="s">
        <v>271</v>
      </c>
      <c r="D100" s="21" t="s">
        <v>6</v>
      </c>
      <c r="E100" s="21" t="s">
        <v>7</v>
      </c>
      <c r="F100" s="22">
        <f>ROUND(VLOOKUP($C100,'2019-20 AER Final Decision'!$G$21:$P$363,'2019-20 AER Final Decision'!$M$5,FALSE),2)</f>
        <v>168.14</v>
      </c>
      <c r="G100" s="108">
        <f t="shared" ref="G100:G103" si="5">ROUND(F100*1.1,3)</f>
        <v>184.95400000000001</v>
      </c>
      <c r="I100" s="3" t="b">
        <f>IF($E100="","",ROUND(F100,2)=ROUND(VLOOKUP($C100,'2019-20 AER Final Decision'!$G$20:$Q$335,'2019-20 AER Final Decision'!$M$5,FALSE),2))</f>
        <v>1</v>
      </c>
    </row>
    <row r="101" spans="1:9" s="4" customFormat="1" x14ac:dyDescent="0.2">
      <c r="A101" s="49"/>
      <c r="B101" s="181"/>
      <c r="C101" s="23" t="s">
        <v>270</v>
      </c>
      <c r="D101" s="21" t="s">
        <v>6</v>
      </c>
      <c r="E101" s="21" t="s">
        <v>7</v>
      </c>
      <c r="F101" s="22">
        <f>ROUND(VLOOKUP($C101,'2019-20 AER Final Decision'!$G$21:$P$363,'2019-20 AER Final Decision'!$M$5,FALSE),2)</f>
        <v>168.14</v>
      </c>
      <c r="G101" s="108">
        <f t="shared" si="5"/>
        <v>184.95400000000001</v>
      </c>
      <c r="I101" s="3" t="b">
        <f>IF($E101="","",ROUND(F101,2)=ROUND(VLOOKUP($C101,'2019-20 AER Final Decision'!$G$20:$Q$335,'2019-20 AER Final Decision'!$M$5,FALSE),2))</f>
        <v>1</v>
      </c>
    </row>
    <row r="102" spans="1:9" s="4" customFormat="1" x14ac:dyDescent="0.2">
      <c r="A102" s="49"/>
      <c r="B102" s="181"/>
      <c r="C102" s="23" t="s">
        <v>278</v>
      </c>
      <c r="D102" s="21" t="s">
        <v>6</v>
      </c>
      <c r="E102" s="21" t="s">
        <v>7</v>
      </c>
      <c r="F102" s="22">
        <f>ROUND(VLOOKUP($C102,'2019-20 AER Final Decision'!$G$21:$P$363,'2019-20 AER Final Decision'!$M$5,FALSE),2)</f>
        <v>168.14</v>
      </c>
      <c r="G102" s="108">
        <f t="shared" si="5"/>
        <v>184.95400000000001</v>
      </c>
      <c r="I102" s="3" t="b">
        <f>IF($E102="","",ROUND(F102,2)=ROUND(VLOOKUP($C102,'2019-20 AER Final Decision'!$G$20:$Q$335,'2019-20 AER Final Decision'!$M$5,FALSE),2))</f>
        <v>1</v>
      </c>
    </row>
    <row r="103" spans="1:9" s="4" customFormat="1" x14ac:dyDescent="0.2">
      <c r="A103" s="49"/>
      <c r="B103" s="181"/>
      <c r="C103" s="23" t="s">
        <v>277</v>
      </c>
      <c r="D103" s="21" t="s">
        <v>6</v>
      </c>
      <c r="E103" s="21" t="s">
        <v>7</v>
      </c>
      <c r="F103" s="22">
        <f>ROUND(VLOOKUP($C103,'2019-20 AER Final Decision'!$G$21:$P$363,'2019-20 AER Final Decision'!$M$5,FALSE),2)</f>
        <v>168.14</v>
      </c>
      <c r="G103" s="108">
        <f t="shared" si="5"/>
        <v>184.95400000000001</v>
      </c>
      <c r="I103" s="3" t="b">
        <f>IF($E103="","",ROUND(F103,2)=ROUND(VLOOKUP($C103,'2019-20 AER Final Decision'!$G$20:$Q$335,'2019-20 AER Final Decision'!$M$5,FALSE),2))</f>
        <v>1</v>
      </c>
    </row>
    <row r="104" spans="1:9" s="4" customFormat="1" x14ac:dyDescent="0.2">
      <c r="A104" s="49"/>
      <c r="B104" s="182"/>
      <c r="C104" s="24"/>
      <c r="D104" s="25"/>
      <c r="E104" s="25"/>
      <c r="F104" s="26"/>
      <c r="G104" s="109"/>
      <c r="I104" s="3" t="str">
        <f>IF($E104="","",ROUND(F104,2)=ROUND(VLOOKUP($C104,'2019-20 AER Final Decision'!$G$20:$Q$335,'2019-20 AER Final Decision'!$M$5,FALSE),2))</f>
        <v/>
      </c>
    </row>
    <row r="105" spans="1:9" s="4" customFormat="1" x14ac:dyDescent="0.2">
      <c r="A105" s="49"/>
      <c r="B105" s="180" t="s">
        <v>25</v>
      </c>
      <c r="C105" s="20" t="s">
        <v>263</v>
      </c>
      <c r="D105" s="27" t="s">
        <v>4</v>
      </c>
      <c r="E105" s="28" t="s">
        <v>5</v>
      </c>
      <c r="F105" s="22">
        <f>ROUND(VLOOKUP($C105,'2019-20 AER Final Decision'!$G$21:$P$363,'2019-20 AER Final Decision'!$M$5,FALSE),2)</f>
        <v>444.74</v>
      </c>
      <c r="G105" s="108">
        <f t="shared" ref="G105:G121" si="6">ROUND(F105*1.1,3)</f>
        <v>489.214</v>
      </c>
      <c r="I105" s="3" t="b">
        <f>IF($E105="","",ROUND(F105,2)=ROUND(VLOOKUP($C105,'2019-20 AER Final Decision'!$G$20:$Q$335,'2019-20 AER Final Decision'!$M$5,FALSE),2))</f>
        <v>1</v>
      </c>
    </row>
    <row r="106" spans="1:9" s="4" customFormat="1" x14ac:dyDescent="0.2">
      <c r="A106" s="49"/>
      <c r="B106" s="181"/>
      <c r="C106" s="23" t="s">
        <v>265</v>
      </c>
      <c r="D106" s="21" t="s">
        <v>4</v>
      </c>
      <c r="E106" s="29" t="s">
        <v>5</v>
      </c>
      <c r="F106" s="22">
        <f>ROUND(VLOOKUP($C106,'2019-20 AER Final Decision'!$G$21:$P$363,'2019-20 AER Final Decision'!$M$5,FALSE),2)</f>
        <v>555.92999999999995</v>
      </c>
      <c r="G106" s="108">
        <f t="shared" si="6"/>
        <v>611.52300000000002</v>
      </c>
      <c r="I106" s="3" t="b">
        <f>IF($E106="","",ROUND(F106,2)=ROUND(VLOOKUP($C106,'2019-20 AER Final Decision'!$G$20:$Q$335,'2019-20 AER Final Decision'!$M$5,FALSE),2))</f>
        <v>1</v>
      </c>
    </row>
    <row r="107" spans="1:9" s="4" customFormat="1" x14ac:dyDescent="0.2">
      <c r="A107" s="49"/>
      <c r="B107" s="181"/>
      <c r="C107" s="23" t="s">
        <v>262</v>
      </c>
      <c r="D107" s="21" t="s">
        <v>4</v>
      </c>
      <c r="E107" s="29" t="s">
        <v>5</v>
      </c>
      <c r="F107" s="22">
        <f>ROUND(VLOOKUP($C107,'2019-20 AER Final Decision'!$G$21:$P$363,'2019-20 AER Final Decision'!$M$5,FALSE),2)</f>
        <v>778.3</v>
      </c>
      <c r="G107" s="108">
        <f t="shared" si="6"/>
        <v>856.13</v>
      </c>
      <c r="I107" s="3" t="b">
        <f>IF($E107="","",ROUND(F107,2)=ROUND(VLOOKUP($C107,'2019-20 AER Final Decision'!$G$20:$Q$335,'2019-20 AER Final Decision'!$M$5,FALSE),2))</f>
        <v>1</v>
      </c>
    </row>
    <row r="108" spans="1:9" s="4" customFormat="1" x14ac:dyDescent="0.2">
      <c r="A108" s="49"/>
      <c r="B108" s="181"/>
      <c r="C108" s="23" t="s">
        <v>264</v>
      </c>
      <c r="D108" s="21" t="s">
        <v>4</v>
      </c>
      <c r="E108" s="29" t="s">
        <v>5</v>
      </c>
      <c r="F108" s="22">
        <f>ROUND(VLOOKUP($C108,'2019-20 AER Final Decision'!$G$21:$P$363,'2019-20 AER Final Decision'!$M$5,FALSE),2)</f>
        <v>889.49</v>
      </c>
      <c r="G108" s="108">
        <f t="shared" si="6"/>
        <v>978.43899999999996</v>
      </c>
      <c r="I108" s="3" t="b">
        <f>IF($E108="","",ROUND(F108,2)=ROUND(VLOOKUP($C108,'2019-20 AER Final Decision'!$G$20:$Q$335,'2019-20 AER Final Decision'!$M$5,FALSE),2))</f>
        <v>1</v>
      </c>
    </row>
    <row r="109" spans="1:9" s="4" customFormat="1" x14ac:dyDescent="0.2">
      <c r="A109" s="49"/>
      <c r="B109" s="181"/>
      <c r="C109" s="23" t="s">
        <v>259</v>
      </c>
      <c r="D109" s="21" t="s">
        <v>4</v>
      </c>
      <c r="E109" s="29" t="s">
        <v>5</v>
      </c>
      <c r="F109" s="22">
        <f>ROUND(VLOOKUP($C109,'2019-20 AER Final Decision'!$G$21:$P$363,'2019-20 AER Final Decision'!$M$5,FALSE),2)</f>
        <v>333.56</v>
      </c>
      <c r="G109" s="108">
        <f t="shared" si="6"/>
        <v>366.916</v>
      </c>
      <c r="I109" s="3" t="b">
        <f>IF($E109="","",ROUND(F109,2)=ROUND(VLOOKUP($C109,'2019-20 AER Final Decision'!$G$20:$Q$335,'2019-20 AER Final Decision'!$M$5,FALSE),2))</f>
        <v>1</v>
      </c>
    </row>
    <row r="110" spans="1:9" s="4" customFormat="1" x14ac:dyDescent="0.2">
      <c r="A110" s="49"/>
      <c r="B110" s="181"/>
      <c r="C110" s="23" t="s">
        <v>261</v>
      </c>
      <c r="D110" s="21" t="s">
        <v>4</v>
      </c>
      <c r="E110" s="29" t="s">
        <v>5</v>
      </c>
      <c r="F110" s="22">
        <f>ROUND(VLOOKUP($C110,'2019-20 AER Final Decision'!$G$21:$P$363,'2019-20 AER Final Decision'!$M$5,FALSE),2)</f>
        <v>444.74</v>
      </c>
      <c r="G110" s="108">
        <f t="shared" si="6"/>
        <v>489.214</v>
      </c>
      <c r="I110" s="3" t="b">
        <f>IF($E110="","",ROUND(F110,2)=ROUND(VLOOKUP($C110,'2019-20 AER Final Decision'!$G$20:$Q$335,'2019-20 AER Final Decision'!$M$5,FALSE),2))</f>
        <v>1</v>
      </c>
    </row>
    <row r="111" spans="1:9" s="4" customFormat="1" x14ac:dyDescent="0.2">
      <c r="A111" s="49"/>
      <c r="B111" s="181"/>
      <c r="C111" s="23" t="s">
        <v>258</v>
      </c>
      <c r="D111" s="21" t="s">
        <v>4</v>
      </c>
      <c r="E111" s="29" t="s">
        <v>5</v>
      </c>
      <c r="F111" s="22">
        <f>ROUND(VLOOKUP($C111,'2019-20 AER Final Decision'!$G$21:$P$363,'2019-20 AER Final Decision'!$M$5,FALSE),2)</f>
        <v>555.92999999999995</v>
      </c>
      <c r="G111" s="108">
        <f t="shared" si="6"/>
        <v>611.52300000000002</v>
      </c>
      <c r="I111" s="3" t="b">
        <f>IF($E111="","",ROUND(F111,2)=ROUND(VLOOKUP($C111,'2019-20 AER Final Decision'!$G$20:$Q$335,'2019-20 AER Final Decision'!$M$5,FALSE),2))</f>
        <v>1</v>
      </c>
    </row>
    <row r="112" spans="1:9" s="4" customFormat="1" x14ac:dyDescent="0.2">
      <c r="A112" s="49"/>
      <c r="B112" s="181"/>
      <c r="C112" s="23" t="s">
        <v>260</v>
      </c>
      <c r="D112" s="21" t="s">
        <v>4</v>
      </c>
      <c r="E112" s="29" t="s">
        <v>5</v>
      </c>
      <c r="F112" s="22">
        <f>ROUND(VLOOKUP($C112,'2019-20 AER Final Decision'!$G$21:$P$363,'2019-20 AER Final Decision'!$M$5,FALSE),2)</f>
        <v>667.12</v>
      </c>
      <c r="G112" s="108">
        <f t="shared" si="6"/>
        <v>733.83199999999999</v>
      </c>
      <c r="I112" s="3" t="b">
        <f>IF($E112="","",ROUND(F112,2)=ROUND(VLOOKUP($C112,'2019-20 AER Final Decision'!$G$20:$Q$335,'2019-20 AER Final Decision'!$M$5,FALSE),2))</f>
        <v>1</v>
      </c>
    </row>
    <row r="113" spans="1:9" s="4" customFormat="1" x14ac:dyDescent="0.2">
      <c r="A113" s="49"/>
      <c r="B113" s="181"/>
      <c r="C113" s="23" t="s">
        <v>256</v>
      </c>
      <c r="D113" s="21" t="s">
        <v>4</v>
      </c>
      <c r="E113" s="29" t="s">
        <v>5</v>
      </c>
      <c r="F113" s="22">
        <f>ROUND(VLOOKUP($C113,'2019-20 AER Final Decision'!$G$21:$P$363,'2019-20 AER Final Decision'!$M$5,FALSE),2)</f>
        <v>444.74</v>
      </c>
      <c r="G113" s="108">
        <f t="shared" si="6"/>
        <v>489.214</v>
      </c>
      <c r="I113" s="3" t="b">
        <f>IF($E113="","",ROUND(F113,2)=ROUND(VLOOKUP($C113,'2019-20 AER Final Decision'!$G$20:$Q$335,'2019-20 AER Final Decision'!$M$5,FALSE),2))</f>
        <v>1</v>
      </c>
    </row>
    <row r="114" spans="1:9" s="4" customFormat="1" x14ac:dyDescent="0.2">
      <c r="A114" s="49"/>
      <c r="B114" s="181"/>
      <c r="C114" s="23" t="s">
        <v>257</v>
      </c>
      <c r="D114" s="21" t="s">
        <v>4</v>
      </c>
      <c r="E114" s="29" t="s">
        <v>5</v>
      </c>
      <c r="F114" s="22">
        <f>ROUND(VLOOKUP($C114,'2019-20 AER Final Decision'!$G$21:$P$363,'2019-20 AER Final Decision'!$M$5,FALSE),2)</f>
        <v>555.92999999999995</v>
      </c>
      <c r="G114" s="108">
        <f t="shared" si="6"/>
        <v>611.52300000000002</v>
      </c>
      <c r="I114" s="3" t="b">
        <f>IF($E114="","",ROUND(F114,2)=ROUND(VLOOKUP($C114,'2019-20 AER Final Decision'!$G$20:$Q$335,'2019-20 AER Final Decision'!$M$5,FALSE),2))</f>
        <v>1</v>
      </c>
    </row>
    <row r="115" spans="1:9" s="4" customFormat="1" x14ac:dyDescent="0.2">
      <c r="A115" s="49"/>
      <c r="B115" s="181"/>
      <c r="C115" s="23" t="s">
        <v>255</v>
      </c>
      <c r="D115" s="21" t="s">
        <v>4</v>
      </c>
      <c r="E115" s="29" t="s">
        <v>5</v>
      </c>
      <c r="F115" s="22">
        <f>ROUND(VLOOKUP($C115,'2019-20 AER Final Decision'!$G$21:$P$363,'2019-20 AER Final Decision'!$M$5,FALSE),2)</f>
        <v>1000.68</v>
      </c>
      <c r="G115" s="108">
        <f t="shared" si="6"/>
        <v>1100.748</v>
      </c>
      <c r="I115" s="3" t="b">
        <f>IF($E115="","",ROUND(F115,2)=ROUND(VLOOKUP($C115,'2019-20 AER Final Decision'!$G$20:$Q$335,'2019-20 AER Final Decision'!$M$5,FALSE),2))</f>
        <v>1</v>
      </c>
    </row>
    <row r="116" spans="1:9" s="4" customFormat="1" x14ac:dyDescent="0.2">
      <c r="A116" s="49"/>
      <c r="B116" s="181"/>
      <c r="C116" s="23" t="s">
        <v>282</v>
      </c>
      <c r="D116" s="21" t="s">
        <v>4</v>
      </c>
      <c r="E116" s="29" t="s">
        <v>5</v>
      </c>
      <c r="F116" s="22">
        <f>ROUND(VLOOKUP($C116,'2019-20 AER Final Decision'!$G$21:$P$363,'2019-20 AER Final Decision'!$M$5,FALSE),2)</f>
        <v>504.4</v>
      </c>
      <c r="G116" s="108">
        <f t="shared" si="6"/>
        <v>554.84</v>
      </c>
      <c r="I116" s="3" t="b">
        <f>IF($E116="","",ROUND(F116,2)=ROUND(VLOOKUP($C116,'2019-20 AER Final Decision'!$G$20:$Q$335,'2019-20 AER Final Decision'!$M$5,FALSE),2))</f>
        <v>1</v>
      </c>
    </row>
    <row r="117" spans="1:9" s="4" customFormat="1" x14ac:dyDescent="0.2">
      <c r="A117" s="49"/>
      <c r="B117" s="181"/>
      <c r="C117" s="23" t="s">
        <v>283</v>
      </c>
      <c r="D117" s="21" t="s">
        <v>4</v>
      </c>
      <c r="E117" s="29" t="s">
        <v>5</v>
      </c>
      <c r="F117" s="22">
        <f>ROUND(VLOOKUP($C117,'2019-20 AER Final Decision'!$G$21:$P$363,'2019-20 AER Final Decision'!$M$5,FALSE),2)</f>
        <v>672.52</v>
      </c>
      <c r="G117" s="108">
        <f t="shared" si="6"/>
        <v>739.77200000000005</v>
      </c>
      <c r="I117" s="3" t="b">
        <f>IF($E117="","",ROUND(F117,2)=ROUND(VLOOKUP($C117,'2019-20 AER Final Decision'!$G$20:$Q$335,'2019-20 AER Final Decision'!$M$5,FALSE),2))</f>
        <v>1</v>
      </c>
    </row>
    <row r="118" spans="1:9" s="4" customFormat="1" x14ac:dyDescent="0.2">
      <c r="A118" s="49"/>
      <c r="B118" s="181"/>
      <c r="C118" s="23" t="s">
        <v>284</v>
      </c>
      <c r="D118" s="21" t="s">
        <v>4</v>
      </c>
      <c r="E118" s="29" t="s">
        <v>5</v>
      </c>
      <c r="F118" s="22">
        <f>ROUND(VLOOKUP($C118,'2019-20 AER Final Decision'!$G$21:$P$363,'2019-20 AER Final Decision'!$M$5,FALSE),2)</f>
        <v>1008.79</v>
      </c>
      <c r="G118" s="108">
        <f t="shared" si="6"/>
        <v>1109.6690000000001</v>
      </c>
      <c r="I118" s="3" t="b">
        <f>IF($E118="","",ROUND(F118,2)=ROUND(VLOOKUP($C118,'2019-20 AER Final Decision'!$G$20:$Q$335,'2019-20 AER Final Decision'!$M$5,FALSE),2))</f>
        <v>1</v>
      </c>
    </row>
    <row r="119" spans="1:9" s="4" customFormat="1" x14ac:dyDescent="0.2">
      <c r="A119" s="49"/>
      <c r="B119" s="181"/>
      <c r="C119" s="23" t="s">
        <v>280</v>
      </c>
      <c r="D119" s="21" t="s">
        <v>4</v>
      </c>
      <c r="E119" s="29" t="s">
        <v>5</v>
      </c>
      <c r="F119" s="22">
        <f>ROUND(VLOOKUP($C119,'2019-20 AER Final Decision'!$G$21:$P$363,'2019-20 AER Final Decision'!$M$5,FALSE),2)</f>
        <v>336.26</v>
      </c>
      <c r="G119" s="108">
        <f t="shared" si="6"/>
        <v>369.88600000000002</v>
      </c>
      <c r="I119" s="3" t="b">
        <f>IF($E119="","",ROUND(F119,2)=ROUND(VLOOKUP($C119,'2019-20 AER Final Decision'!$G$20:$Q$335,'2019-20 AER Final Decision'!$M$5,FALSE),2))</f>
        <v>1</v>
      </c>
    </row>
    <row r="120" spans="1:9" s="4" customFormat="1" x14ac:dyDescent="0.2">
      <c r="A120" s="49"/>
      <c r="B120" s="181"/>
      <c r="C120" s="23" t="s">
        <v>281</v>
      </c>
      <c r="D120" s="21" t="s">
        <v>4</v>
      </c>
      <c r="E120" s="29" t="s">
        <v>5</v>
      </c>
      <c r="F120" s="22">
        <f>ROUND(VLOOKUP($C120,'2019-20 AER Final Decision'!$G$21:$P$363,'2019-20 AER Final Decision'!$M$5,FALSE),2)</f>
        <v>504.4</v>
      </c>
      <c r="G120" s="108">
        <f t="shared" si="6"/>
        <v>554.84</v>
      </c>
      <c r="I120" s="3" t="b">
        <f>IF($E120="","",ROUND(F120,2)=ROUND(VLOOKUP($C120,'2019-20 AER Final Decision'!$G$20:$Q$335,'2019-20 AER Final Decision'!$M$5,FALSE),2))</f>
        <v>1</v>
      </c>
    </row>
    <row r="121" spans="1:9" s="4" customFormat="1" x14ac:dyDescent="0.2">
      <c r="A121" s="49"/>
      <c r="B121" s="181"/>
      <c r="C121" s="23" t="s">
        <v>279</v>
      </c>
      <c r="D121" s="21" t="s">
        <v>4</v>
      </c>
      <c r="E121" s="29" t="s">
        <v>5</v>
      </c>
      <c r="F121" s="22">
        <f>ROUND(VLOOKUP($C121,'2019-20 AER Final Decision'!$G$21:$P$363,'2019-20 AER Final Decision'!$M$5,FALSE),2)</f>
        <v>840.66</v>
      </c>
      <c r="G121" s="108">
        <f t="shared" si="6"/>
        <v>924.726</v>
      </c>
      <c r="I121" s="3" t="b">
        <f>IF($E121="","",ROUND(F121,2)=ROUND(VLOOKUP($C121,'2019-20 AER Final Decision'!$G$20:$Q$335,'2019-20 AER Final Decision'!$M$5,FALSE),2))</f>
        <v>1</v>
      </c>
    </row>
    <row r="122" spans="1:9" s="4" customFormat="1" x14ac:dyDescent="0.2">
      <c r="A122" s="49"/>
      <c r="B122" s="181"/>
      <c r="C122" s="24"/>
      <c r="D122" s="25"/>
      <c r="E122" s="25"/>
      <c r="F122" s="26"/>
      <c r="G122" s="109"/>
      <c r="I122" s="3" t="str">
        <f>IF($E122="","",ROUND(F122,2)=ROUND(VLOOKUP($C122,'2019-20 AER Final Decision'!$G$20:$Q$335,'2019-20 AER Final Decision'!$M$5,FALSE),2))</f>
        <v/>
      </c>
    </row>
    <row r="123" spans="1:9" s="4" customFormat="1" x14ac:dyDescent="0.2">
      <c r="A123" s="49"/>
      <c r="B123" s="181"/>
      <c r="C123" s="20" t="s">
        <v>272</v>
      </c>
      <c r="D123" s="21" t="s">
        <v>6</v>
      </c>
      <c r="E123" s="29" t="s">
        <v>7</v>
      </c>
      <c r="F123" s="22">
        <f>ROUND(VLOOKUP($C123,'2019-20 AER Final Decision'!$G$21:$P$363,'2019-20 AER Final Decision'!$M$5,FALSE),2)</f>
        <v>168.14</v>
      </c>
      <c r="G123" s="108">
        <f t="shared" ref="G123:G136" si="7">ROUND(F123*1.1,3)</f>
        <v>184.95400000000001</v>
      </c>
      <c r="I123" s="3" t="b">
        <f>IF($E123="","",ROUND(F123,2)=ROUND(VLOOKUP($C123,'2019-20 AER Final Decision'!$G$20:$Q$335,'2019-20 AER Final Decision'!$M$5,FALSE),2))</f>
        <v>1</v>
      </c>
    </row>
    <row r="124" spans="1:9" s="4" customFormat="1" x14ac:dyDescent="0.2">
      <c r="A124" s="49"/>
      <c r="B124" s="181"/>
      <c r="C124" s="23" t="s">
        <v>273</v>
      </c>
      <c r="D124" s="21" t="s">
        <v>6</v>
      </c>
      <c r="E124" s="29" t="s">
        <v>7</v>
      </c>
      <c r="F124" s="22">
        <f>ROUND(VLOOKUP($C124,'2019-20 AER Final Decision'!$G$21:$P$363,'2019-20 AER Final Decision'!$M$5,FALSE),2)</f>
        <v>168.14</v>
      </c>
      <c r="G124" s="108">
        <f t="shared" si="7"/>
        <v>184.95400000000001</v>
      </c>
      <c r="I124" s="3" t="b">
        <f>IF($E124="","",ROUND(F124,2)=ROUND(VLOOKUP($C124,'2019-20 AER Final Decision'!$G$20:$Q$335,'2019-20 AER Final Decision'!$M$5,FALSE),2))</f>
        <v>1</v>
      </c>
    </row>
    <row r="125" spans="1:9" s="4" customFormat="1" x14ac:dyDescent="0.2">
      <c r="A125" s="49"/>
      <c r="B125" s="181"/>
      <c r="C125" s="23" t="s">
        <v>274</v>
      </c>
      <c r="D125" s="21" t="s">
        <v>6</v>
      </c>
      <c r="E125" s="29" t="s">
        <v>7</v>
      </c>
      <c r="F125" s="22">
        <f>ROUND(VLOOKUP($C125,'2019-20 AER Final Decision'!$G$21:$P$363,'2019-20 AER Final Decision'!$M$5,FALSE),2)</f>
        <v>168.14</v>
      </c>
      <c r="G125" s="108">
        <f t="shared" si="7"/>
        <v>184.95400000000001</v>
      </c>
      <c r="I125" s="3" t="b">
        <f>IF($E125="","",ROUND(F125,2)=ROUND(VLOOKUP($C125,'2019-20 AER Final Decision'!$G$20:$Q$335,'2019-20 AER Final Decision'!$M$5,FALSE),2))</f>
        <v>1</v>
      </c>
    </row>
    <row r="126" spans="1:9" s="4" customFormat="1" x14ac:dyDescent="0.2">
      <c r="A126" s="49"/>
      <c r="B126" s="181"/>
      <c r="C126" s="23" t="s">
        <v>275</v>
      </c>
      <c r="D126" s="21" t="s">
        <v>6</v>
      </c>
      <c r="E126" s="29" t="s">
        <v>7</v>
      </c>
      <c r="F126" s="22">
        <f>ROUND(VLOOKUP($C126,'2019-20 AER Final Decision'!$G$21:$P$363,'2019-20 AER Final Decision'!$M$5,FALSE),2)</f>
        <v>168.14</v>
      </c>
      <c r="G126" s="108">
        <f t="shared" si="7"/>
        <v>184.95400000000001</v>
      </c>
      <c r="I126" s="3" t="b">
        <f>IF($E126="","",ROUND(F126,2)=ROUND(VLOOKUP($C126,'2019-20 AER Final Decision'!$G$20:$Q$335,'2019-20 AER Final Decision'!$M$5,FALSE),2))</f>
        <v>1</v>
      </c>
    </row>
    <row r="127" spans="1:9" s="4" customFormat="1" x14ac:dyDescent="0.2">
      <c r="A127" s="49"/>
      <c r="B127" s="181"/>
      <c r="C127" s="23" t="s">
        <v>276</v>
      </c>
      <c r="D127" s="21" t="s">
        <v>6</v>
      </c>
      <c r="E127" s="29" t="s">
        <v>7</v>
      </c>
      <c r="F127" s="22">
        <f>ROUND(VLOOKUP($C127,'2019-20 AER Final Decision'!$G$21:$P$363,'2019-20 AER Final Decision'!$M$5,FALSE),2)</f>
        <v>168.14</v>
      </c>
      <c r="G127" s="108">
        <f t="shared" si="7"/>
        <v>184.95400000000001</v>
      </c>
      <c r="I127" s="3" t="b">
        <f>IF($E127="","",ROUND(F127,2)=ROUND(VLOOKUP($C127,'2019-20 AER Final Decision'!$G$20:$Q$335,'2019-20 AER Final Decision'!$M$5,FALSE),2))</f>
        <v>1</v>
      </c>
    </row>
    <row r="128" spans="1:9" s="4" customFormat="1" x14ac:dyDescent="0.2">
      <c r="A128" s="49"/>
      <c r="B128" s="181"/>
      <c r="C128" s="23" t="s">
        <v>12</v>
      </c>
      <c r="D128" s="21" t="s">
        <v>6</v>
      </c>
      <c r="E128" s="29" t="s">
        <v>7</v>
      </c>
      <c r="F128" s="22">
        <f>ROUND(VLOOKUP($C128,'2019-20 AER Final Decision'!$G$21:$P$363,'2019-20 AER Final Decision'!$M$5,FALSE),2)</f>
        <v>168.14</v>
      </c>
      <c r="G128" s="108">
        <f t="shared" si="7"/>
        <v>184.95400000000001</v>
      </c>
      <c r="I128" s="3" t="b">
        <f>IF($E128="","",ROUND(F128,2)=ROUND(VLOOKUP($C128,'2019-20 AER Final Decision'!$G$20:$Q$335,'2019-20 AER Final Decision'!$M$5,FALSE),2))</f>
        <v>1</v>
      </c>
    </row>
    <row r="129" spans="2:9" x14ac:dyDescent="0.2">
      <c r="B129" s="181"/>
      <c r="C129" s="23" t="s">
        <v>13</v>
      </c>
      <c r="D129" s="21" t="s">
        <v>6</v>
      </c>
      <c r="E129" s="29" t="s">
        <v>7</v>
      </c>
      <c r="F129" s="22">
        <f>ROUND(VLOOKUP($C129,'2019-20 AER Final Decision'!$G$21:$P$363,'2019-20 AER Final Decision'!$M$5,FALSE),2)</f>
        <v>168.14</v>
      </c>
      <c r="G129" s="108">
        <f t="shared" si="7"/>
        <v>184.95400000000001</v>
      </c>
      <c r="I129" s="3" t="b">
        <f>IF($E129="","",ROUND(F129,2)=ROUND(VLOOKUP($C129,'2019-20 AER Final Decision'!$G$20:$Q$335,'2019-20 AER Final Decision'!$M$5,FALSE),2))</f>
        <v>1</v>
      </c>
    </row>
    <row r="130" spans="2:9" x14ac:dyDescent="0.2">
      <c r="B130" s="181"/>
      <c r="C130" s="23" t="s">
        <v>14</v>
      </c>
      <c r="D130" s="21" t="s">
        <v>6</v>
      </c>
      <c r="E130" s="29" t="s">
        <v>7</v>
      </c>
      <c r="F130" s="22">
        <f>ROUND(VLOOKUP($C130,'2019-20 AER Final Decision'!$G$21:$P$363,'2019-20 AER Final Decision'!$M$5,FALSE),2)</f>
        <v>168.14</v>
      </c>
      <c r="G130" s="108">
        <f t="shared" si="7"/>
        <v>184.95400000000001</v>
      </c>
      <c r="I130" s="3" t="b">
        <f>IF($E130="","",ROUND(F130,2)=ROUND(VLOOKUP($C130,'2019-20 AER Final Decision'!$G$20:$Q$335,'2019-20 AER Final Decision'!$M$5,FALSE),2))</f>
        <v>1</v>
      </c>
    </row>
    <row r="131" spans="2:9" x14ac:dyDescent="0.2">
      <c r="B131" s="181"/>
      <c r="C131" s="23" t="s">
        <v>15</v>
      </c>
      <c r="D131" s="21" t="s">
        <v>6</v>
      </c>
      <c r="E131" s="29" t="s">
        <v>7</v>
      </c>
      <c r="F131" s="22">
        <f>ROUND(VLOOKUP($C131,'2019-20 AER Final Decision'!$G$21:$P$363,'2019-20 AER Final Decision'!$M$5,FALSE),2)</f>
        <v>168.14</v>
      </c>
      <c r="G131" s="108">
        <f t="shared" si="7"/>
        <v>184.95400000000001</v>
      </c>
      <c r="I131" s="3" t="b">
        <f>IF($E131="","",ROUND(F131,2)=ROUND(VLOOKUP($C131,'2019-20 AER Final Decision'!$G$20:$Q$335,'2019-20 AER Final Decision'!$M$5,FALSE),2))</f>
        <v>1</v>
      </c>
    </row>
    <row r="132" spans="2:9" x14ac:dyDescent="0.2">
      <c r="B132" s="181"/>
      <c r="C132" s="23" t="s">
        <v>9</v>
      </c>
      <c r="D132" s="21" t="s">
        <v>6</v>
      </c>
      <c r="E132" s="29" t="s">
        <v>7</v>
      </c>
      <c r="F132" s="22">
        <f>ROUND(VLOOKUP($C132,'2019-20 AER Final Decision'!$G$21:$P$363,'2019-20 AER Final Decision'!$M$5,FALSE),2)</f>
        <v>111.19</v>
      </c>
      <c r="G132" s="108">
        <f t="shared" si="7"/>
        <v>122.309</v>
      </c>
      <c r="I132" s="3" t="b">
        <f>IF($E132="","",ROUND(F132,2)=ROUND(VLOOKUP($C132,'2019-20 AER Final Decision'!$G$20:$Q$335,'2019-20 AER Final Decision'!$M$5,FALSE),2))</f>
        <v>1</v>
      </c>
    </row>
    <row r="133" spans="2:9" x14ac:dyDescent="0.2">
      <c r="B133" s="181"/>
      <c r="C133" s="23" t="s">
        <v>404</v>
      </c>
      <c r="D133" s="21" t="s">
        <v>4</v>
      </c>
      <c r="E133" s="29" t="s">
        <v>5</v>
      </c>
      <c r="F133" s="22">
        <f>ROUND(VLOOKUP($C133,'2019-20 AER Final Decision'!$G$21:$P$363,'2019-20 AER Final Decision'!$M$5,FALSE),2)</f>
        <v>444.74</v>
      </c>
      <c r="G133" s="108">
        <f t="shared" si="7"/>
        <v>489.214</v>
      </c>
      <c r="I133" s="3" t="b">
        <f>IF($E133="","",ROUND(F133,2)=ROUND(VLOOKUP($C133,'2019-20 AER Final Decision'!$G$20:$Q$335,'2019-20 AER Final Decision'!$M$5,FALSE),2))</f>
        <v>1</v>
      </c>
    </row>
    <row r="134" spans="2:9" x14ac:dyDescent="0.2">
      <c r="B134" s="181"/>
      <c r="C134" s="23" t="s">
        <v>405</v>
      </c>
      <c r="D134" s="21" t="s">
        <v>4</v>
      </c>
      <c r="E134" s="29" t="s">
        <v>5</v>
      </c>
      <c r="F134" s="22">
        <f>ROUND(VLOOKUP($C134,'2019-20 AER Final Decision'!$G$21:$P$363,'2019-20 AER Final Decision'!$M$5,FALSE),2)</f>
        <v>667.12</v>
      </c>
      <c r="G134" s="108">
        <f t="shared" si="7"/>
        <v>733.83199999999999</v>
      </c>
      <c r="I134" s="3" t="b">
        <f>IF($E134="","",ROUND(F134,2)=ROUND(VLOOKUP($C134,'2019-20 AER Final Decision'!$G$20:$Q$335,'2019-20 AER Final Decision'!$M$5,FALSE),2))</f>
        <v>1</v>
      </c>
    </row>
    <row r="135" spans="2:9" x14ac:dyDescent="0.2">
      <c r="B135" s="181"/>
      <c r="C135" s="23" t="s">
        <v>406</v>
      </c>
      <c r="D135" s="21" t="s">
        <v>4</v>
      </c>
      <c r="E135" s="29" t="s">
        <v>5</v>
      </c>
      <c r="F135" s="22">
        <f>ROUND(VLOOKUP($C135,'2019-20 AER Final Decision'!$G$21:$P$363,'2019-20 AER Final Decision'!$M$5,FALSE),2)</f>
        <v>889.49</v>
      </c>
      <c r="G135" s="108">
        <f t="shared" si="7"/>
        <v>978.43899999999996</v>
      </c>
      <c r="I135" s="3" t="b">
        <f>IF($E135="","",ROUND(F135,2)=ROUND(VLOOKUP($C135,'2019-20 AER Final Decision'!$G$20:$Q$335,'2019-20 AER Final Decision'!$M$5,FALSE),2))</f>
        <v>1</v>
      </c>
    </row>
    <row r="136" spans="2:9" x14ac:dyDescent="0.2">
      <c r="B136" s="181"/>
      <c r="C136" s="23" t="s">
        <v>26</v>
      </c>
      <c r="D136" s="21" t="s">
        <v>6</v>
      </c>
      <c r="E136" s="29" t="s">
        <v>7</v>
      </c>
      <c r="F136" s="22">
        <f>ROUND(VLOOKUP($C136,'2019-20 AER Final Decision'!$G$21:$P$363,'2019-20 AER Final Decision'!$M$5,FALSE),2)</f>
        <v>168.14</v>
      </c>
      <c r="G136" s="108">
        <f t="shared" si="7"/>
        <v>184.95400000000001</v>
      </c>
      <c r="I136" s="3" t="b">
        <f>IF($E136="","",ROUND(F136,2)=ROUND(VLOOKUP($C136,'2019-20 AER Final Decision'!$G$20:$Q$335,'2019-20 AER Final Decision'!$M$5,FALSE),2))</f>
        <v>1</v>
      </c>
    </row>
    <row r="137" spans="2:9" x14ac:dyDescent="0.2">
      <c r="B137" s="181"/>
      <c r="C137" s="24"/>
      <c r="D137" s="25"/>
      <c r="E137" s="25"/>
      <c r="F137" s="26"/>
      <c r="G137" s="109"/>
      <c r="I137" s="3" t="str">
        <f>IF($E137="","",ROUND(F137,2)=ROUND(VLOOKUP($C137,'2019-20 AER Final Decision'!$G$20:$Q$335,'2019-20 AER Final Decision'!$M$5,FALSE),2))</f>
        <v/>
      </c>
    </row>
    <row r="138" spans="2:9" x14ac:dyDescent="0.2">
      <c r="B138" s="181"/>
      <c r="C138" s="23" t="s">
        <v>271</v>
      </c>
      <c r="D138" s="21" t="s">
        <v>6</v>
      </c>
      <c r="E138" s="29" t="s">
        <v>7</v>
      </c>
      <c r="F138" s="22">
        <f>ROUND(VLOOKUP($C138,'2019-20 AER Final Decision'!$G$21:$P$363,'2019-20 AER Final Decision'!$M$5,FALSE),2)</f>
        <v>168.14</v>
      </c>
      <c r="G138" s="108">
        <f t="shared" ref="G138:G141" si="8">ROUND(F138*1.1,3)</f>
        <v>184.95400000000001</v>
      </c>
      <c r="I138" s="3" t="b">
        <f>IF($E138="","",ROUND(F138,2)=ROUND(VLOOKUP($C138,'2019-20 AER Final Decision'!$G$20:$Q$335,'2019-20 AER Final Decision'!$M$5,FALSE),2))</f>
        <v>1</v>
      </c>
    </row>
    <row r="139" spans="2:9" x14ac:dyDescent="0.2">
      <c r="B139" s="181"/>
      <c r="C139" s="23" t="s">
        <v>270</v>
      </c>
      <c r="D139" s="21" t="s">
        <v>6</v>
      </c>
      <c r="E139" s="29" t="s">
        <v>7</v>
      </c>
      <c r="F139" s="22">
        <f>ROUND(VLOOKUP($C139,'2019-20 AER Final Decision'!$G$21:$P$363,'2019-20 AER Final Decision'!$M$5,FALSE),2)</f>
        <v>168.14</v>
      </c>
      <c r="G139" s="108">
        <f t="shared" si="8"/>
        <v>184.95400000000001</v>
      </c>
      <c r="I139" s="3" t="b">
        <f>IF($E139="","",ROUND(F139,2)=ROUND(VLOOKUP($C139,'2019-20 AER Final Decision'!$G$20:$Q$335,'2019-20 AER Final Decision'!$M$5,FALSE),2))</f>
        <v>1</v>
      </c>
    </row>
    <row r="140" spans="2:9" x14ac:dyDescent="0.2">
      <c r="B140" s="181"/>
      <c r="C140" s="23" t="s">
        <v>278</v>
      </c>
      <c r="D140" s="21" t="s">
        <v>6</v>
      </c>
      <c r="E140" s="29" t="s">
        <v>7</v>
      </c>
      <c r="F140" s="22">
        <f>ROUND(VLOOKUP($C140,'2019-20 AER Final Decision'!$G$21:$P$363,'2019-20 AER Final Decision'!$M$5,FALSE),2)</f>
        <v>168.14</v>
      </c>
      <c r="G140" s="108">
        <f t="shared" si="8"/>
        <v>184.95400000000001</v>
      </c>
      <c r="I140" s="3" t="b">
        <f>IF($E140="","",ROUND(F140,2)=ROUND(VLOOKUP($C140,'2019-20 AER Final Decision'!$G$20:$Q$335,'2019-20 AER Final Decision'!$M$5,FALSE),2))</f>
        <v>1</v>
      </c>
    </row>
    <row r="141" spans="2:9" x14ac:dyDescent="0.2">
      <c r="B141" s="181"/>
      <c r="C141" s="23" t="s">
        <v>277</v>
      </c>
      <c r="D141" s="21" t="s">
        <v>6</v>
      </c>
      <c r="E141" s="29" t="s">
        <v>7</v>
      </c>
      <c r="F141" s="22">
        <f>ROUND(VLOOKUP($C141,'2019-20 AER Final Decision'!$G$21:$P$363,'2019-20 AER Final Decision'!$M$5,FALSE),2)</f>
        <v>168.14</v>
      </c>
      <c r="G141" s="108">
        <f t="shared" si="8"/>
        <v>184.95400000000001</v>
      </c>
      <c r="I141" s="3" t="b">
        <f>IF($E141="","",ROUND(F141,2)=ROUND(VLOOKUP($C141,'2019-20 AER Final Decision'!$G$20:$Q$335,'2019-20 AER Final Decision'!$M$5,FALSE),2))</f>
        <v>1</v>
      </c>
    </row>
    <row r="142" spans="2:9" x14ac:dyDescent="0.2">
      <c r="B142" s="182"/>
      <c r="C142" s="24"/>
      <c r="D142" s="25"/>
      <c r="E142" s="25"/>
      <c r="F142" s="26"/>
      <c r="G142" s="109"/>
      <c r="I142" s="3" t="str">
        <f>IF($E142="","",ROUND(F142,2)=ROUND(VLOOKUP($C142,'2019-20 AER Final Decision'!$G$20:$Q$335,'2019-20 AER Final Decision'!$M$5,FALSE),2))</f>
        <v/>
      </c>
    </row>
    <row r="143" spans="2:9" x14ac:dyDescent="0.2">
      <c r="B143" s="180" t="s">
        <v>27</v>
      </c>
      <c r="C143" s="20" t="s">
        <v>28</v>
      </c>
      <c r="D143" s="21" t="s">
        <v>6</v>
      </c>
      <c r="E143" s="29" t="s">
        <v>7</v>
      </c>
      <c r="F143" s="22">
        <f>ROUND(VLOOKUP($C143,'2019-20 AER Final Decision'!$G$21:$P$363,'2019-20 AER Final Decision'!$M$5,FALSE),2)</f>
        <v>111.19</v>
      </c>
      <c r="G143" s="108">
        <f t="shared" ref="G143:G145" si="9">ROUND(F143*1.1,3)</f>
        <v>122.309</v>
      </c>
      <c r="I143" s="3" t="b">
        <f>IF($E143="","",ROUND(F143,2)=ROUND(VLOOKUP($C143,'2019-20 AER Final Decision'!$G$20:$Q$335,'2019-20 AER Final Decision'!$M$5,FALSE),2))</f>
        <v>1</v>
      </c>
    </row>
    <row r="144" spans="2:9" x14ac:dyDescent="0.2">
      <c r="B144" s="181"/>
      <c r="C144" s="23" t="s">
        <v>11</v>
      </c>
      <c r="D144" s="21" t="s">
        <v>6</v>
      </c>
      <c r="E144" s="29" t="s">
        <v>7</v>
      </c>
      <c r="F144" s="22">
        <f>ROUND(VLOOKUP($C144,'2019-20 AER Final Decision'!$G$21:$P$363,'2019-20 AER Final Decision'!$M$5,FALSE),2)</f>
        <v>168.14</v>
      </c>
      <c r="G144" s="108">
        <f t="shared" si="9"/>
        <v>184.95400000000001</v>
      </c>
      <c r="I144" s="3" t="b">
        <f>IF($E144="","",ROUND(F144,2)=ROUND(VLOOKUP($C144,'2019-20 AER Final Decision'!$G$20:$Q$335,'2019-20 AER Final Decision'!$M$5,FALSE),2))</f>
        <v>1</v>
      </c>
    </row>
    <row r="145" spans="2:9" x14ac:dyDescent="0.2">
      <c r="B145" s="181"/>
      <c r="C145" s="23" t="s">
        <v>29</v>
      </c>
      <c r="D145" s="21" t="s">
        <v>6</v>
      </c>
      <c r="E145" s="29" t="s">
        <v>7</v>
      </c>
      <c r="F145" s="22">
        <f>ROUND(VLOOKUP($C145,'2019-20 AER Final Decision'!$G$21:$P$363,'2019-20 AER Final Decision'!$M$5,FALSE),2)</f>
        <v>168.14</v>
      </c>
      <c r="G145" s="108">
        <f t="shared" si="9"/>
        <v>184.95400000000001</v>
      </c>
      <c r="I145" s="3" t="b">
        <f>IF($E145="","",ROUND(F145,2)=ROUND(VLOOKUP($C145,'2019-20 AER Final Decision'!$G$20:$Q$335,'2019-20 AER Final Decision'!$M$5,FALSE),2))</f>
        <v>1</v>
      </c>
    </row>
    <row r="146" spans="2:9" x14ac:dyDescent="0.2">
      <c r="B146" s="181"/>
      <c r="C146" s="24"/>
      <c r="D146" s="25"/>
      <c r="E146" s="25"/>
      <c r="F146" s="26"/>
      <c r="G146" s="109"/>
      <c r="I146" s="3" t="str">
        <f>IF($E146="","",ROUND(F146,2)=ROUND(VLOOKUP($C146,'2019-20 AER Final Decision'!$G$20:$Q$335,'2019-20 AER Final Decision'!$M$5,FALSE),2))</f>
        <v/>
      </c>
    </row>
    <row r="147" spans="2:9" x14ac:dyDescent="0.2">
      <c r="B147" s="181"/>
      <c r="C147" s="20" t="s">
        <v>30</v>
      </c>
      <c r="D147" s="21" t="s">
        <v>6</v>
      </c>
      <c r="E147" s="29" t="s">
        <v>7</v>
      </c>
      <c r="F147" s="22">
        <f>ROUND(VLOOKUP($C147,'2019-20 AER Final Decision'!$G$21:$P$363,'2019-20 AER Final Decision'!$M$5,FALSE),2)</f>
        <v>111.19</v>
      </c>
      <c r="G147" s="108">
        <f t="shared" ref="G147:G149" si="10">ROUND(F147*1.1,3)</f>
        <v>122.309</v>
      </c>
      <c r="I147" s="3" t="b">
        <f>IF($E147="","",ROUND(F147,2)=ROUND(VLOOKUP($C147,'2019-20 AER Final Decision'!$G$20:$Q$335,'2019-20 AER Final Decision'!$M$5,FALSE),2))</f>
        <v>1</v>
      </c>
    </row>
    <row r="148" spans="2:9" x14ac:dyDescent="0.2">
      <c r="B148" s="181"/>
      <c r="C148" s="23" t="s">
        <v>31</v>
      </c>
      <c r="D148" s="21" t="s">
        <v>6</v>
      </c>
      <c r="E148" s="29" t="s">
        <v>7</v>
      </c>
      <c r="F148" s="22">
        <f>ROUND(VLOOKUP($C148,'2019-20 AER Final Decision'!$G$21:$P$363,'2019-20 AER Final Decision'!$M$5,FALSE),2)</f>
        <v>168.14</v>
      </c>
      <c r="G148" s="108">
        <f t="shared" si="10"/>
        <v>184.95400000000001</v>
      </c>
      <c r="I148" s="3" t="b">
        <f>IF($E148="","",ROUND(F148,2)=ROUND(VLOOKUP($C148,'2019-20 AER Final Decision'!$G$20:$Q$335,'2019-20 AER Final Decision'!$M$5,FALSE),2))</f>
        <v>1</v>
      </c>
    </row>
    <row r="149" spans="2:9" x14ac:dyDescent="0.2">
      <c r="B149" s="181"/>
      <c r="C149" s="23" t="s">
        <v>8</v>
      </c>
      <c r="D149" s="21" t="s">
        <v>6</v>
      </c>
      <c r="E149" s="29" t="s">
        <v>7</v>
      </c>
      <c r="F149" s="22">
        <f>ROUND(VLOOKUP($C149,'2019-20 AER Final Decision'!$G$21:$P$363,'2019-20 AER Final Decision'!$M$5,FALSE),2)</f>
        <v>111.19</v>
      </c>
      <c r="G149" s="108">
        <f t="shared" si="10"/>
        <v>122.309</v>
      </c>
      <c r="I149" s="3" t="b">
        <f>IF($E149="","",ROUND(F149,2)=ROUND(VLOOKUP($C149,'2019-20 AER Final Decision'!$G$20:$Q$335,'2019-20 AER Final Decision'!$M$5,FALSE),2))</f>
        <v>1</v>
      </c>
    </row>
    <row r="150" spans="2:9" x14ac:dyDescent="0.2">
      <c r="B150" s="181"/>
      <c r="C150" s="24"/>
      <c r="D150" s="25"/>
      <c r="E150" s="25"/>
      <c r="F150" s="26"/>
      <c r="G150" s="109"/>
      <c r="I150" s="3" t="str">
        <f>IF($E150="","",ROUND(F150,2)=ROUND(VLOOKUP($C150,'2019-20 AER Final Decision'!$G$20:$Q$335,'2019-20 AER Final Decision'!$M$5,FALSE),2))</f>
        <v/>
      </c>
    </row>
    <row r="151" spans="2:9" x14ac:dyDescent="0.2">
      <c r="B151" s="181"/>
      <c r="C151" s="23" t="s">
        <v>271</v>
      </c>
      <c r="D151" s="21" t="s">
        <v>6</v>
      </c>
      <c r="E151" s="29" t="s">
        <v>7</v>
      </c>
      <c r="F151" s="22">
        <f>ROUND(VLOOKUP($C151,'2019-20 AER Final Decision'!$G$21:$P$363,'2019-20 AER Final Decision'!$M$5,FALSE),2)</f>
        <v>168.14</v>
      </c>
      <c r="G151" s="108">
        <f t="shared" ref="G151:G154" si="11">ROUND(F151*1.1,3)</f>
        <v>184.95400000000001</v>
      </c>
      <c r="I151" s="3" t="b">
        <f>IF($E151="","",ROUND(F151,2)=ROUND(VLOOKUP($C151,'2019-20 AER Final Decision'!$G$20:$Q$335,'2019-20 AER Final Decision'!$M$5,FALSE),2))</f>
        <v>1</v>
      </c>
    </row>
    <row r="152" spans="2:9" x14ac:dyDescent="0.2">
      <c r="B152" s="181"/>
      <c r="C152" s="23" t="s">
        <v>270</v>
      </c>
      <c r="D152" s="21" t="s">
        <v>6</v>
      </c>
      <c r="E152" s="29" t="s">
        <v>7</v>
      </c>
      <c r="F152" s="22">
        <f>ROUND(VLOOKUP($C152,'2019-20 AER Final Decision'!$G$21:$P$363,'2019-20 AER Final Decision'!$M$5,FALSE),2)</f>
        <v>168.14</v>
      </c>
      <c r="G152" s="108">
        <f t="shared" si="11"/>
        <v>184.95400000000001</v>
      </c>
      <c r="I152" s="3" t="b">
        <f>IF($E152="","",ROUND(F152,2)=ROUND(VLOOKUP($C152,'2019-20 AER Final Decision'!$G$20:$Q$335,'2019-20 AER Final Decision'!$M$5,FALSE),2))</f>
        <v>1</v>
      </c>
    </row>
    <row r="153" spans="2:9" x14ac:dyDescent="0.2">
      <c r="B153" s="181"/>
      <c r="C153" s="23" t="s">
        <v>278</v>
      </c>
      <c r="D153" s="21" t="s">
        <v>6</v>
      </c>
      <c r="E153" s="29" t="s">
        <v>7</v>
      </c>
      <c r="F153" s="22">
        <f>ROUND(VLOOKUP($C153,'2019-20 AER Final Decision'!$G$21:$P$363,'2019-20 AER Final Decision'!$M$5,FALSE),2)</f>
        <v>168.14</v>
      </c>
      <c r="G153" s="108">
        <f t="shared" si="11"/>
        <v>184.95400000000001</v>
      </c>
      <c r="I153" s="3" t="b">
        <f>IF($E153="","",ROUND(F153,2)=ROUND(VLOOKUP($C153,'2019-20 AER Final Decision'!$G$20:$Q$335,'2019-20 AER Final Decision'!$M$5,FALSE),2))</f>
        <v>1</v>
      </c>
    </row>
    <row r="154" spans="2:9" x14ac:dyDescent="0.2">
      <c r="B154" s="181"/>
      <c r="C154" s="23" t="s">
        <v>277</v>
      </c>
      <c r="D154" s="21" t="s">
        <v>6</v>
      </c>
      <c r="E154" s="29" t="s">
        <v>7</v>
      </c>
      <c r="F154" s="22">
        <f>ROUND(VLOOKUP($C154,'2019-20 AER Final Decision'!$G$21:$P$363,'2019-20 AER Final Decision'!$M$5,FALSE),2)</f>
        <v>168.14</v>
      </c>
      <c r="G154" s="108">
        <f t="shared" si="11"/>
        <v>184.95400000000001</v>
      </c>
      <c r="I154" s="3" t="b">
        <f>IF($E154="","",ROUND(F154,2)=ROUND(VLOOKUP($C154,'2019-20 AER Final Decision'!$G$20:$Q$335,'2019-20 AER Final Decision'!$M$5,FALSE),2))</f>
        <v>1</v>
      </c>
    </row>
    <row r="155" spans="2:9" x14ac:dyDescent="0.2">
      <c r="B155" s="182"/>
      <c r="C155" s="24"/>
      <c r="D155" s="25"/>
      <c r="E155" s="25"/>
      <c r="F155" s="26"/>
      <c r="G155" s="109"/>
      <c r="I155" s="3" t="str">
        <f>IF($E155="","",ROUND(F155,2)=ROUND(VLOOKUP($C155,'2019-20 AER Final Decision'!$G$20:$Q$335,'2019-20 AER Final Decision'!$M$5,FALSE),2))</f>
        <v/>
      </c>
    </row>
    <row r="156" spans="2:9" x14ac:dyDescent="0.2">
      <c r="B156" s="180" t="s">
        <v>32</v>
      </c>
      <c r="C156" s="30" t="s">
        <v>320</v>
      </c>
      <c r="D156" s="21" t="s">
        <v>4</v>
      </c>
      <c r="E156" s="21" t="s">
        <v>5</v>
      </c>
      <c r="F156" s="22">
        <f>ROUND(VLOOKUP($C156,'2019-20 AER Final Decision'!$G$21:$P$363,'2019-20 AER Final Decision'!$M$5,FALSE),2)</f>
        <v>222.38</v>
      </c>
      <c r="G156" s="108">
        <f t="shared" ref="G156:G161" si="12">ROUND(F156*1.1,3)</f>
        <v>244.61799999999999</v>
      </c>
      <c r="I156" s="3" t="b">
        <f>IF($E156="","",ROUND(F156,2)=ROUND(VLOOKUP($C156,'2019-20 AER Final Decision'!$G$20:$Q$335,'2019-20 AER Final Decision'!$M$5,FALSE),2))</f>
        <v>1</v>
      </c>
    </row>
    <row r="157" spans="2:9" x14ac:dyDescent="0.2">
      <c r="B157" s="181"/>
      <c r="C157" s="31" t="s">
        <v>322</v>
      </c>
      <c r="D157" s="21" t="s">
        <v>4</v>
      </c>
      <c r="E157" s="21" t="s">
        <v>5</v>
      </c>
      <c r="F157" s="22">
        <f>ROUND(VLOOKUP($C157,'2019-20 AER Final Decision'!$G$21:$P$363,'2019-20 AER Final Decision'!$M$5,FALSE),2)</f>
        <v>222.38</v>
      </c>
      <c r="G157" s="108">
        <f t="shared" si="12"/>
        <v>244.61799999999999</v>
      </c>
      <c r="I157" s="3" t="b">
        <f>IF($E157="","",ROUND(F157,2)=ROUND(VLOOKUP($C157,'2019-20 AER Final Decision'!$G$20:$Q$335,'2019-20 AER Final Decision'!$M$5,FALSE),2))</f>
        <v>1</v>
      </c>
    </row>
    <row r="158" spans="2:9" x14ac:dyDescent="0.2">
      <c r="B158" s="181"/>
      <c r="C158" s="31" t="s">
        <v>324</v>
      </c>
      <c r="D158" s="21" t="s">
        <v>4</v>
      </c>
      <c r="E158" s="21" t="s">
        <v>5</v>
      </c>
      <c r="F158" s="22">
        <f>ROUND(VLOOKUP($C158,'2019-20 AER Final Decision'!$G$21:$P$363,'2019-20 AER Final Decision'!$M$5,FALSE),2)</f>
        <v>222.38</v>
      </c>
      <c r="G158" s="108">
        <f t="shared" si="12"/>
        <v>244.61799999999999</v>
      </c>
      <c r="I158" s="3" t="b">
        <f>IF($E158="","",ROUND(F158,2)=ROUND(VLOOKUP($C158,'2019-20 AER Final Decision'!$G$20:$Q$335,'2019-20 AER Final Decision'!$M$5,FALSE),2))</f>
        <v>1</v>
      </c>
    </row>
    <row r="159" spans="2:9" x14ac:dyDescent="0.2">
      <c r="B159" s="181"/>
      <c r="C159" s="31" t="s">
        <v>407</v>
      </c>
      <c r="D159" s="21" t="s">
        <v>6</v>
      </c>
      <c r="E159" s="29" t="s">
        <v>7</v>
      </c>
      <c r="F159" s="22">
        <f>ROUND(VLOOKUP($C159,'2019-20 AER Final Decision'!$G$21:$P$363,'2019-20 AER Final Decision'!$M$5,FALSE),2)</f>
        <v>111.19</v>
      </c>
      <c r="G159" s="108">
        <f t="shared" si="12"/>
        <v>122.309</v>
      </c>
      <c r="I159" s="3" t="b">
        <f>IF($E159="","",ROUND(F159,2)=ROUND(VLOOKUP($C159,'2019-20 AER Final Decision'!$G$20:$Q$335,'2019-20 AER Final Decision'!$M$5,FALSE),2))</f>
        <v>1</v>
      </c>
    </row>
    <row r="160" spans="2:9" x14ac:dyDescent="0.2">
      <c r="B160" s="181"/>
      <c r="C160" s="31" t="s">
        <v>408</v>
      </c>
      <c r="D160" s="21" t="s">
        <v>6</v>
      </c>
      <c r="E160" s="29" t="s">
        <v>7</v>
      </c>
      <c r="F160" s="22">
        <f>ROUND(VLOOKUP($C160,'2019-20 AER Final Decision'!$G$21:$P$363,'2019-20 AER Final Decision'!$M$5,FALSE),2)</f>
        <v>111.19</v>
      </c>
      <c r="G160" s="108">
        <f t="shared" si="12"/>
        <v>122.309</v>
      </c>
      <c r="I160" s="3" t="b">
        <f>IF($E160="","",ROUND(F160,2)=ROUND(VLOOKUP($C160,'2019-20 AER Final Decision'!$G$20:$Q$335,'2019-20 AER Final Decision'!$M$5,FALSE),2))</f>
        <v>1</v>
      </c>
    </row>
    <row r="161" spans="2:9" x14ac:dyDescent="0.2">
      <c r="B161" s="181"/>
      <c r="C161" s="31" t="s">
        <v>409</v>
      </c>
      <c r="D161" s="21" t="s">
        <v>6</v>
      </c>
      <c r="E161" s="29" t="s">
        <v>7</v>
      </c>
      <c r="F161" s="22">
        <f>ROUND(VLOOKUP($C161,'2019-20 AER Final Decision'!$G$21:$P$363,'2019-20 AER Final Decision'!$M$5,FALSE),2)</f>
        <v>111.19</v>
      </c>
      <c r="G161" s="108">
        <f t="shared" si="12"/>
        <v>122.309</v>
      </c>
      <c r="I161" s="3" t="b">
        <f>IF($E161="","",ROUND(F161,2)=ROUND(VLOOKUP($C161,'2019-20 AER Final Decision'!$G$20:$Q$335,'2019-20 AER Final Decision'!$M$5,FALSE),2))</f>
        <v>1</v>
      </c>
    </row>
    <row r="162" spans="2:9" x14ac:dyDescent="0.2">
      <c r="B162" s="182"/>
      <c r="C162" s="24"/>
      <c r="D162" s="25"/>
      <c r="E162" s="25"/>
      <c r="F162" s="26"/>
      <c r="G162" s="109"/>
      <c r="I162" s="3" t="str">
        <f>IF($E162="","",ROUND(F162,2)=ROUND(VLOOKUP($C162,'2019-20 AER Final Decision'!$G$20:$Q$335,'2019-20 AER Final Decision'!$M$5,FALSE),2))</f>
        <v/>
      </c>
    </row>
    <row r="163" spans="2:9" x14ac:dyDescent="0.2">
      <c r="B163" s="180" t="s">
        <v>33</v>
      </c>
      <c r="C163" s="31" t="s">
        <v>313</v>
      </c>
      <c r="D163" s="21" t="s">
        <v>4</v>
      </c>
      <c r="E163" s="21" t="s">
        <v>5</v>
      </c>
      <c r="F163" s="22">
        <f>ROUND(VLOOKUP($C163,'2019-20 AER Final Decision'!$G$21:$P$363,'2019-20 AER Final Decision'!$M$5,FALSE),2)</f>
        <v>222.38</v>
      </c>
      <c r="G163" s="108">
        <f t="shared" ref="G163:G168" si="13">ROUND(F163*1.1,3)</f>
        <v>244.61799999999999</v>
      </c>
      <c r="I163" s="3" t="b">
        <f>IF($E163="","",ROUND(F163,2)=ROUND(VLOOKUP($C163,'2019-20 AER Final Decision'!$G$20:$Q$335,'2019-20 AER Final Decision'!$M$5,FALSE),2))</f>
        <v>1</v>
      </c>
    </row>
    <row r="164" spans="2:9" x14ac:dyDescent="0.2">
      <c r="B164" s="181"/>
      <c r="C164" s="31" t="s">
        <v>315</v>
      </c>
      <c r="D164" s="21" t="s">
        <v>4</v>
      </c>
      <c r="E164" s="21" t="s">
        <v>5</v>
      </c>
      <c r="F164" s="22">
        <f>ROUND(VLOOKUP($C164,'2019-20 AER Final Decision'!$G$21:$P$363,'2019-20 AER Final Decision'!$M$5,FALSE),2)</f>
        <v>333.56</v>
      </c>
      <c r="G164" s="108">
        <f t="shared" si="13"/>
        <v>366.916</v>
      </c>
      <c r="I164" s="3" t="b">
        <f>IF($E164="","",ROUND(F164,2)=ROUND(VLOOKUP($C164,'2019-20 AER Final Decision'!$G$20:$Q$335,'2019-20 AER Final Decision'!$M$5,FALSE),2))</f>
        <v>1</v>
      </c>
    </row>
    <row r="165" spans="2:9" x14ac:dyDescent="0.2">
      <c r="B165" s="181"/>
      <c r="C165" s="31" t="s">
        <v>317</v>
      </c>
      <c r="D165" s="21" t="s">
        <v>4</v>
      </c>
      <c r="E165" s="21" t="s">
        <v>5</v>
      </c>
      <c r="F165" s="22">
        <f>ROUND(VLOOKUP($C165,'2019-20 AER Final Decision'!$G$21:$P$363,'2019-20 AER Final Decision'!$M$5,FALSE),2)</f>
        <v>222.38</v>
      </c>
      <c r="G165" s="108">
        <f t="shared" si="13"/>
        <v>244.61799999999999</v>
      </c>
      <c r="I165" s="3" t="b">
        <f>IF($E165="","",ROUND(F165,2)=ROUND(VLOOKUP($C165,'2019-20 AER Final Decision'!$G$20:$Q$335,'2019-20 AER Final Decision'!$M$5,FALSE),2))</f>
        <v>1</v>
      </c>
    </row>
    <row r="166" spans="2:9" x14ac:dyDescent="0.2">
      <c r="B166" s="181"/>
      <c r="C166" s="31" t="s">
        <v>314</v>
      </c>
      <c r="D166" s="21" t="s">
        <v>6</v>
      </c>
      <c r="E166" s="29" t="s">
        <v>7</v>
      </c>
      <c r="F166" s="22">
        <f>ROUND(VLOOKUP($C166,'2019-20 AER Final Decision'!$G$21:$P$363,'2019-20 AER Final Decision'!$M$5,FALSE),2)</f>
        <v>111.19</v>
      </c>
      <c r="G166" s="108">
        <f t="shared" si="13"/>
        <v>122.309</v>
      </c>
      <c r="I166" s="3" t="b">
        <f>IF($E166="","",ROUND(F166,2)=ROUND(VLOOKUP($C166,'2019-20 AER Final Decision'!$G$20:$Q$335,'2019-20 AER Final Decision'!$M$5,FALSE),2))</f>
        <v>1</v>
      </c>
    </row>
    <row r="167" spans="2:9" x14ac:dyDescent="0.2">
      <c r="B167" s="181"/>
      <c r="C167" s="31" t="s">
        <v>316</v>
      </c>
      <c r="D167" s="21" t="s">
        <v>6</v>
      </c>
      <c r="E167" s="29" t="s">
        <v>7</v>
      </c>
      <c r="F167" s="22">
        <f>ROUND(VLOOKUP($C167,'2019-20 AER Final Decision'!$G$21:$P$363,'2019-20 AER Final Decision'!$M$5,FALSE),2)</f>
        <v>111.19</v>
      </c>
      <c r="G167" s="108">
        <f t="shared" si="13"/>
        <v>122.309</v>
      </c>
      <c r="I167" s="3" t="b">
        <f>IF($E167="","",ROUND(F167,2)=ROUND(VLOOKUP($C167,'2019-20 AER Final Decision'!$G$20:$Q$335,'2019-20 AER Final Decision'!$M$5,FALSE),2))</f>
        <v>1</v>
      </c>
    </row>
    <row r="168" spans="2:9" x14ac:dyDescent="0.2">
      <c r="B168" s="181"/>
      <c r="C168" s="31" t="s">
        <v>318</v>
      </c>
      <c r="D168" s="21" t="s">
        <v>6</v>
      </c>
      <c r="E168" s="29" t="s">
        <v>7</v>
      </c>
      <c r="F168" s="22">
        <f>ROUND(VLOOKUP($C168,'2019-20 AER Final Decision'!$G$21:$P$363,'2019-20 AER Final Decision'!$M$5,FALSE),2)</f>
        <v>111.19</v>
      </c>
      <c r="G168" s="108">
        <f t="shared" si="13"/>
        <v>122.309</v>
      </c>
      <c r="I168" s="3" t="b">
        <f>IF($E168="","",ROUND(F168,2)=ROUND(VLOOKUP($C168,'2019-20 AER Final Decision'!$G$20:$Q$335,'2019-20 AER Final Decision'!$M$5,FALSE),2))</f>
        <v>1</v>
      </c>
    </row>
    <row r="169" spans="2:9" x14ac:dyDescent="0.2">
      <c r="B169" s="182"/>
      <c r="C169" s="24"/>
      <c r="D169" s="25"/>
      <c r="E169" s="25"/>
      <c r="F169" s="26"/>
      <c r="G169" s="109"/>
      <c r="I169" s="3" t="str">
        <f>IF($E169="","",ROUND(F169,2)=ROUND(VLOOKUP($C169,'2019-20 AER Final Decision'!$G$20:$Q$335,'2019-20 AER Final Decision'!$M$5,FALSE),2))</f>
        <v/>
      </c>
    </row>
    <row r="170" spans="2:9" x14ac:dyDescent="0.2">
      <c r="B170" s="177" t="s">
        <v>287</v>
      </c>
      <c r="C170" s="32" t="s">
        <v>34</v>
      </c>
      <c r="D170" s="21" t="s">
        <v>4</v>
      </c>
      <c r="E170" s="21" t="s">
        <v>5</v>
      </c>
      <c r="F170" s="22">
        <f>ROUND(VLOOKUP($C170,'2019-20 AER Final Decision'!$G$21:$P$363,'2019-20 AER Final Decision'!$M$5,FALSE),2)</f>
        <v>84.06</v>
      </c>
      <c r="G170" s="108">
        <f t="shared" ref="G170:G221" si="14">ROUND(F170*1.1,3)</f>
        <v>92.465999999999994</v>
      </c>
      <c r="I170" s="3" t="b">
        <f>IF($E170="","",ROUND(F170,2)=ROUND(VLOOKUP($C170,'2019-20 AER Final Decision'!$G$20:$Q$335,'2019-20 AER Final Decision'!$M$5,FALSE),2))</f>
        <v>1</v>
      </c>
    </row>
    <row r="171" spans="2:9" x14ac:dyDescent="0.2">
      <c r="B171" s="183"/>
      <c r="C171" s="32" t="s">
        <v>35</v>
      </c>
      <c r="D171" s="21" t="s">
        <v>4</v>
      </c>
      <c r="E171" s="21" t="s">
        <v>5</v>
      </c>
      <c r="F171" s="22">
        <f>ROUND(VLOOKUP($C171,'2019-20 AER Final Decision'!$G$21:$P$363,'2019-20 AER Final Decision'!$M$5,FALSE),2)</f>
        <v>50.43</v>
      </c>
      <c r="G171" s="108">
        <f t="shared" si="14"/>
        <v>55.472999999999999</v>
      </c>
      <c r="I171" s="3" t="b">
        <f>IF($E171="","",ROUND(F171,2)=ROUND(VLOOKUP($C171,'2019-20 AER Final Decision'!$G$20:$Q$335,'2019-20 AER Final Decision'!$M$5,FALSE),2))</f>
        <v>1</v>
      </c>
    </row>
    <row r="172" spans="2:9" x14ac:dyDescent="0.2">
      <c r="B172" s="183"/>
      <c r="C172" s="32" t="s">
        <v>36</v>
      </c>
      <c r="D172" s="21" t="s">
        <v>4</v>
      </c>
      <c r="E172" s="21" t="s">
        <v>5</v>
      </c>
      <c r="F172" s="22">
        <f>ROUND(VLOOKUP($C172,'2019-20 AER Final Decision'!$G$21:$P$363,'2019-20 AER Final Decision'!$M$5,FALSE),2)</f>
        <v>16.809999999999999</v>
      </c>
      <c r="G172" s="108">
        <f t="shared" si="14"/>
        <v>18.491</v>
      </c>
      <c r="I172" s="3" t="b">
        <f>IF($E172="","",ROUND(F172,2)=ROUND(VLOOKUP($C172,'2019-20 AER Final Decision'!$G$20:$Q$335,'2019-20 AER Final Decision'!$M$5,FALSE),2))</f>
        <v>1</v>
      </c>
    </row>
    <row r="173" spans="2:9" x14ac:dyDescent="0.2">
      <c r="B173" s="183"/>
      <c r="C173" s="32" t="s">
        <v>37</v>
      </c>
      <c r="D173" s="21" t="s">
        <v>4</v>
      </c>
      <c r="E173" s="21" t="s">
        <v>5</v>
      </c>
      <c r="F173" s="22">
        <f>ROUND(VLOOKUP($C173,'2019-20 AER Final Decision'!$G$21:$P$363,'2019-20 AER Final Decision'!$M$5,FALSE),2)</f>
        <v>193.36</v>
      </c>
      <c r="G173" s="108">
        <f t="shared" si="14"/>
        <v>212.696</v>
      </c>
      <c r="I173" s="3" t="b">
        <f>IF($E173="","",ROUND(F173,2)=ROUND(VLOOKUP($C173,'2019-20 AER Final Decision'!$G$20:$Q$335,'2019-20 AER Final Decision'!$M$5,FALSE),2))</f>
        <v>1</v>
      </c>
    </row>
    <row r="174" spans="2:9" x14ac:dyDescent="0.2">
      <c r="B174" s="183"/>
      <c r="C174" s="32" t="s">
        <v>38</v>
      </c>
      <c r="D174" s="21" t="s">
        <v>4</v>
      </c>
      <c r="E174" s="21" t="s">
        <v>5</v>
      </c>
      <c r="F174" s="22">
        <f>ROUND(VLOOKUP($C174,'2019-20 AER Final Decision'!$G$21:$P$363,'2019-20 AER Final Decision'!$M$5,FALSE),2)</f>
        <v>117.69</v>
      </c>
      <c r="G174" s="108">
        <f t="shared" si="14"/>
        <v>129.459</v>
      </c>
      <c r="I174" s="3" t="b">
        <f>IF($E174="","",ROUND(F174,2)=ROUND(VLOOKUP($C174,'2019-20 AER Final Decision'!$G$20:$Q$335,'2019-20 AER Final Decision'!$M$5,FALSE),2))</f>
        <v>1</v>
      </c>
    </row>
    <row r="175" spans="2:9" x14ac:dyDescent="0.2">
      <c r="B175" s="183"/>
      <c r="C175" s="32" t="s">
        <v>39</v>
      </c>
      <c r="D175" s="21" t="s">
        <v>4</v>
      </c>
      <c r="E175" s="21" t="s">
        <v>5</v>
      </c>
      <c r="F175" s="22">
        <f>ROUND(VLOOKUP($C175,'2019-20 AER Final Decision'!$G$21:$P$363,'2019-20 AER Final Decision'!$M$5,FALSE),2)</f>
        <v>67.25</v>
      </c>
      <c r="G175" s="108">
        <f t="shared" si="14"/>
        <v>73.974999999999994</v>
      </c>
      <c r="I175" s="3" t="b">
        <f>IF($E175="","",ROUND(F175,2)=ROUND(VLOOKUP($C175,'2019-20 AER Final Decision'!$G$20:$Q$335,'2019-20 AER Final Decision'!$M$5,FALSE),2))</f>
        <v>1</v>
      </c>
    </row>
    <row r="176" spans="2:9" x14ac:dyDescent="0.2">
      <c r="B176" s="183"/>
      <c r="C176" s="32" t="s">
        <v>40</v>
      </c>
      <c r="D176" s="21" t="s">
        <v>4</v>
      </c>
      <c r="E176" s="21" t="s">
        <v>5</v>
      </c>
      <c r="F176" s="22">
        <f>ROUND(VLOOKUP($C176,'2019-20 AER Final Decision'!$G$21:$P$363,'2019-20 AER Final Decision'!$M$5,FALSE),2)</f>
        <v>420.32</v>
      </c>
      <c r="G176" s="108">
        <f t="shared" si="14"/>
        <v>462.35199999999998</v>
      </c>
      <c r="I176" s="3" t="b">
        <f>IF($E176="","",ROUND(F176,2)=ROUND(VLOOKUP($C176,'2019-20 AER Final Decision'!$G$20:$Q$335,'2019-20 AER Final Decision'!$M$5,FALSE),2))</f>
        <v>1</v>
      </c>
    </row>
    <row r="177" spans="2:9" x14ac:dyDescent="0.2">
      <c r="B177" s="183"/>
      <c r="C177" s="32" t="s">
        <v>41</v>
      </c>
      <c r="D177" s="21" t="s">
        <v>4</v>
      </c>
      <c r="E177" s="21" t="s">
        <v>5</v>
      </c>
      <c r="F177" s="22">
        <f>ROUND(VLOOKUP($C177,'2019-20 AER Final Decision'!$G$21:$P$363,'2019-20 AER Final Decision'!$M$5,FALSE),2)</f>
        <v>235.38</v>
      </c>
      <c r="G177" s="108">
        <f t="shared" si="14"/>
        <v>258.91800000000001</v>
      </c>
      <c r="I177" s="3" t="b">
        <f>IF($E177="","",ROUND(F177,2)=ROUND(VLOOKUP($C177,'2019-20 AER Final Decision'!$G$20:$Q$335,'2019-20 AER Final Decision'!$M$5,FALSE),2))</f>
        <v>1</v>
      </c>
    </row>
    <row r="178" spans="2:9" x14ac:dyDescent="0.2">
      <c r="B178" s="183"/>
      <c r="C178" s="32" t="s">
        <v>42</v>
      </c>
      <c r="D178" s="21" t="s">
        <v>4</v>
      </c>
      <c r="E178" s="21" t="s">
        <v>5</v>
      </c>
      <c r="F178" s="22">
        <f>ROUND(VLOOKUP($C178,'2019-20 AER Final Decision'!$G$21:$P$363,'2019-20 AER Final Decision'!$M$5,FALSE),2)</f>
        <v>109.28</v>
      </c>
      <c r="G178" s="108">
        <f t="shared" si="14"/>
        <v>120.208</v>
      </c>
      <c r="I178" s="3" t="b">
        <f>IF($E178="","",ROUND(F178,2)=ROUND(VLOOKUP($C178,'2019-20 AER Final Decision'!$G$20:$Q$335,'2019-20 AER Final Decision'!$M$5,FALSE),2))</f>
        <v>1</v>
      </c>
    </row>
    <row r="179" spans="2:9" x14ac:dyDescent="0.2">
      <c r="B179" s="183"/>
      <c r="C179" s="32" t="s">
        <v>410</v>
      </c>
      <c r="D179" s="21" t="s">
        <v>6</v>
      </c>
      <c r="E179" s="29" t="s">
        <v>7</v>
      </c>
      <c r="F179" s="22">
        <f>ROUND(VLOOKUP($C179,'2019-20 AER Final Decision'!$G$21:$P$363,'2019-20 AER Final Decision'!$M$5,FALSE),2)</f>
        <v>168.14</v>
      </c>
      <c r="G179" s="108">
        <f t="shared" si="14"/>
        <v>184.95400000000001</v>
      </c>
      <c r="I179" s="3" t="b">
        <f>IF($E179="","",ROUND(F179,2)=ROUND(VLOOKUP($C179,'2019-20 AER Final Decision'!$G$20:$Q$335,'2019-20 AER Final Decision'!$M$5,FALSE),2))</f>
        <v>1</v>
      </c>
    </row>
    <row r="180" spans="2:9" x14ac:dyDescent="0.2">
      <c r="B180" s="183"/>
      <c r="C180" s="32" t="s">
        <v>43</v>
      </c>
      <c r="D180" s="21" t="s">
        <v>4</v>
      </c>
      <c r="E180" s="21" t="s">
        <v>5</v>
      </c>
      <c r="F180" s="22">
        <f>ROUND(VLOOKUP($C180,'2019-20 AER Final Decision'!$G$21:$P$363,'2019-20 AER Final Decision'!$M$5,FALSE),2)</f>
        <v>84.06</v>
      </c>
      <c r="G180" s="108">
        <f t="shared" si="14"/>
        <v>92.465999999999994</v>
      </c>
      <c r="I180" s="3" t="b">
        <f>IF($E180="","",ROUND(F180,2)=ROUND(VLOOKUP($C180,'2019-20 AER Final Decision'!$G$20:$Q$335,'2019-20 AER Final Decision'!$M$5,FALSE),2))</f>
        <v>1</v>
      </c>
    </row>
    <row r="181" spans="2:9" x14ac:dyDescent="0.2">
      <c r="B181" s="183"/>
      <c r="C181" s="32" t="s">
        <v>44</v>
      </c>
      <c r="D181" s="21" t="s">
        <v>4</v>
      </c>
      <c r="E181" s="21" t="s">
        <v>5</v>
      </c>
      <c r="F181" s="22">
        <f>ROUND(VLOOKUP($C181,'2019-20 AER Final Decision'!$G$21:$P$363,'2019-20 AER Final Decision'!$M$5,FALSE),2)</f>
        <v>50.43</v>
      </c>
      <c r="G181" s="108">
        <f t="shared" si="14"/>
        <v>55.472999999999999</v>
      </c>
      <c r="I181" s="3" t="b">
        <f>IF($E181="","",ROUND(F181,2)=ROUND(VLOOKUP($C181,'2019-20 AER Final Decision'!$G$20:$Q$335,'2019-20 AER Final Decision'!$M$5,FALSE),2))</f>
        <v>1</v>
      </c>
    </row>
    <row r="182" spans="2:9" x14ac:dyDescent="0.2">
      <c r="B182" s="183"/>
      <c r="C182" s="32" t="s">
        <v>45</v>
      </c>
      <c r="D182" s="21" t="s">
        <v>4</v>
      </c>
      <c r="E182" s="21" t="s">
        <v>5</v>
      </c>
      <c r="F182" s="22">
        <f>ROUND(VLOOKUP($C182,'2019-20 AER Final Decision'!$G$21:$P$363,'2019-20 AER Final Decision'!$M$5,FALSE),2)</f>
        <v>16.809999999999999</v>
      </c>
      <c r="G182" s="108">
        <f t="shared" si="14"/>
        <v>18.491</v>
      </c>
      <c r="I182" s="3" t="b">
        <f>IF($E182="","",ROUND(F182,2)=ROUND(VLOOKUP($C182,'2019-20 AER Final Decision'!$G$20:$Q$335,'2019-20 AER Final Decision'!$M$5,FALSE),2))</f>
        <v>1</v>
      </c>
    </row>
    <row r="183" spans="2:9" x14ac:dyDescent="0.2">
      <c r="B183" s="183"/>
      <c r="C183" s="32" t="s">
        <v>46</v>
      </c>
      <c r="D183" s="21" t="s">
        <v>4</v>
      </c>
      <c r="E183" s="21" t="s">
        <v>5</v>
      </c>
      <c r="F183" s="22">
        <f>ROUND(VLOOKUP($C183,'2019-20 AER Final Decision'!$G$21:$P$363,'2019-20 AER Final Decision'!$M$5,FALSE),2)</f>
        <v>201.75</v>
      </c>
      <c r="G183" s="108">
        <f t="shared" si="14"/>
        <v>221.92500000000001</v>
      </c>
      <c r="I183" s="3" t="b">
        <f>IF($E183="","",ROUND(F183,2)=ROUND(VLOOKUP($C183,'2019-20 AER Final Decision'!$G$20:$Q$335,'2019-20 AER Final Decision'!$M$5,FALSE),2))</f>
        <v>1</v>
      </c>
    </row>
    <row r="184" spans="2:9" x14ac:dyDescent="0.2">
      <c r="B184" s="183"/>
      <c r="C184" s="32" t="s">
        <v>47</v>
      </c>
      <c r="D184" s="21" t="s">
        <v>4</v>
      </c>
      <c r="E184" s="21" t="s">
        <v>5</v>
      </c>
      <c r="F184" s="22">
        <f>ROUND(VLOOKUP($C184,'2019-20 AER Final Decision'!$G$21:$P$363,'2019-20 AER Final Decision'!$M$5,FALSE),2)</f>
        <v>109.28</v>
      </c>
      <c r="G184" s="108">
        <f t="shared" si="14"/>
        <v>120.208</v>
      </c>
      <c r="I184" s="3" t="b">
        <f>IF($E184="","",ROUND(F184,2)=ROUND(VLOOKUP($C184,'2019-20 AER Final Decision'!$G$20:$Q$335,'2019-20 AER Final Decision'!$M$5,FALSE),2))</f>
        <v>1</v>
      </c>
    </row>
    <row r="185" spans="2:9" x14ac:dyDescent="0.2">
      <c r="B185" s="183"/>
      <c r="C185" s="32" t="s">
        <v>48</v>
      </c>
      <c r="D185" s="21" t="s">
        <v>4</v>
      </c>
      <c r="E185" s="21" t="s">
        <v>5</v>
      </c>
      <c r="F185" s="22">
        <f>ROUND(VLOOKUP($C185,'2019-20 AER Final Decision'!$G$21:$P$363,'2019-20 AER Final Decision'!$M$5,FALSE),2)</f>
        <v>67.25</v>
      </c>
      <c r="G185" s="108">
        <f t="shared" si="14"/>
        <v>73.974999999999994</v>
      </c>
      <c r="I185" s="3" t="b">
        <f>IF($E185="","",ROUND(F185,2)=ROUND(VLOOKUP($C185,'2019-20 AER Final Decision'!$G$20:$Q$335,'2019-20 AER Final Decision'!$M$5,FALSE),2))</f>
        <v>1</v>
      </c>
    </row>
    <row r="186" spans="2:9" x14ac:dyDescent="0.2">
      <c r="B186" s="183"/>
      <c r="C186" s="32" t="s">
        <v>49</v>
      </c>
      <c r="D186" s="21" t="s">
        <v>4</v>
      </c>
      <c r="E186" s="21" t="s">
        <v>5</v>
      </c>
      <c r="F186" s="22">
        <f>ROUND(VLOOKUP($C186,'2019-20 AER Final Decision'!$G$21:$P$363,'2019-20 AER Final Decision'!$M$5,FALSE),2)</f>
        <v>428.73</v>
      </c>
      <c r="G186" s="108">
        <f t="shared" si="14"/>
        <v>471.60300000000001</v>
      </c>
      <c r="I186" s="3" t="b">
        <f>IF($E186="","",ROUND(F186,2)=ROUND(VLOOKUP($C186,'2019-20 AER Final Decision'!$G$20:$Q$335,'2019-20 AER Final Decision'!$M$5,FALSE),2))</f>
        <v>1</v>
      </c>
    </row>
    <row r="187" spans="2:9" x14ac:dyDescent="0.2">
      <c r="B187" s="183"/>
      <c r="C187" s="32" t="s">
        <v>50</v>
      </c>
      <c r="D187" s="21" t="s">
        <v>4</v>
      </c>
      <c r="E187" s="21" t="s">
        <v>5</v>
      </c>
      <c r="F187" s="22">
        <f>ROUND(VLOOKUP($C187,'2019-20 AER Final Decision'!$G$21:$P$363,'2019-20 AER Final Decision'!$M$5,FALSE),2)</f>
        <v>252.19</v>
      </c>
      <c r="G187" s="108">
        <f t="shared" si="14"/>
        <v>277.40899999999999</v>
      </c>
      <c r="I187" s="3" t="b">
        <f>IF($E187="","",ROUND(F187,2)=ROUND(VLOOKUP($C187,'2019-20 AER Final Decision'!$G$20:$Q$335,'2019-20 AER Final Decision'!$M$5,FALSE),2))</f>
        <v>1</v>
      </c>
    </row>
    <row r="188" spans="2:9" x14ac:dyDescent="0.2">
      <c r="B188" s="183"/>
      <c r="C188" s="32" t="s">
        <v>51</v>
      </c>
      <c r="D188" s="21" t="s">
        <v>4</v>
      </c>
      <c r="E188" s="21" t="s">
        <v>5</v>
      </c>
      <c r="F188" s="22">
        <f>ROUND(VLOOKUP($C188,'2019-20 AER Final Decision'!$G$21:$P$363,'2019-20 AER Final Decision'!$M$5,FALSE),2)</f>
        <v>117.69</v>
      </c>
      <c r="G188" s="108">
        <f t="shared" si="14"/>
        <v>129.459</v>
      </c>
      <c r="I188" s="3" t="b">
        <f>IF($E188="","",ROUND(F188,2)=ROUND(VLOOKUP($C188,'2019-20 AER Final Decision'!$G$20:$Q$335,'2019-20 AER Final Decision'!$M$5,FALSE),2))</f>
        <v>1</v>
      </c>
    </row>
    <row r="189" spans="2:9" x14ac:dyDescent="0.2">
      <c r="B189" s="183"/>
      <c r="C189" s="32" t="s">
        <v>52</v>
      </c>
      <c r="D189" s="21" t="s">
        <v>4</v>
      </c>
      <c r="E189" s="21" t="s">
        <v>5</v>
      </c>
      <c r="F189" s="22">
        <f>ROUND(VLOOKUP($C189,'2019-20 AER Final Decision'!$G$21:$P$363,'2019-20 AER Final Decision'!$M$5,FALSE),2)</f>
        <v>100.89</v>
      </c>
      <c r="G189" s="108">
        <f t="shared" si="14"/>
        <v>110.979</v>
      </c>
      <c r="I189" s="3" t="b">
        <f>IF($E189="","",ROUND(F189,2)=ROUND(VLOOKUP($C189,'2019-20 AER Final Decision'!$G$20:$Q$335,'2019-20 AER Final Decision'!$M$5,FALSE),2))</f>
        <v>1</v>
      </c>
    </row>
    <row r="190" spans="2:9" x14ac:dyDescent="0.2">
      <c r="B190" s="183"/>
      <c r="C190" s="32" t="s">
        <v>53</v>
      </c>
      <c r="D190" s="21" t="s">
        <v>4</v>
      </c>
      <c r="E190" s="21" t="s">
        <v>5</v>
      </c>
      <c r="F190" s="22">
        <f>ROUND(VLOOKUP($C190,'2019-20 AER Final Decision'!$G$21:$P$363,'2019-20 AER Final Decision'!$M$5,FALSE),2)</f>
        <v>84.06</v>
      </c>
      <c r="G190" s="108">
        <f t="shared" si="14"/>
        <v>92.465999999999994</v>
      </c>
      <c r="I190" s="3" t="b">
        <f>IF($E190="","",ROUND(F190,2)=ROUND(VLOOKUP($C190,'2019-20 AER Final Decision'!$G$20:$Q$335,'2019-20 AER Final Decision'!$M$5,FALSE),2))</f>
        <v>1</v>
      </c>
    </row>
    <row r="191" spans="2:9" x14ac:dyDescent="0.2">
      <c r="B191" s="183"/>
      <c r="C191" s="32" t="s">
        <v>54</v>
      </c>
      <c r="D191" s="21" t="s">
        <v>4</v>
      </c>
      <c r="E191" s="21" t="s">
        <v>5</v>
      </c>
      <c r="F191" s="22">
        <f>ROUND(VLOOKUP($C191,'2019-20 AER Final Decision'!$G$21:$P$363,'2019-20 AER Final Decision'!$M$5,FALSE),2)</f>
        <v>67.25</v>
      </c>
      <c r="G191" s="108">
        <f t="shared" si="14"/>
        <v>73.974999999999994</v>
      </c>
      <c r="I191" s="3" t="b">
        <f>IF($E191="","",ROUND(F191,2)=ROUND(VLOOKUP($C191,'2019-20 AER Final Decision'!$G$20:$Q$335,'2019-20 AER Final Decision'!$M$5,FALSE),2))</f>
        <v>1</v>
      </c>
    </row>
    <row r="192" spans="2:9" x14ac:dyDescent="0.2">
      <c r="B192" s="183"/>
      <c r="C192" s="32" t="s">
        <v>55</v>
      </c>
      <c r="D192" s="21" t="s">
        <v>4</v>
      </c>
      <c r="E192" s="21" t="s">
        <v>5</v>
      </c>
      <c r="F192" s="22">
        <f>ROUND(VLOOKUP($C192,'2019-20 AER Final Decision'!$G$21:$P$363,'2019-20 AER Final Decision'!$M$5,FALSE),2)</f>
        <v>571.65</v>
      </c>
      <c r="G192" s="108">
        <f t="shared" si="14"/>
        <v>628.81500000000005</v>
      </c>
      <c r="I192" s="3" t="b">
        <f>IF($E192="","",ROUND(F192,2)=ROUND(VLOOKUP($C192,'2019-20 AER Final Decision'!$G$20:$Q$335,'2019-20 AER Final Decision'!$M$5,FALSE),2))</f>
        <v>1</v>
      </c>
    </row>
    <row r="193" spans="2:9" x14ac:dyDescent="0.2">
      <c r="B193" s="183"/>
      <c r="C193" s="32" t="s">
        <v>56</v>
      </c>
      <c r="D193" s="21" t="s">
        <v>4</v>
      </c>
      <c r="E193" s="21" t="s">
        <v>5</v>
      </c>
      <c r="F193" s="22">
        <f>ROUND(VLOOKUP($C193,'2019-20 AER Final Decision'!$G$21:$P$363,'2019-20 AER Final Decision'!$M$5,FALSE),2)</f>
        <v>201.75</v>
      </c>
      <c r="G193" s="108">
        <f t="shared" si="14"/>
        <v>221.92500000000001</v>
      </c>
      <c r="I193" s="3" t="b">
        <f>IF($E193="","",ROUND(F193,2)=ROUND(VLOOKUP($C193,'2019-20 AER Final Decision'!$G$20:$Q$335,'2019-20 AER Final Decision'!$M$5,FALSE),2))</f>
        <v>1</v>
      </c>
    </row>
    <row r="194" spans="2:9" x14ac:dyDescent="0.2">
      <c r="B194" s="183"/>
      <c r="C194" s="32" t="s">
        <v>57</v>
      </c>
      <c r="D194" s="21" t="s">
        <v>4</v>
      </c>
      <c r="E194" s="21" t="s">
        <v>5</v>
      </c>
      <c r="F194" s="22">
        <f>ROUND(VLOOKUP($C194,'2019-20 AER Final Decision'!$G$21:$P$363,'2019-20 AER Final Decision'!$M$5,FALSE),2)</f>
        <v>168.14</v>
      </c>
      <c r="G194" s="108">
        <f t="shared" si="14"/>
        <v>184.95400000000001</v>
      </c>
      <c r="I194" s="3" t="b">
        <f>IF($E194="","",ROUND(F194,2)=ROUND(VLOOKUP($C194,'2019-20 AER Final Decision'!$G$20:$Q$335,'2019-20 AER Final Decision'!$M$5,FALSE),2))</f>
        <v>1</v>
      </c>
    </row>
    <row r="195" spans="2:9" x14ac:dyDescent="0.2">
      <c r="B195" s="183"/>
      <c r="C195" s="32" t="s">
        <v>58</v>
      </c>
      <c r="D195" s="21" t="s">
        <v>4</v>
      </c>
      <c r="E195" s="21" t="s">
        <v>5</v>
      </c>
      <c r="F195" s="22">
        <f>ROUND(VLOOKUP($C195,'2019-20 AER Final Decision'!$G$21:$P$363,'2019-20 AER Final Decision'!$M$5,FALSE),2)</f>
        <v>109.28</v>
      </c>
      <c r="G195" s="108">
        <f t="shared" si="14"/>
        <v>120.208</v>
      </c>
      <c r="I195" s="3" t="b">
        <f>IF($E195="","",ROUND(F195,2)=ROUND(VLOOKUP($C195,'2019-20 AER Final Decision'!$G$20:$Q$335,'2019-20 AER Final Decision'!$M$5,FALSE),2))</f>
        <v>1</v>
      </c>
    </row>
    <row r="196" spans="2:9" x14ac:dyDescent="0.2">
      <c r="B196" s="183"/>
      <c r="C196" s="32" t="s">
        <v>59</v>
      </c>
      <c r="D196" s="21" t="s">
        <v>4</v>
      </c>
      <c r="E196" s="21" t="s">
        <v>5</v>
      </c>
      <c r="F196" s="22">
        <f>ROUND(VLOOKUP($C196,'2019-20 AER Final Decision'!$G$21:$P$363,'2019-20 AER Final Decision'!$M$5,FALSE),2)</f>
        <v>1176.92</v>
      </c>
      <c r="G196" s="108">
        <f t="shared" si="14"/>
        <v>1294.6120000000001</v>
      </c>
      <c r="I196" s="3" t="b">
        <f>IF($E196="","",ROUND(F196,2)=ROUND(VLOOKUP($C196,'2019-20 AER Final Decision'!$G$20:$Q$335,'2019-20 AER Final Decision'!$M$5,FALSE),2))</f>
        <v>1</v>
      </c>
    </row>
    <row r="197" spans="2:9" x14ac:dyDescent="0.2">
      <c r="B197" s="183"/>
      <c r="C197" s="32" t="s">
        <v>60</v>
      </c>
      <c r="D197" s="21" t="s">
        <v>4</v>
      </c>
      <c r="E197" s="21" t="s">
        <v>5</v>
      </c>
      <c r="F197" s="22">
        <f>ROUND(VLOOKUP($C197,'2019-20 AER Final Decision'!$G$21:$P$363,'2019-20 AER Final Decision'!$M$5,FALSE),2)</f>
        <v>336.26</v>
      </c>
      <c r="G197" s="108">
        <f t="shared" si="14"/>
        <v>369.88600000000002</v>
      </c>
      <c r="I197" s="3" t="b">
        <f>IF($E197="","",ROUND(F197,2)=ROUND(VLOOKUP($C197,'2019-20 AER Final Decision'!$G$20:$Q$335,'2019-20 AER Final Decision'!$M$5,FALSE),2))</f>
        <v>1</v>
      </c>
    </row>
    <row r="198" spans="2:9" x14ac:dyDescent="0.2">
      <c r="B198" s="183"/>
      <c r="C198" s="32" t="s">
        <v>61</v>
      </c>
      <c r="D198" s="21" t="s">
        <v>4</v>
      </c>
      <c r="E198" s="21" t="s">
        <v>5</v>
      </c>
      <c r="F198" s="22">
        <f>ROUND(VLOOKUP($C198,'2019-20 AER Final Decision'!$G$21:$P$363,'2019-20 AER Final Decision'!$M$5,FALSE),2)</f>
        <v>311.04000000000002</v>
      </c>
      <c r="G198" s="108">
        <f t="shared" si="14"/>
        <v>342.14400000000001</v>
      </c>
      <c r="I198" s="3" t="b">
        <f>IF($E198="","",ROUND(F198,2)=ROUND(VLOOKUP($C198,'2019-20 AER Final Decision'!$G$20:$Q$335,'2019-20 AER Final Decision'!$M$5,FALSE),2))</f>
        <v>1</v>
      </c>
    </row>
    <row r="199" spans="2:9" x14ac:dyDescent="0.2">
      <c r="B199" s="183"/>
      <c r="C199" s="32" t="s">
        <v>62</v>
      </c>
      <c r="D199" s="21" t="s">
        <v>4</v>
      </c>
      <c r="E199" s="21" t="s">
        <v>5</v>
      </c>
      <c r="F199" s="22">
        <f>ROUND(VLOOKUP($C199,'2019-20 AER Final Decision'!$G$21:$P$363,'2019-20 AER Final Decision'!$M$5,FALSE),2)</f>
        <v>235.38</v>
      </c>
      <c r="G199" s="108">
        <f t="shared" si="14"/>
        <v>258.91800000000001</v>
      </c>
      <c r="I199" s="3" t="b">
        <f>IF($E199="","",ROUND(F199,2)=ROUND(VLOOKUP($C199,'2019-20 AER Final Decision'!$G$20:$Q$335,'2019-20 AER Final Decision'!$M$5,FALSE),2))</f>
        <v>1</v>
      </c>
    </row>
    <row r="200" spans="2:9" x14ac:dyDescent="0.2">
      <c r="B200" s="183"/>
      <c r="C200" s="32" t="s">
        <v>63</v>
      </c>
      <c r="D200" s="21" t="s">
        <v>4</v>
      </c>
      <c r="E200" s="21" t="s">
        <v>5</v>
      </c>
      <c r="F200" s="22">
        <f>ROUND(VLOOKUP($C200,'2019-20 AER Final Decision'!$G$21:$P$363,'2019-20 AER Final Decision'!$M$5,FALSE),2)</f>
        <v>1429.11</v>
      </c>
      <c r="G200" s="108">
        <f t="shared" si="14"/>
        <v>1572.021</v>
      </c>
      <c r="I200" s="3" t="b">
        <f>IF($E200="","",ROUND(F200,2)=ROUND(VLOOKUP($C200,'2019-20 AER Final Decision'!$G$20:$Q$335,'2019-20 AER Final Decision'!$M$5,FALSE),2))</f>
        <v>1</v>
      </c>
    </row>
    <row r="201" spans="2:9" x14ac:dyDescent="0.2">
      <c r="B201" s="183"/>
      <c r="C201" s="32" t="s">
        <v>64</v>
      </c>
      <c r="D201" s="21" t="s">
        <v>4</v>
      </c>
      <c r="E201" s="21" t="s">
        <v>5</v>
      </c>
      <c r="F201" s="22">
        <f>ROUND(VLOOKUP($C201,'2019-20 AER Final Decision'!$G$21:$P$363,'2019-20 AER Final Decision'!$M$5,FALSE),2)</f>
        <v>100.89</v>
      </c>
      <c r="G201" s="108">
        <f t="shared" si="14"/>
        <v>110.979</v>
      </c>
      <c r="I201" s="3" t="b">
        <f>IF($E201="","",ROUND(F201,2)=ROUND(VLOOKUP($C201,'2019-20 AER Final Decision'!$G$20:$Q$335,'2019-20 AER Final Decision'!$M$5,FALSE),2))</f>
        <v>1</v>
      </c>
    </row>
    <row r="202" spans="2:9" x14ac:dyDescent="0.2">
      <c r="B202" s="183"/>
      <c r="C202" s="32" t="s">
        <v>65</v>
      </c>
      <c r="D202" s="21" t="s">
        <v>4</v>
      </c>
      <c r="E202" s="21" t="s">
        <v>5</v>
      </c>
      <c r="F202" s="22">
        <f>ROUND(VLOOKUP($C202,'2019-20 AER Final Decision'!$G$21:$P$363,'2019-20 AER Final Decision'!$M$5,FALSE),2)</f>
        <v>84.06</v>
      </c>
      <c r="G202" s="108">
        <f t="shared" si="14"/>
        <v>92.465999999999994</v>
      </c>
      <c r="I202" s="3" t="b">
        <f>IF($E202="","",ROUND(F202,2)=ROUND(VLOOKUP($C202,'2019-20 AER Final Decision'!$G$20:$Q$335,'2019-20 AER Final Decision'!$M$5,FALSE),2))</f>
        <v>1</v>
      </c>
    </row>
    <row r="203" spans="2:9" x14ac:dyDescent="0.2">
      <c r="B203" s="183"/>
      <c r="C203" s="32" t="s">
        <v>66</v>
      </c>
      <c r="D203" s="21" t="s">
        <v>4</v>
      </c>
      <c r="E203" s="21" t="s">
        <v>5</v>
      </c>
      <c r="F203" s="22">
        <f>ROUND(VLOOKUP($C203,'2019-20 AER Final Decision'!$G$21:$P$363,'2019-20 AER Final Decision'!$M$5,FALSE),2)</f>
        <v>67.25</v>
      </c>
      <c r="G203" s="108">
        <f t="shared" si="14"/>
        <v>73.974999999999994</v>
      </c>
      <c r="I203" s="3" t="b">
        <f>IF($E203="","",ROUND(F203,2)=ROUND(VLOOKUP($C203,'2019-20 AER Final Decision'!$G$20:$Q$335,'2019-20 AER Final Decision'!$M$5,FALSE),2))</f>
        <v>1</v>
      </c>
    </row>
    <row r="204" spans="2:9" x14ac:dyDescent="0.2">
      <c r="B204" s="183"/>
      <c r="C204" s="32" t="s">
        <v>67</v>
      </c>
      <c r="D204" s="21" t="s">
        <v>4</v>
      </c>
      <c r="E204" s="21" t="s">
        <v>5</v>
      </c>
      <c r="F204" s="22">
        <f>ROUND(VLOOKUP($C204,'2019-20 AER Final Decision'!$G$21:$P$363,'2019-20 AER Final Decision'!$M$5,FALSE),2)</f>
        <v>588.45000000000005</v>
      </c>
      <c r="G204" s="108">
        <f t="shared" si="14"/>
        <v>647.29499999999996</v>
      </c>
      <c r="I204" s="3" t="b">
        <f>IF($E204="","",ROUND(F204,2)=ROUND(VLOOKUP($C204,'2019-20 AER Final Decision'!$G$20:$Q$335,'2019-20 AER Final Decision'!$M$5,FALSE),2))</f>
        <v>1</v>
      </c>
    </row>
    <row r="205" spans="2:9" x14ac:dyDescent="0.2">
      <c r="B205" s="183"/>
      <c r="C205" s="32" t="s">
        <v>68</v>
      </c>
      <c r="D205" s="21" t="s">
        <v>4</v>
      </c>
      <c r="E205" s="21" t="s">
        <v>5</v>
      </c>
      <c r="F205" s="22">
        <f>ROUND(VLOOKUP($C205,'2019-20 AER Final Decision'!$G$21:$P$363,'2019-20 AER Final Decision'!$M$5,FALSE),2)</f>
        <v>184.94</v>
      </c>
      <c r="G205" s="108">
        <f t="shared" si="14"/>
        <v>203.434</v>
      </c>
      <c r="I205" s="3" t="b">
        <f>IF($E205="","",ROUND(F205,2)=ROUND(VLOOKUP($C205,'2019-20 AER Final Decision'!$G$20:$Q$335,'2019-20 AER Final Decision'!$M$5,FALSE),2))</f>
        <v>1</v>
      </c>
    </row>
    <row r="206" spans="2:9" x14ac:dyDescent="0.2">
      <c r="B206" s="183"/>
      <c r="C206" s="32" t="s">
        <v>69</v>
      </c>
      <c r="D206" s="21" t="s">
        <v>4</v>
      </c>
      <c r="E206" s="21" t="s">
        <v>5</v>
      </c>
      <c r="F206" s="22">
        <f>ROUND(VLOOKUP($C206,'2019-20 AER Final Decision'!$G$21:$P$363,'2019-20 AER Final Decision'!$M$5,FALSE),2)</f>
        <v>168.14</v>
      </c>
      <c r="G206" s="108">
        <f t="shared" si="14"/>
        <v>184.95400000000001</v>
      </c>
      <c r="I206" s="3" t="b">
        <f>IF($E206="","",ROUND(F206,2)=ROUND(VLOOKUP($C206,'2019-20 AER Final Decision'!$G$20:$Q$335,'2019-20 AER Final Decision'!$M$5,FALSE),2))</f>
        <v>1</v>
      </c>
    </row>
    <row r="207" spans="2:9" x14ac:dyDescent="0.2">
      <c r="B207" s="183"/>
      <c r="C207" s="32" t="s">
        <v>70</v>
      </c>
      <c r="D207" s="21" t="s">
        <v>4</v>
      </c>
      <c r="E207" s="21" t="s">
        <v>5</v>
      </c>
      <c r="F207" s="22">
        <f>ROUND(VLOOKUP($C207,'2019-20 AER Final Decision'!$G$21:$P$363,'2019-20 AER Final Decision'!$M$5,FALSE),2)</f>
        <v>117.69</v>
      </c>
      <c r="G207" s="108">
        <f t="shared" si="14"/>
        <v>129.459</v>
      </c>
      <c r="I207" s="3" t="b">
        <f>IF($E207="","",ROUND(F207,2)=ROUND(VLOOKUP($C207,'2019-20 AER Final Decision'!$G$20:$Q$335,'2019-20 AER Final Decision'!$M$5,FALSE),2))</f>
        <v>1</v>
      </c>
    </row>
    <row r="208" spans="2:9" x14ac:dyDescent="0.2">
      <c r="B208" s="183"/>
      <c r="C208" s="32" t="s">
        <v>71</v>
      </c>
      <c r="D208" s="21" t="s">
        <v>4</v>
      </c>
      <c r="E208" s="21" t="s">
        <v>5</v>
      </c>
      <c r="F208" s="22">
        <f>ROUND(VLOOKUP($C208,'2019-20 AER Final Decision'!$G$21:$P$363,'2019-20 AER Final Decision'!$M$5,FALSE),2)</f>
        <v>1176.92</v>
      </c>
      <c r="G208" s="108">
        <f t="shared" si="14"/>
        <v>1294.6120000000001</v>
      </c>
      <c r="I208" s="3" t="b">
        <f>IF($E208="","",ROUND(F208,2)=ROUND(VLOOKUP($C208,'2019-20 AER Final Decision'!$G$20:$Q$335,'2019-20 AER Final Decision'!$M$5,FALSE),2))</f>
        <v>1</v>
      </c>
    </row>
    <row r="209" spans="1:9" s="4" customFormat="1" x14ac:dyDescent="0.2">
      <c r="A209" s="49"/>
      <c r="B209" s="183"/>
      <c r="C209" s="32" t="s">
        <v>72</v>
      </c>
      <c r="D209" s="21" t="s">
        <v>4</v>
      </c>
      <c r="E209" s="21" t="s">
        <v>5</v>
      </c>
      <c r="F209" s="22">
        <f>ROUND(VLOOKUP($C209,'2019-20 AER Final Decision'!$G$21:$P$363,'2019-20 AER Final Decision'!$M$5,FALSE),2)</f>
        <v>369.89</v>
      </c>
      <c r="G209" s="108">
        <f t="shared" si="14"/>
        <v>406.87900000000002</v>
      </c>
      <c r="I209" s="3" t="b">
        <f>IF($E209="","",ROUND(F209,2)=ROUND(VLOOKUP($C209,'2019-20 AER Final Decision'!$G$20:$Q$335,'2019-20 AER Final Decision'!$M$5,FALSE),2))</f>
        <v>1</v>
      </c>
    </row>
    <row r="210" spans="1:9" s="4" customFormat="1" x14ac:dyDescent="0.2">
      <c r="A210" s="49"/>
      <c r="B210" s="183"/>
      <c r="C210" s="32" t="s">
        <v>73</v>
      </c>
      <c r="D210" s="21" t="s">
        <v>4</v>
      </c>
      <c r="E210" s="21" t="s">
        <v>5</v>
      </c>
      <c r="F210" s="22">
        <f>ROUND(VLOOKUP($C210,'2019-20 AER Final Decision'!$G$21:$P$363,'2019-20 AER Final Decision'!$M$5,FALSE),2)</f>
        <v>334.58</v>
      </c>
      <c r="G210" s="108">
        <f t="shared" si="14"/>
        <v>368.03800000000001</v>
      </c>
      <c r="I210" s="3" t="b">
        <f>IF($E210="","",ROUND(F210,2)=ROUND(VLOOKUP($C210,'2019-20 AER Final Decision'!$G$20:$Q$335,'2019-20 AER Final Decision'!$M$5,FALSE),2))</f>
        <v>1</v>
      </c>
    </row>
    <row r="211" spans="1:9" s="4" customFormat="1" x14ac:dyDescent="0.2">
      <c r="A211" s="49"/>
      <c r="B211" s="183"/>
      <c r="C211" s="32" t="s">
        <v>74</v>
      </c>
      <c r="D211" s="21" t="s">
        <v>4</v>
      </c>
      <c r="E211" s="21" t="s">
        <v>5</v>
      </c>
      <c r="F211" s="22">
        <f>ROUND(VLOOKUP($C211,'2019-20 AER Final Decision'!$G$21:$P$363,'2019-20 AER Final Decision'!$M$5,FALSE),2)</f>
        <v>252.19</v>
      </c>
      <c r="G211" s="108">
        <f t="shared" si="14"/>
        <v>277.40899999999999</v>
      </c>
      <c r="I211" s="3" t="b">
        <f>IF($E211="","",ROUND(F211,2)=ROUND(VLOOKUP($C211,'2019-20 AER Final Decision'!$G$20:$Q$335,'2019-20 AER Final Decision'!$M$5,FALSE),2))</f>
        <v>1</v>
      </c>
    </row>
    <row r="212" spans="1:9" s="4" customFormat="1" x14ac:dyDescent="0.2">
      <c r="A212" s="49"/>
      <c r="B212" s="183"/>
      <c r="C212" s="32" t="s">
        <v>75</v>
      </c>
      <c r="D212" s="21" t="s">
        <v>4</v>
      </c>
      <c r="E212" s="21" t="s">
        <v>5</v>
      </c>
      <c r="F212" s="22">
        <f>ROUND(VLOOKUP($C212,'2019-20 AER Final Decision'!$G$21:$P$363,'2019-20 AER Final Decision'!$M$5,FALSE),2)</f>
        <v>1479.55</v>
      </c>
      <c r="G212" s="108">
        <f t="shared" si="14"/>
        <v>1627.5050000000001</v>
      </c>
      <c r="I212" s="3" t="b">
        <f>IF($E212="","",ROUND(F212,2)=ROUND(VLOOKUP($C212,'2019-20 AER Final Decision'!$G$20:$Q$335,'2019-20 AER Final Decision'!$M$5,FALSE),2))</f>
        <v>1</v>
      </c>
    </row>
    <row r="213" spans="1:9" s="4" customFormat="1" x14ac:dyDescent="0.2">
      <c r="A213" s="49"/>
      <c r="B213" s="183"/>
      <c r="C213" s="32" t="s">
        <v>76</v>
      </c>
      <c r="D213" s="21" t="s">
        <v>4</v>
      </c>
      <c r="E213" s="21" t="s">
        <v>5</v>
      </c>
      <c r="F213" s="22">
        <f>ROUND(VLOOKUP($C213,'2019-20 AER Final Decision'!$G$21:$P$363,'2019-20 AER Final Decision'!$M$5,FALSE),2)</f>
        <v>84.06</v>
      </c>
      <c r="G213" s="108">
        <f t="shared" si="14"/>
        <v>92.465999999999994</v>
      </c>
      <c r="I213" s="3" t="b">
        <f>IF($E213="","",ROUND(F213,2)=ROUND(VLOOKUP($C213,'2019-20 AER Final Decision'!$G$20:$Q$335,'2019-20 AER Final Decision'!$M$5,FALSE),2))</f>
        <v>1</v>
      </c>
    </row>
    <row r="214" spans="1:9" s="4" customFormat="1" x14ac:dyDescent="0.2">
      <c r="A214" s="49"/>
      <c r="B214" s="183"/>
      <c r="C214" s="32" t="s">
        <v>77</v>
      </c>
      <c r="D214" s="21" t="s">
        <v>4</v>
      </c>
      <c r="E214" s="21" t="s">
        <v>5</v>
      </c>
      <c r="F214" s="22">
        <f>ROUND(VLOOKUP($C214,'2019-20 AER Final Decision'!$G$21:$P$363,'2019-20 AER Final Decision'!$M$5,FALSE),2)</f>
        <v>84.06</v>
      </c>
      <c r="G214" s="108">
        <f t="shared" si="14"/>
        <v>92.465999999999994</v>
      </c>
      <c r="I214" s="3" t="b">
        <f>IF($E214="","",ROUND(F214,2)=ROUND(VLOOKUP($C214,'2019-20 AER Final Decision'!$G$20:$Q$335,'2019-20 AER Final Decision'!$M$5,FALSE),2))</f>
        <v>1</v>
      </c>
    </row>
    <row r="215" spans="1:9" s="4" customFormat="1" x14ac:dyDescent="0.2">
      <c r="A215" s="49"/>
      <c r="B215" s="183"/>
      <c r="C215" s="32" t="s">
        <v>78</v>
      </c>
      <c r="D215" s="21" t="s">
        <v>4</v>
      </c>
      <c r="E215" s="21" t="s">
        <v>5</v>
      </c>
      <c r="F215" s="22">
        <f>ROUND(VLOOKUP($C215,'2019-20 AER Final Decision'!$G$21:$P$363,'2019-20 AER Final Decision'!$M$5,FALSE),2)</f>
        <v>84.06</v>
      </c>
      <c r="G215" s="108">
        <f t="shared" si="14"/>
        <v>92.465999999999994</v>
      </c>
      <c r="I215" s="3" t="b">
        <f>IF($E215="","",ROUND(F215,2)=ROUND(VLOOKUP($C215,'2019-20 AER Final Decision'!$G$20:$Q$335,'2019-20 AER Final Decision'!$M$5,FALSE),2))</f>
        <v>1</v>
      </c>
    </row>
    <row r="216" spans="1:9" s="4" customFormat="1" x14ac:dyDescent="0.2">
      <c r="A216" s="49"/>
      <c r="B216" s="183"/>
      <c r="C216" s="32" t="s">
        <v>79</v>
      </c>
      <c r="D216" s="21" t="s">
        <v>4</v>
      </c>
      <c r="E216" s="21" t="s">
        <v>5</v>
      </c>
      <c r="F216" s="22">
        <f>ROUND(VLOOKUP($C216,'2019-20 AER Final Decision'!$G$21:$P$363,'2019-20 AER Final Decision'!$M$5,FALSE),2)</f>
        <v>201.75</v>
      </c>
      <c r="G216" s="108">
        <f t="shared" si="14"/>
        <v>221.92500000000001</v>
      </c>
      <c r="I216" s="3" t="b">
        <f>IF($E216="","",ROUND(F216,2)=ROUND(VLOOKUP($C216,'2019-20 AER Final Decision'!$G$20:$Q$335,'2019-20 AER Final Decision'!$M$5,FALSE),2))</f>
        <v>1</v>
      </c>
    </row>
    <row r="217" spans="1:9" s="4" customFormat="1" x14ac:dyDescent="0.2">
      <c r="A217" s="49"/>
      <c r="B217" s="183"/>
      <c r="C217" s="32" t="s">
        <v>80</v>
      </c>
      <c r="D217" s="21" t="s">
        <v>4</v>
      </c>
      <c r="E217" s="21" t="s">
        <v>5</v>
      </c>
      <c r="F217" s="22">
        <f>ROUND(VLOOKUP($C217,'2019-20 AER Final Decision'!$G$21:$P$363,'2019-20 AER Final Decision'!$M$5,FALSE),2)</f>
        <v>201.75</v>
      </c>
      <c r="G217" s="108">
        <f t="shared" si="14"/>
        <v>221.92500000000001</v>
      </c>
      <c r="I217" s="3" t="b">
        <f>IF($E217="","",ROUND(F217,2)=ROUND(VLOOKUP($C217,'2019-20 AER Final Decision'!$G$20:$Q$335,'2019-20 AER Final Decision'!$M$5,FALSE),2))</f>
        <v>1</v>
      </c>
    </row>
    <row r="218" spans="1:9" s="4" customFormat="1" x14ac:dyDescent="0.2">
      <c r="A218" s="49"/>
      <c r="B218" s="183"/>
      <c r="C218" s="32" t="s">
        <v>81</v>
      </c>
      <c r="D218" s="21" t="s">
        <v>4</v>
      </c>
      <c r="E218" s="21" t="s">
        <v>5</v>
      </c>
      <c r="F218" s="22">
        <f>ROUND(VLOOKUP($C218,'2019-20 AER Final Decision'!$G$21:$P$363,'2019-20 AER Final Decision'!$M$5,FALSE),2)</f>
        <v>201.75</v>
      </c>
      <c r="G218" s="108">
        <f t="shared" si="14"/>
        <v>221.92500000000001</v>
      </c>
      <c r="I218" s="3" t="b">
        <f>IF($E218="","",ROUND(F218,2)=ROUND(VLOOKUP($C218,'2019-20 AER Final Decision'!$G$20:$Q$335,'2019-20 AER Final Decision'!$M$5,FALSE),2))</f>
        <v>1</v>
      </c>
    </row>
    <row r="219" spans="1:9" s="4" customFormat="1" x14ac:dyDescent="0.2">
      <c r="A219" s="49"/>
      <c r="B219" s="183"/>
      <c r="C219" s="32" t="s">
        <v>82</v>
      </c>
      <c r="D219" s="21" t="s">
        <v>4</v>
      </c>
      <c r="E219" s="21" t="s">
        <v>5</v>
      </c>
      <c r="F219" s="22">
        <f>ROUND(VLOOKUP($C219,'2019-20 AER Final Decision'!$G$21:$P$363,'2019-20 AER Final Decision'!$M$5,FALSE),2)</f>
        <v>420.32</v>
      </c>
      <c r="G219" s="108">
        <f t="shared" si="14"/>
        <v>462.35199999999998</v>
      </c>
      <c r="I219" s="3" t="b">
        <f>IF($E219="","",ROUND(F219,2)=ROUND(VLOOKUP($C219,'2019-20 AER Final Decision'!$G$20:$Q$335,'2019-20 AER Final Decision'!$M$5,FALSE),2))</f>
        <v>1</v>
      </c>
    </row>
    <row r="220" spans="1:9" s="4" customFormat="1" x14ac:dyDescent="0.2">
      <c r="A220" s="49"/>
      <c r="B220" s="183"/>
      <c r="C220" s="32" t="s">
        <v>83</v>
      </c>
      <c r="D220" s="21" t="s">
        <v>4</v>
      </c>
      <c r="E220" s="21" t="s">
        <v>5</v>
      </c>
      <c r="F220" s="22">
        <f>ROUND(VLOOKUP($C220,'2019-20 AER Final Decision'!$G$21:$P$363,'2019-20 AER Final Decision'!$M$5,FALSE),2)</f>
        <v>420.32</v>
      </c>
      <c r="G220" s="108">
        <f t="shared" si="14"/>
        <v>462.35199999999998</v>
      </c>
      <c r="I220" s="3" t="b">
        <f>IF($E220="","",ROUND(F220,2)=ROUND(VLOOKUP($C220,'2019-20 AER Final Decision'!$G$20:$Q$335,'2019-20 AER Final Decision'!$M$5,FALSE),2))</f>
        <v>1</v>
      </c>
    </row>
    <row r="221" spans="1:9" s="4" customFormat="1" x14ac:dyDescent="0.2">
      <c r="A221" s="49"/>
      <c r="B221" s="183"/>
      <c r="C221" s="32" t="s">
        <v>84</v>
      </c>
      <c r="D221" s="21" t="s">
        <v>4</v>
      </c>
      <c r="E221" s="21" t="s">
        <v>5</v>
      </c>
      <c r="F221" s="22">
        <f>ROUND(VLOOKUP($C221,'2019-20 AER Final Decision'!$G$21:$P$363,'2019-20 AER Final Decision'!$M$5,FALSE),2)</f>
        <v>420.32</v>
      </c>
      <c r="G221" s="108">
        <f t="shared" si="14"/>
        <v>462.35199999999998</v>
      </c>
      <c r="I221" s="3" t="b">
        <f>IF($E221="","",ROUND(F221,2)=ROUND(VLOOKUP($C221,'2019-20 AER Final Decision'!$G$20:$Q$335,'2019-20 AER Final Decision'!$M$5,FALSE),2))</f>
        <v>1</v>
      </c>
    </row>
    <row r="222" spans="1:9" s="4" customFormat="1" x14ac:dyDescent="0.2">
      <c r="A222" s="49"/>
      <c r="B222" s="183"/>
      <c r="C222" s="24"/>
      <c r="D222" s="25"/>
      <c r="E222" s="25"/>
      <c r="F222" s="26"/>
      <c r="G222" s="109"/>
      <c r="I222" s="3" t="str">
        <f>IF($E222="","",ROUND(F222,2)=ROUND(VLOOKUP($C222,'2019-20 AER Final Decision'!$G$20:$Q$335,'2019-20 AER Final Decision'!$M$5,FALSE),2))</f>
        <v/>
      </c>
    </row>
    <row r="223" spans="1:9" s="4" customFormat="1" x14ac:dyDescent="0.2">
      <c r="A223" s="49"/>
      <c r="B223" s="183"/>
      <c r="C223" s="32" t="s">
        <v>295</v>
      </c>
      <c r="D223" s="21" t="s">
        <v>6</v>
      </c>
      <c r="E223" s="29" t="s">
        <v>7</v>
      </c>
      <c r="F223" s="22">
        <f>ROUND(VLOOKUP($C223,'2019-20 AER Final Decision'!$G$21:$P$363,'2019-20 AER Final Decision'!$M$5,FALSE),2)</f>
        <v>168.14</v>
      </c>
      <c r="G223" s="108">
        <f t="shared" ref="G223:G252" si="15">ROUND(F223*1.1,3)</f>
        <v>184.95400000000001</v>
      </c>
      <c r="I223" s="3" t="b">
        <f>IF($E223="","",ROUND(F223,2)=ROUND(VLOOKUP($C223,'2019-20 AER Final Decision'!$G$20:$Q$335,'2019-20 AER Final Decision'!$M$5,FALSE),2))</f>
        <v>1</v>
      </c>
    </row>
    <row r="224" spans="1:9" s="4" customFormat="1" x14ac:dyDescent="0.2">
      <c r="A224" s="49"/>
      <c r="B224" s="183"/>
      <c r="C224" s="32" t="s">
        <v>294</v>
      </c>
      <c r="D224" s="21" t="s">
        <v>6</v>
      </c>
      <c r="E224" s="29" t="s">
        <v>7</v>
      </c>
      <c r="F224" s="22">
        <f>ROUND(VLOOKUP($C224,'2019-20 AER Final Decision'!$G$21:$P$363,'2019-20 AER Final Decision'!$M$5,FALSE),2)</f>
        <v>168.14</v>
      </c>
      <c r="G224" s="108">
        <f t="shared" si="15"/>
        <v>184.95400000000001</v>
      </c>
      <c r="I224" s="3" t="b">
        <f>IF($E224="","",ROUND(F224,2)=ROUND(VLOOKUP($C224,'2019-20 AER Final Decision'!$G$20:$Q$335,'2019-20 AER Final Decision'!$M$5,FALSE),2))</f>
        <v>1</v>
      </c>
    </row>
    <row r="225" spans="1:9" s="4" customFormat="1" x14ac:dyDescent="0.2">
      <c r="A225" s="49"/>
      <c r="B225" s="183"/>
      <c r="C225" s="33" t="s">
        <v>293</v>
      </c>
      <c r="D225" s="21" t="s">
        <v>6</v>
      </c>
      <c r="E225" s="29" t="s">
        <v>7</v>
      </c>
      <c r="F225" s="22">
        <f>ROUND(VLOOKUP($C225,'2019-20 AER Final Decision'!$G$21:$P$363,'2019-20 AER Final Decision'!$M$5,FALSE),2)</f>
        <v>168.14</v>
      </c>
      <c r="G225" s="108">
        <f t="shared" si="15"/>
        <v>184.95400000000001</v>
      </c>
      <c r="I225" s="3" t="b">
        <f>IF($E225="","",ROUND(F225,2)=ROUND(VLOOKUP($C225,'2019-20 AER Final Decision'!$G$20:$Q$335,'2019-20 AER Final Decision'!$M$5,FALSE),2))</f>
        <v>1</v>
      </c>
    </row>
    <row r="226" spans="1:9" s="4" customFormat="1" x14ac:dyDescent="0.2">
      <c r="A226" s="49"/>
      <c r="B226" s="183"/>
      <c r="C226" s="33" t="s">
        <v>292</v>
      </c>
      <c r="D226" s="21" t="s">
        <v>6</v>
      </c>
      <c r="E226" s="29" t="s">
        <v>7</v>
      </c>
      <c r="F226" s="22">
        <f>ROUND(VLOOKUP($C226,'2019-20 AER Final Decision'!$G$21:$P$363,'2019-20 AER Final Decision'!$M$5,FALSE),2)</f>
        <v>168.14</v>
      </c>
      <c r="G226" s="108">
        <f t="shared" si="15"/>
        <v>184.95400000000001</v>
      </c>
      <c r="I226" s="3" t="b">
        <f>IF($E226="","",ROUND(F226,2)=ROUND(VLOOKUP($C226,'2019-20 AER Final Decision'!$G$20:$Q$335,'2019-20 AER Final Decision'!$M$5,FALSE),2))</f>
        <v>1</v>
      </c>
    </row>
    <row r="227" spans="1:9" s="4" customFormat="1" x14ac:dyDescent="0.2">
      <c r="A227" s="49"/>
      <c r="B227" s="183"/>
      <c r="C227" s="32" t="s">
        <v>85</v>
      </c>
      <c r="D227" s="21" t="s">
        <v>4</v>
      </c>
      <c r="E227" s="21" t="s">
        <v>5</v>
      </c>
      <c r="F227" s="22">
        <f>ROUND(VLOOKUP($C227,'2019-20 AER Final Decision'!$G$21:$P$363,'2019-20 AER Final Decision'!$M$5,FALSE),2)</f>
        <v>100.89</v>
      </c>
      <c r="G227" s="108">
        <f t="shared" si="15"/>
        <v>110.979</v>
      </c>
      <c r="I227" s="3" t="b">
        <f>IF($E227="","",ROUND(F227,2)=ROUND(VLOOKUP($C227,'2019-20 AER Final Decision'!$G$20:$Q$335,'2019-20 AER Final Decision'!$M$5,FALSE),2))</f>
        <v>1</v>
      </c>
    </row>
    <row r="228" spans="1:9" s="4" customFormat="1" x14ac:dyDescent="0.2">
      <c r="A228" s="49"/>
      <c r="B228" s="183"/>
      <c r="C228" s="32" t="s">
        <v>86</v>
      </c>
      <c r="D228" s="21" t="s">
        <v>4</v>
      </c>
      <c r="E228" s="21" t="s">
        <v>5</v>
      </c>
      <c r="F228" s="22">
        <f>ROUND(VLOOKUP($C228,'2019-20 AER Final Decision'!$G$21:$P$363,'2019-20 AER Final Decision'!$M$5,FALSE),2)</f>
        <v>201.75</v>
      </c>
      <c r="G228" s="108">
        <f t="shared" si="15"/>
        <v>221.92500000000001</v>
      </c>
      <c r="I228" s="3" t="b">
        <f>IF($E228="","",ROUND(F228,2)=ROUND(VLOOKUP($C228,'2019-20 AER Final Decision'!$G$20:$Q$335,'2019-20 AER Final Decision'!$M$5,FALSE),2))</f>
        <v>1</v>
      </c>
    </row>
    <row r="229" spans="1:9" s="4" customFormat="1" x14ac:dyDescent="0.2">
      <c r="A229" s="49"/>
      <c r="B229" s="183"/>
      <c r="C229" s="32" t="s">
        <v>87</v>
      </c>
      <c r="D229" s="21" t="s">
        <v>4</v>
      </c>
      <c r="E229" s="21" t="s">
        <v>5</v>
      </c>
      <c r="F229" s="22">
        <f>ROUND(VLOOKUP($C229,'2019-20 AER Final Decision'!$G$21:$P$363,'2019-20 AER Final Decision'!$M$5,FALSE),2)</f>
        <v>369.89</v>
      </c>
      <c r="G229" s="108">
        <f t="shared" si="15"/>
        <v>406.87900000000002</v>
      </c>
      <c r="I229" s="3" t="b">
        <f>IF($E229="","",ROUND(F229,2)=ROUND(VLOOKUP($C229,'2019-20 AER Final Decision'!$G$20:$Q$335,'2019-20 AER Final Decision'!$M$5,FALSE),2))</f>
        <v>1</v>
      </c>
    </row>
    <row r="230" spans="1:9" s="4" customFormat="1" x14ac:dyDescent="0.2">
      <c r="A230" s="49"/>
      <c r="B230" s="183"/>
      <c r="C230" s="32" t="s">
        <v>88</v>
      </c>
      <c r="D230" s="21" t="s">
        <v>4</v>
      </c>
      <c r="E230" s="21" t="s">
        <v>5</v>
      </c>
      <c r="F230" s="22">
        <f>ROUND(VLOOKUP($C230,'2019-20 AER Final Decision'!$G$21:$P$363,'2019-20 AER Final Decision'!$M$5,FALSE),2)</f>
        <v>84.06</v>
      </c>
      <c r="G230" s="108">
        <f t="shared" si="15"/>
        <v>92.465999999999994</v>
      </c>
      <c r="I230" s="3" t="b">
        <f>IF($E230="","",ROUND(F230,2)=ROUND(VLOOKUP($C230,'2019-20 AER Final Decision'!$G$20:$Q$335,'2019-20 AER Final Decision'!$M$5,FALSE),2))</f>
        <v>1</v>
      </c>
    </row>
    <row r="231" spans="1:9" s="4" customFormat="1" x14ac:dyDescent="0.2">
      <c r="A231" s="49"/>
      <c r="B231" s="183"/>
      <c r="C231" s="32" t="s">
        <v>89</v>
      </c>
      <c r="D231" s="21" t="s">
        <v>4</v>
      </c>
      <c r="E231" s="21" t="s">
        <v>5</v>
      </c>
      <c r="F231" s="22">
        <f>ROUND(VLOOKUP($C231,'2019-20 AER Final Decision'!$G$21:$P$363,'2019-20 AER Final Decision'!$M$5,FALSE),2)</f>
        <v>168.14</v>
      </c>
      <c r="G231" s="108">
        <f t="shared" si="15"/>
        <v>184.95400000000001</v>
      </c>
      <c r="I231" s="3" t="b">
        <f>IF($E231="","",ROUND(F231,2)=ROUND(VLOOKUP($C231,'2019-20 AER Final Decision'!$G$20:$Q$335,'2019-20 AER Final Decision'!$M$5,FALSE),2))</f>
        <v>1</v>
      </c>
    </row>
    <row r="232" spans="1:9" s="4" customFormat="1" x14ac:dyDescent="0.2">
      <c r="A232" s="49"/>
      <c r="B232" s="183"/>
      <c r="C232" s="32" t="s">
        <v>90</v>
      </c>
      <c r="D232" s="21" t="s">
        <v>4</v>
      </c>
      <c r="E232" s="21" t="s">
        <v>5</v>
      </c>
      <c r="F232" s="22">
        <f>ROUND(VLOOKUP($C232,'2019-20 AER Final Decision'!$G$21:$P$363,'2019-20 AER Final Decision'!$M$5,FALSE),2)</f>
        <v>334.58</v>
      </c>
      <c r="G232" s="108">
        <f t="shared" si="15"/>
        <v>368.03800000000001</v>
      </c>
      <c r="I232" s="3" t="b">
        <f>IF($E232="","",ROUND(F232,2)=ROUND(VLOOKUP($C232,'2019-20 AER Final Decision'!$G$20:$Q$335,'2019-20 AER Final Decision'!$M$5,FALSE),2))</f>
        <v>1</v>
      </c>
    </row>
    <row r="233" spans="1:9" s="4" customFormat="1" x14ac:dyDescent="0.2">
      <c r="A233" s="49"/>
      <c r="B233" s="183"/>
      <c r="C233" s="32" t="s">
        <v>91</v>
      </c>
      <c r="D233" s="21" t="s">
        <v>4</v>
      </c>
      <c r="E233" s="21" t="s">
        <v>5</v>
      </c>
      <c r="F233" s="22">
        <f>ROUND(VLOOKUP($C233,'2019-20 AER Final Decision'!$G$21:$P$363,'2019-20 AER Final Decision'!$M$5,FALSE),2)</f>
        <v>67.25</v>
      </c>
      <c r="G233" s="108">
        <f t="shared" si="15"/>
        <v>73.974999999999994</v>
      </c>
      <c r="I233" s="3" t="b">
        <f>IF($E233="","",ROUND(F233,2)=ROUND(VLOOKUP($C233,'2019-20 AER Final Decision'!$G$20:$Q$335,'2019-20 AER Final Decision'!$M$5,FALSE),2))</f>
        <v>1</v>
      </c>
    </row>
    <row r="234" spans="1:9" s="4" customFormat="1" x14ac:dyDescent="0.2">
      <c r="A234" s="49"/>
      <c r="B234" s="183"/>
      <c r="C234" s="32" t="s">
        <v>92</v>
      </c>
      <c r="D234" s="21" t="s">
        <v>4</v>
      </c>
      <c r="E234" s="21" t="s">
        <v>5</v>
      </c>
      <c r="F234" s="22">
        <f>ROUND(VLOOKUP($C234,'2019-20 AER Final Decision'!$G$21:$P$363,'2019-20 AER Final Decision'!$M$5,FALSE),2)</f>
        <v>117.69</v>
      </c>
      <c r="G234" s="108">
        <f t="shared" si="15"/>
        <v>129.459</v>
      </c>
      <c r="I234" s="3" t="b">
        <f>IF($E234="","",ROUND(F234,2)=ROUND(VLOOKUP($C234,'2019-20 AER Final Decision'!$G$20:$Q$335,'2019-20 AER Final Decision'!$M$5,FALSE),2))</f>
        <v>1</v>
      </c>
    </row>
    <row r="235" spans="1:9" s="4" customFormat="1" x14ac:dyDescent="0.2">
      <c r="A235" s="49"/>
      <c r="B235" s="183"/>
      <c r="C235" s="32" t="s">
        <v>93</v>
      </c>
      <c r="D235" s="21" t="s">
        <v>4</v>
      </c>
      <c r="E235" s="21" t="s">
        <v>5</v>
      </c>
      <c r="F235" s="22">
        <f>ROUND(VLOOKUP($C235,'2019-20 AER Final Decision'!$G$21:$P$363,'2019-20 AER Final Decision'!$M$5,FALSE),2)</f>
        <v>252.19</v>
      </c>
      <c r="G235" s="108">
        <f t="shared" si="15"/>
        <v>277.40899999999999</v>
      </c>
      <c r="I235" s="3" t="b">
        <f>IF($E235="","",ROUND(F235,2)=ROUND(VLOOKUP($C235,'2019-20 AER Final Decision'!$G$20:$Q$335,'2019-20 AER Final Decision'!$M$5,FALSE),2))</f>
        <v>1</v>
      </c>
    </row>
    <row r="236" spans="1:9" s="4" customFormat="1" x14ac:dyDescent="0.2">
      <c r="A236" s="49"/>
      <c r="B236" s="183"/>
      <c r="C236" s="33" t="s">
        <v>94</v>
      </c>
      <c r="D236" s="21" t="s">
        <v>4</v>
      </c>
      <c r="E236" s="21" t="s">
        <v>5</v>
      </c>
      <c r="F236" s="22">
        <f>ROUND(VLOOKUP($C236,'2019-20 AER Final Decision'!$G$21:$P$363,'2019-20 AER Final Decision'!$M$5,FALSE),2)</f>
        <v>571.65</v>
      </c>
      <c r="G236" s="108">
        <f t="shared" si="15"/>
        <v>628.81500000000005</v>
      </c>
      <c r="I236" s="3" t="b">
        <f>IF($E236="","",ROUND(F236,2)=ROUND(VLOOKUP($C236,'2019-20 AER Final Decision'!$G$20:$Q$335,'2019-20 AER Final Decision'!$M$5,FALSE),2))</f>
        <v>1</v>
      </c>
    </row>
    <row r="237" spans="1:9" s="4" customFormat="1" x14ac:dyDescent="0.2">
      <c r="A237" s="49"/>
      <c r="B237" s="183"/>
      <c r="C237" s="33" t="s">
        <v>95</v>
      </c>
      <c r="D237" s="21" t="s">
        <v>4</v>
      </c>
      <c r="E237" s="21" t="s">
        <v>5</v>
      </c>
      <c r="F237" s="22">
        <f>ROUND(VLOOKUP($C237,'2019-20 AER Final Decision'!$G$21:$P$363,'2019-20 AER Final Decision'!$M$5,FALSE),2)</f>
        <v>1176.92</v>
      </c>
      <c r="G237" s="108">
        <f t="shared" si="15"/>
        <v>1294.6120000000001</v>
      </c>
      <c r="I237" s="3" t="b">
        <f>IF($E237="","",ROUND(F237,2)=ROUND(VLOOKUP($C237,'2019-20 AER Final Decision'!$G$20:$Q$335,'2019-20 AER Final Decision'!$M$5,FALSE),2))</f>
        <v>1</v>
      </c>
    </row>
    <row r="238" spans="1:9" s="4" customFormat="1" x14ac:dyDescent="0.2">
      <c r="A238" s="49"/>
      <c r="B238" s="183"/>
      <c r="C238" s="33" t="s">
        <v>96</v>
      </c>
      <c r="D238" s="21" t="s">
        <v>4</v>
      </c>
      <c r="E238" s="21" t="s">
        <v>5</v>
      </c>
      <c r="F238" s="22">
        <f>ROUND(VLOOKUP($C238,'2019-20 AER Final Decision'!$G$21:$P$363,'2019-20 AER Final Decision'!$M$5,FALSE),2)</f>
        <v>1429.11</v>
      </c>
      <c r="G238" s="108">
        <f t="shared" si="15"/>
        <v>1572.021</v>
      </c>
      <c r="I238" s="3" t="b">
        <f>IF($E238="","",ROUND(F238,2)=ROUND(VLOOKUP($C238,'2019-20 AER Final Decision'!$G$20:$Q$335,'2019-20 AER Final Decision'!$M$5,FALSE),2))</f>
        <v>1</v>
      </c>
    </row>
    <row r="239" spans="1:9" s="4" customFormat="1" x14ac:dyDescent="0.2">
      <c r="A239" s="49"/>
      <c r="B239" s="183"/>
      <c r="C239" s="33" t="s">
        <v>291</v>
      </c>
      <c r="D239" s="21" t="s">
        <v>6</v>
      </c>
      <c r="E239" s="29" t="s">
        <v>7</v>
      </c>
      <c r="F239" s="22">
        <f>ROUND(VLOOKUP($C239,'2019-20 AER Final Decision'!$G$21:$P$363,'2019-20 AER Final Decision'!$M$5,FALSE),2)</f>
        <v>168.14</v>
      </c>
      <c r="G239" s="108">
        <f t="shared" si="15"/>
        <v>184.95400000000001</v>
      </c>
      <c r="I239" s="3" t="b">
        <f>IF($E239="","",ROUND(F239,2)=ROUND(VLOOKUP($C239,'2019-20 AER Final Decision'!$G$20:$Q$335,'2019-20 AER Final Decision'!$M$5,FALSE),2))</f>
        <v>1</v>
      </c>
    </row>
    <row r="240" spans="1:9" s="4" customFormat="1" x14ac:dyDescent="0.2">
      <c r="A240" s="49"/>
      <c r="B240" s="183"/>
      <c r="C240" s="33" t="s">
        <v>290</v>
      </c>
      <c r="D240" s="21" t="s">
        <v>6</v>
      </c>
      <c r="E240" s="29" t="s">
        <v>7</v>
      </c>
      <c r="F240" s="22">
        <f>ROUND(VLOOKUP($C240,'2019-20 AER Final Decision'!$G$21:$P$363,'2019-20 AER Final Decision'!$M$5,FALSE),2)</f>
        <v>168.14</v>
      </c>
      <c r="G240" s="108">
        <f t="shared" si="15"/>
        <v>184.95400000000001</v>
      </c>
      <c r="I240" s="3" t="b">
        <f>IF($E240="","",ROUND(F240,2)=ROUND(VLOOKUP($C240,'2019-20 AER Final Decision'!$G$20:$Q$335,'2019-20 AER Final Decision'!$M$5,FALSE),2))</f>
        <v>1</v>
      </c>
    </row>
    <row r="241" spans="1:9" s="4" customFormat="1" x14ac:dyDescent="0.2">
      <c r="A241" s="49"/>
      <c r="B241" s="183"/>
      <c r="C241" s="33" t="s">
        <v>97</v>
      </c>
      <c r="D241" s="21" t="s">
        <v>4</v>
      </c>
      <c r="E241" s="21" t="s">
        <v>5</v>
      </c>
      <c r="F241" s="22">
        <f>ROUND(VLOOKUP($C241,'2019-20 AER Final Decision'!$G$21:$P$363,'2019-20 AER Final Decision'!$M$5,FALSE),2)</f>
        <v>100.89</v>
      </c>
      <c r="G241" s="108">
        <f t="shared" si="15"/>
        <v>110.979</v>
      </c>
      <c r="I241" s="3" t="b">
        <f>IF($E241="","",ROUND(F241,2)=ROUND(VLOOKUP($C241,'2019-20 AER Final Decision'!$G$20:$Q$335,'2019-20 AER Final Decision'!$M$5,FALSE),2))</f>
        <v>1</v>
      </c>
    </row>
    <row r="242" spans="1:9" s="4" customFormat="1" x14ac:dyDescent="0.2">
      <c r="A242" s="49"/>
      <c r="B242" s="183"/>
      <c r="C242" s="33" t="s">
        <v>98</v>
      </c>
      <c r="D242" s="21" t="s">
        <v>4</v>
      </c>
      <c r="E242" s="21" t="s">
        <v>5</v>
      </c>
      <c r="F242" s="22">
        <f>ROUND(VLOOKUP($C242,'2019-20 AER Final Decision'!$G$21:$P$363,'2019-20 AER Final Decision'!$M$5,FALSE),2)</f>
        <v>193.36</v>
      </c>
      <c r="G242" s="108">
        <f t="shared" si="15"/>
        <v>212.696</v>
      </c>
      <c r="I242" s="3" t="b">
        <f>IF($E242="","",ROUND(F242,2)=ROUND(VLOOKUP($C242,'2019-20 AER Final Decision'!$G$20:$Q$335,'2019-20 AER Final Decision'!$M$5,FALSE),2))</f>
        <v>1</v>
      </c>
    </row>
    <row r="243" spans="1:9" s="4" customFormat="1" x14ac:dyDescent="0.2">
      <c r="A243" s="49"/>
      <c r="B243" s="183"/>
      <c r="C243" s="33" t="s">
        <v>99</v>
      </c>
      <c r="D243" s="21" t="s">
        <v>4</v>
      </c>
      <c r="E243" s="21" t="s">
        <v>5</v>
      </c>
      <c r="F243" s="22">
        <f>ROUND(VLOOKUP($C243,'2019-20 AER Final Decision'!$G$21:$P$363,'2019-20 AER Final Decision'!$M$5,FALSE),2)</f>
        <v>369.89</v>
      </c>
      <c r="G243" s="108">
        <f t="shared" si="15"/>
        <v>406.87900000000002</v>
      </c>
      <c r="I243" s="3" t="b">
        <f>IF($E243="","",ROUND(F243,2)=ROUND(VLOOKUP($C243,'2019-20 AER Final Decision'!$G$20:$Q$335,'2019-20 AER Final Decision'!$M$5,FALSE),2))</f>
        <v>1</v>
      </c>
    </row>
    <row r="244" spans="1:9" s="4" customFormat="1" x14ac:dyDescent="0.2">
      <c r="A244" s="49"/>
      <c r="B244" s="183"/>
      <c r="C244" s="33" t="s">
        <v>100</v>
      </c>
      <c r="D244" s="21" t="s">
        <v>4</v>
      </c>
      <c r="E244" s="21" t="s">
        <v>5</v>
      </c>
      <c r="F244" s="22">
        <f>ROUND(VLOOKUP($C244,'2019-20 AER Final Decision'!$G$21:$P$363,'2019-20 AER Final Decision'!$M$5,FALSE),2)</f>
        <v>84.06</v>
      </c>
      <c r="G244" s="108">
        <f t="shared" si="15"/>
        <v>92.465999999999994</v>
      </c>
      <c r="I244" s="3" t="b">
        <f>IF($E244="","",ROUND(F244,2)=ROUND(VLOOKUP($C244,'2019-20 AER Final Decision'!$G$20:$Q$335,'2019-20 AER Final Decision'!$M$5,FALSE),2))</f>
        <v>1</v>
      </c>
    </row>
    <row r="245" spans="1:9" s="4" customFormat="1" x14ac:dyDescent="0.2">
      <c r="A245" s="49"/>
      <c r="B245" s="183"/>
      <c r="C245" s="33" t="s">
        <v>101</v>
      </c>
      <c r="D245" s="21" t="s">
        <v>4</v>
      </c>
      <c r="E245" s="21" t="s">
        <v>5</v>
      </c>
      <c r="F245" s="22">
        <f>ROUND(VLOOKUP($C245,'2019-20 AER Final Decision'!$G$21:$P$363,'2019-20 AER Final Decision'!$M$5,FALSE),2)</f>
        <v>168.14</v>
      </c>
      <c r="G245" s="108">
        <f t="shared" si="15"/>
        <v>184.95400000000001</v>
      </c>
      <c r="I245" s="3" t="b">
        <f>IF($E245="","",ROUND(F245,2)=ROUND(VLOOKUP($C245,'2019-20 AER Final Decision'!$G$20:$Q$335,'2019-20 AER Final Decision'!$M$5,FALSE),2))</f>
        <v>1</v>
      </c>
    </row>
    <row r="246" spans="1:9" s="4" customFormat="1" x14ac:dyDescent="0.2">
      <c r="A246" s="49"/>
      <c r="B246" s="183"/>
      <c r="C246" s="33" t="s">
        <v>102</v>
      </c>
      <c r="D246" s="21" t="s">
        <v>4</v>
      </c>
      <c r="E246" s="21" t="s">
        <v>5</v>
      </c>
      <c r="F246" s="22">
        <f>ROUND(VLOOKUP($C246,'2019-20 AER Final Decision'!$G$21:$P$363,'2019-20 AER Final Decision'!$M$5,FALSE),2)</f>
        <v>334.58</v>
      </c>
      <c r="G246" s="108">
        <f t="shared" si="15"/>
        <v>368.03800000000001</v>
      </c>
      <c r="I246" s="3" t="b">
        <f>IF($E246="","",ROUND(F246,2)=ROUND(VLOOKUP($C246,'2019-20 AER Final Decision'!$G$20:$Q$335,'2019-20 AER Final Decision'!$M$5,FALSE),2))</f>
        <v>1</v>
      </c>
    </row>
    <row r="247" spans="1:9" s="4" customFormat="1" x14ac:dyDescent="0.2">
      <c r="A247" s="49"/>
      <c r="B247" s="183"/>
      <c r="C247" s="33" t="s">
        <v>103</v>
      </c>
      <c r="D247" s="21" t="s">
        <v>4</v>
      </c>
      <c r="E247" s="21" t="s">
        <v>5</v>
      </c>
      <c r="F247" s="22">
        <f>ROUND(VLOOKUP($C247,'2019-20 AER Final Decision'!$G$21:$P$363,'2019-20 AER Final Decision'!$M$5,FALSE),2)</f>
        <v>67.25</v>
      </c>
      <c r="G247" s="108">
        <f t="shared" si="15"/>
        <v>73.974999999999994</v>
      </c>
      <c r="I247" s="3" t="b">
        <f>IF($E247="","",ROUND(F247,2)=ROUND(VLOOKUP($C247,'2019-20 AER Final Decision'!$G$20:$Q$335,'2019-20 AER Final Decision'!$M$5,FALSE),2))</f>
        <v>1</v>
      </c>
    </row>
    <row r="248" spans="1:9" s="4" customFormat="1" x14ac:dyDescent="0.2">
      <c r="A248" s="49"/>
      <c r="B248" s="183"/>
      <c r="C248" s="33" t="s">
        <v>104</v>
      </c>
      <c r="D248" s="21" t="s">
        <v>4</v>
      </c>
      <c r="E248" s="21" t="s">
        <v>5</v>
      </c>
      <c r="F248" s="22">
        <f>ROUND(VLOOKUP($C248,'2019-20 AER Final Decision'!$G$21:$P$363,'2019-20 AER Final Decision'!$M$5,FALSE),2)</f>
        <v>117.69</v>
      </c>
      <c r="G248" s="108">
        <f t="shared" si="15"/>
        <v>129.459</v>
      </c>
      <c r="I248" s="3" t="b">
        <f>IF($E248="","",ROUND(F248,2)=ROUND(VLOOKUP($C248,'2019-20 AER Final Decision'!$G$20:$Q$335,'2019-20 AER Final Decision'!$M$5,FALSE),2))</f>
        <v>1</v>
      </c>
    </row>
    <row r="249" spans="1:9" s="4" customFormat="1" x14ac:dyDescent="0.2">
      <c r="A249" s="49"/>
      <c r="B249" s="183"/>
      <c r="C249" s="33" t="s">
        <v>105</v>
      </c>
      <c r="D249" s="21" t="s">
        <v>4</v>
      </c>
      <c r="E249" s="21" t="s">
        <v>5</v>
      </c>
      <c r="F249" s="22">
        <f>ROUND(VLOOKUP($C249,'2019-20 AER Final Decision'!$G$21:$P$363,'2019-20 AER Final Decision'!$M$5,FALSE),2)</f>
        <v>252.19</v>
      </c>
      <c r="G249" s="108">
        <f t="shared" si="15"/>
        <v>277.40899999999999</v>
      </c>
      <c r="I249" s="3" t="b">
        <f>IF($E249="","",ROUND(F249,2)=ROUND(VLOOKUP($C249,'2019-20 AER Final Decision'!$G$20:$Q$335,'2019-20 AER Final Decision'!$M$5,FALSE),2))</f>
        <v>1</v>
      </c>
    </row>
    <row r="250" spans="1:9" s="4" customFormat="1" x14ac:dyDescent="0.2">
      <c r="A250" s="49"/>
      <c r="B250" s="183"/>
      <c r="C250" s="33" t="s">
        <v>106</v>
      </c>
      <c r="D250" s="21" t="s">
        <v>4</v>
      </c>
      <c r="E250" s="21" t="s">
        <v>5</v>
      </c>
      <c r="F250" s="22">
        <f>ROUND(VLOOKUP($C250,'2019-20 AER Final Decision'!$G$21:$P$363,'2019-20 AER Final Decision'!$M$5,FALSE),2)</f>
        <v>588.45000000000005</v>
      </c>
      <c r="G250" s="108">
        <f t="shared" si="15"/>
        <v>647.29499999999996</v>
      </c>
      <c r="I250" s="3" t="b">
        <f>IF($E250="","",ROUND(F250,2)=ROUND(VLOOKUP($C250,'2019-20 AER Final Decision'!$G$20:$Q$335,'2019-20 AER Final Decision'!$M$5,FALSE),2))</f>
        <v>1</v>
      </c>
    </row>
    <row r="251" spans="1:9" s="4" customFormat="1" x14ac:dyDescent="0.2">
      <c r="A251" s="49"/>
      <c r="B251" s="183"/>
      <c r="C251" s="33" t="s">
        <v>107</v>
      </c>
      <c r="D251" s="21" t="s">
        <v>4</v>
      </c>
      <c r="E251" s="21" t="s">
        <v>5</v>
      </c>
      <c r="F251" s="22">
        <f>ROUND(VLOOKUP($C251,'2019-20 AER Final Decision'!$G$21:$P$363,'2019-20 AER Final Decision'!$M$5,FALSE),2)</f>
        <v>1176.92</v>
      </c>
      <c r="G251" s="108">
        <f t="shared" si="15"/>
        <v>1294.6120000000001</v>
      </c>
      <c r="I251" s="3" t="b">
        <f>IF($E251="","",ROUND(F251,2)=ROUND(VLOOKUP($C251,'2019-20 AER Final Decision'!$G$20:$Q$335,'2019-20 AER Final Decision'!$M$5,FALSE),2))</f>
        <v>1</v>
      </c>
    </row>
    <row r="252" spans="1:9" s="4" customFormat="1" x14ac:dyDescent="0.2">
      <c r="A252" s="49"/>
      <c r="B252" s="183"/>
      <c r="C252" s="33" t="s">
        <v>108</v>
      </c>
      <c r="D252" s="21" t="s">
        <v>4</v>
      </c>
      <c r="E252" s="21" t="s">
        <v>5</v>
      </c>
      <c r="F252" s="22">
        <f>ROUND(VLOOKUP($C252,'2019-20 AER Final Decision'!$G$21:$P$363,'2019-20 AER Final Decision'!$M$5,FALSE),2)</f>
        <v>1479.55</v>
      </c>
      <c r="G252" s="108">
        <f t="shared" si="15"/>
        <v>1627.5050000000001</v>
      </c>
      <c r="I252" s="3" t="b">
        <f>IF($E252="","",ROUND(F252,2)=ROUND(VLOOKUP($C252,'2019-20 AER Final Decision'!$G$20:$Q$335,'2019-20 AER Final Decision'!$M$5,FALSE),2))</f>
        <v>1</v>
      </c>
    </row>
    <row r="253" spans="1:9" s="4" customFormat="1" x14ac:dyDescent="0.2">
      <c r="A253" s="49"/>
      <c r="B253" s="183"/>
      <c r="C253" s="24"/>
      <c r="D253" s="25"/>
      <c r="E253" s="25"/>
      <c r="F253" s="26"/>
      <c r="G253" s="109"/>
      <c r="I253" s="3" t="str">
        <f>IF($E253="","",ROUND(F253,2)=ROUND(VLOOKUP($C253,'2019-20 AER Final Decision'!$G$20:$Q$335,'2019-20 AER Final Decision'!$M$5,FALSE),2))</f>
        <v/>
      </c>
    </row>
    <row r="254" spans="1:9" s="4" customFormat="1" x14ac:dyDescent="0.2">
      <c r="A254" s="49"/>
      <c r="B254" s="183"/>
      <c r="C254" s="32" t="s">
        <v>289</v>
      </c>
      <c r="D254" s="21" t="s">
        <v>6</v>
      </c>
      <c r="E254" s="29" t="s">
        <v>7</v>
      </c>
      <c r="F254" s="22">
        <f>ROUND(VLOOKUP($C254,'2019-20 AER Final Decision'!$G$21:$P$363,'2019-20 AER Final Decision'!$M$5,FALSE),2)</f>
        <v>168.14</v>
      </c>
      <c r="G254" s="108">
        <f t="shared" ref="G254:G257" si="16">ROUND(F254*1.1,3)</f>
        <v>184.95400000000001</v>
      </c>
      <c r="I254" s="3" t="b">
        <f>IF($E254="","",ROUND(F254,2)=ROUND(VLOOKUP($C254,'2019-20 AER Final Decision'!$G$20:$Q$335,'2019-20 AER Final Decision'!$M$5,FALSE),2))</f>
        <v>1</v>
      </c>
    </row>
    <row r="255" spans="1:9" s="4" customFormat="1" x14ac:dyDescent="0.2">
      <c r="A255" s="49"/>
      <c r="B255" s="183"/>
      <c r="C255" s="32" t="s">
        <v>288</v>
      </c>
      <c r="D255" s="21" t="s">
        <v>6</v>
      </c>
      <c r="E255" s="29" t="s">
        <v>7</v>
      </c>
      <c r="F255" s="22">
        <f>ROUND(VLOOKUP($C255,'2019-20 AER Final Decision'!$G$21:$P$363,'2019-20 AER Final Decision'!$M$5,FALSE),2)</f>
        <v>168.14</v>
      </c>
      <c r="G255" s="108">
        <f t="shared" si="16"/>
        <v>184.95400000000001</v>
      </c>
      <c r="I255" s="3" t="b">
        <f>IF($E255="","",ROUND(F255,2)=ROUND(VLOOKUP($C255,'2019-20 AER Final Decision'!$G$20:$Q$335,'2019-20 AER Final Decision'!$M$5,FALSE),2))</f>
        <v>1</v>
      </c>
    </row>
    <row r="256" spans="1:9" s="4" customFormat="1" x14ac:dyDescent="0.2">
      <c r="A256" s="49"/>
      <c r="B256" s="183"/>
      <c r="C256" s="32" t="s">
        <v>297</v>
      </c>
      <c r="D256" s="21" t="s">
        <v>6</v>
      </c>
      <c r="E256" s="29" t="s">
        <v>7</v>
      </c>
      <c r="F256" s="22">
        <f>ROUND(VLOOKUP($C256,'2019-20 AER Final Decision'!$G$21:$P$363,'2019-20 AER Final Decision'!$M$5,FALSE),2)</f>
        <v>168.14</v>
      </c>
      <c r="G256" s="108">
        <f t="shared" si="16"/>
        <v>184.95400000000001</v>
      </c>
      <c r="I256" s="3" t="b">
        <f>IF($E256="","",ROUND(F256,2)=ROUND(VLOOKUP($C256,'2019-20 AER Final Decision'!$G$20:$Q$335,'2019-20 AER Final Decision'!$M$5,FALSE),2))</f>
        <v>1</v>
      </c>
    </row>
    <row r="257" spans="1:9" s="4" customFormat="1" x14ac:dyDescent="0.2">
      <c r="A257" s="49"/>
      <c r="B257" s="183"/>
      <c r="C257" s="32" t="s">
        <v>296</v>
      </c>
      <c r="D257" s="21" t="s">
        <v>6</v>
      </c>
      <c r="E257" s="29" t="s">
        <v>7</v>
      </c>
      <c r="F257" s="22">
        <f>ROUND(VLOOKUP($C257,'2019-20 AER Final Decision'!$G$21:$P$363,'2019-20 AER Final Decision'!$M$5,FALSE),2)</f>
        <v>168.14</v>
      </c>
      <c r="G257" s="108">
        <f t="shared" si="16"/>
        <v>184.95400000000001</v>
      </c>
      <c r="I257" s="3" t="b">
        <f>IF($E257="","",ROUND(F257,2)=ROUND(VLOOKUP($C257,'2019-20 AER Final Decision'!$G$20:$Q$335,'2019-20 AER Final Decision'!$M$5,FALSE),2))</f>
        <v>1</v>
      </c>
    </row>
    <row r="258" spans="1:9" s="4" customFormat="1" x14ac:dyDescent="0.2">
      <c r="A258" s="49"/>
      <c r="B258" s="184"/>
      <c r="C258" s="24"/>
      <c r="D258" s="25"/>
      <c r="E258" s="25"/>
      <c r="F258" s="26"/>
      <c r="G258" s="109"/>
      <c r="I258" s="3" t="str">
        <f>IF($E258="","",ROUND(F258,2)=ROUND(VLOOKUP($C258,'2019-20 AER Final Decision'!$G$20:$Q$335,'2019-20 AER Final Decision'!$M$5,FALSE),2))</f>
        <v/>
      </c>
    </row>
    <row r="259" spans="1:9" s="4" customFormat="1" x14ac:dyDescent="0.2">
      <c r="A259" s="49"/>
      <c r="B259" s="177" t="s">
        <v>109</v>
      </c>
      <c r="C259" s="32" t="s">
        <v>3</v>
      </c>
      <c r="D259" s="64" t="s">
        <v>232</v>
      </c>
      <c r="E259" s="64" t="s">
        <v>232</v>
      </c>
      <c r="F259" s="22">
        <f>ROUND(VLOOKUP($C259,'2019-20 AER Final Decision'!$G$21:$P$363,'2019-20 AER Final Decision'!$M$5,FALSE),2)</f>
        <v>56.05</v>
      </c>
      <c r="G259" s="108">
        <f t="shared" ref="G259:G261" si="17">ROUND(F259*1.1,3)</f>
        <v>61.655000000000001</v>
      </c>
      <c r="I259" s="3" t="str">
        <f>IF($E259="","",ROUND(F259,2)=ROUND(VLOOKUP($C259,'2019-20 AER Final Decision'!$G$20:$Q$335,'2019-20 AER Final Decision'!$M$5,FALSE),2))</f>
        <v/>
      </c>
    </row>
    <row r="260" spans="1:9" s="4" customFormat="1" x14ac:dyDescent="0.2">
      <c r="A260" s="49"/>
      <c r="B260" s="183"/>
      <c r="C260" s="23" t="s">
        <v>110</v>
      </c>
      <c r="D260" s="65" t="s">
        <v>232</v>
      </c>
      <c r="E260" s="65" t="s">
        <v>232</v>
      </c>
      <c r="F260" s="22">
        <f>ROUND(VLOOKUP($C260,'2019-20 AER Final Decision'!$G$21:$P$363,'2019-20 AER Final Decision'!$M$5,FALSE),2)</f>
        <v>84.06</v>
      </c>
      <c r="G260" s="108">
        <f t="shared" si="17"/>
        <v>92.465999999999994</v>
      </c>
      <c r="I260" s="3" t="str">
        <f>IF($E260="","",ROUND(F260,2)=ROUND(VLOOKUP($C260,'2019-20 AER Final Decision'!$G$20:$Q$335,'2019-20 AER Final Decision'!$M$5,FALSE),2))</f>
        <v/>
      </c>
    </row>
    <row r="261" spans="1:9" s="4" customFormat="1" x14ac:dyDescent="0.2">
      <c r="A261" s="49"/>
      <c r="B261" s="183"/>
      <c r="C261" s="23" t="s">
        <v>111</v>
      </c>
      <c r="D261" s="65" t="s">
        <v>232</v>
      </c>
      <c r="E261" s="65" t="s">
        <v>232</v>
      </c>
      <c r="F261" s="22">
        <f>ROUND(VLOOKUP($C261,'2019-20 AER Final Decision'!$G$21:$P$363,'2019-20 AER Final Decision'!$M$5,FALSE),2)</f>
        <v>2503.06</v>
      </c>
      <c r="G261" s="108">
        <f t="shared" si="17"/>
        <v>2753.366</v>
      </c>
      <c r="I261" s="3" t="str">
        <f>IF($E261="","",ROUND(F261,2)=ROUND(VLOOKUP($C261,'2019-20 AER Final Decision'!$G$20:$Q$335,'2019-20 AER Final Decision'!$M$5,FALSE),2))</f>
        <v/>
      </c>
    </row>
    <row r="262" spans="1:9" s="4" customFormat="1" x14ac:dyDescent="0.2">
      <c r="A262" s="49"/>
      <c r="B262" s="184"/>
      <c r="C262" s="24"/>
      <c r="D262" s="25"/>
      <c r="E262" s="25"/>
      <c r="F262" s="26"/>
      <c r="G262" s="109"/>
      <c r="I262" s="3" t="str">
        <f>IF($E262="","",ROUND(F262,2)=ROUND(VLOOKUP($C262,'2019-20 AER Final Decision'!$G$20:$Q$335,'2019-20 AER Final Decision'!$M$5,FALSE),2))</f>
        <v/>
      </c>
    </row>
    <row r="263" spans="1:9" s="4" customFormat="1" ht="25.5" x14ac:dyDescent="0.2">
      <c r="A263" s="49"/>
      <c r="B263" s="105" t="s">
        <v>112</v>
      </c>
      <c r="C263" s="14" t="s">
        <v>112</v>
      </c>
      <c r="D263" s="34" t="s">
        <v>6</v>
      </c>
      <c r="E263" s="34" t="s">
        <v>7</v>
      </c>
      <c r="F263" s="17">
        <f>ROUND(VLOOKUP($C263,'2019-20 AER Final Decision'!$G$21:$P$363,'2019-20 AER Final Decision'!$M$5,FALSE),2)</f>
        <v>168.14</v>
      </c>
      <c r="G263" s="107">
        <f t="shared" ref="G263:G266" si="18">ROUND(F263*1.1,3)</f>
        <v>184.95400000000001</v>
      </c>
      <c r="I263" s="3" t="b">
        <f>IF($E263="","",ROUND(F263,2)=ROUND(VLOOKUP($C263,'2019-20 AER Final Decision'!$G$20:$Q$335,'2019-20 AER Final Decision'!$M$5,FALSE),2))</f>
        <v>1</v>
      </c>
    </row>
    <row r="264" spans="1:9" s="4" customFormat="1" x14ac:dyDescent="0.2">
      <c r="A264" s="49"/>
      <c r="B264" s="177" t="s">
        <v>113</v>
      </c>
      <c r="C264" s="20" t="s">
        <v>114</v>
      </c>
      <c r="D264" s="21" t="s">
        <v>115</v>
      </c>
      <c r="E264" s="21" t="s">
        <v>5</v>
      </c>
      <c r="F264" s="22">
        <f>ROUND(VLOOKUP($C264,'2019-20 AER Final Decision'!$G$21:$P$363,'2019-20 AER Final Decision'!$M$5,FALSE),2)</f>
        <v>58.85</v>
      </c>
      <c r="G264" s="108">
        <f t="shared" si="18"/>
        <v>64.734999999999999</v>
      </c>
      <c r="I264" s="3" t="b">
        <f>IF($E264="","",ROUND(F264,2)=ROUND(VLOOKUP($C264,'2019-20 AER Final Decision'!$G$20:$Q$335,'2019-20 AER Final Decision'!$M$5,FALSE),2))</f>
        <v>1</v>
      </c>
    </row>
    <row r="265" spans="1:9" s="4" customFormat="1" x14ac:dyDescent="0.2">
      <c r="A265" s="49"/>
      <c r="B265" s="183"/>
      <c r="C265" s="23" t="s">
        <v>116</v>
      </c>
      <c r="D265" s="21" t="s">
        <v>115</v>
      </c>
      <c r="E265" s="21" t="s">
        <v>5</v>
      </c>
      <c r="F265" s="22">
        <f>ROUND(VLOOKUP($C265,'2019-20 AER Final Decision'!$G$21:$P$363,'2019-20 AER Final Decision'!$M$5,FALSE),2)</f>
        <v>100.89</v>
      </c>
      <c r="G265" s="108">
        <f t="shared" si="18"/>
        <v>110.979</v>
      </c>
      <c r="I265" s="3" t="b">
        <f>IF($E265="","",ROUND(F265,2)=ROUND(VLOOKUP($C265,'2019-20 AER Final Decision'!$G$20:$Q$335,'2019-20 AER Final Decision'!$M$5,FALSE),2))</f>
        <v>1</v>
      </c>
    </row>
    <row r="266" spans="1:9" s="4" customFormat="1" x14ac:dyDescent="0.2">
      <c r="A266" s="49"/>
      <c r="B266" s="183"/>
      <c r="C266" s="23" t="s">
        <v>117</v>
      </c>
      <c r="D266" s="21" t="s">
        <v>115</v>
      </c>
      <c r="E266" s="21" t="s">
        <v>5</v>
      </c>
      <c r="F266" s="22">
        <f>ROUND(VLOOKUP($C266,'2019-20 AER Final Decision'!$G$21:$P$363,'2019-20 AER Final Decision'!$M$5,FALSE),2)</f>
        <v>336.26</v>
      </c>
      <c r="G266" s="108">
        <f t="shared" si="18"/>
        <v>369.88600000000002</v>
      </c>
      <c r="I266" s="3" t="b">
        <f>IF($E266="","",ROUND(F266,2)=ROUND(VLOOKUP($C266,'2019-20 AER Final Decision'!$G$20:$Q$335,'2019-20 AER Final Decision'!$M$5,FALSE),2))</f>
        <v>1</v>
      </c>
    </row>
    <row r="267" spans="1:9" s="4" customFormat="1" x14ac:dyDescent="0.2">
      <c r="A267" s="49"/>
      <c r="B267" s="184"/>
      <c r="C267" s="24"/>
      <c r="D267" s="25"/>
      <c r="E267" s="25"/>
      <c r="F267" s="26"/>
      <c r="G267" s="109"/>
      <c r="I267" s="3" t="str">
        <f>IF($E267="","",ROUND(F267,2)=ROUND(VLOOKUP($C267,'2019-20 AER Final Decision'!$G$20:$Q$335,'2019-20 AER Final Decision'!$M$5,FALSE),2))</f>
        <v/>
      </c>
    </row>
    <row r="268" spans="1:9" s="4" customFormat="1" x14ac:dyDescent="0.2">
      <c r="A268" s="49"/>
      <c r="B268" s="177" t="s">
        <v>118</v>
      </c>
      <c r="C268" s="31" t="s">
        <v>119</v>
      </c>
      <c r="D268" s="27" t="s">
        <v>4</v>
      </c>
      <c r="E268" s="27" t="s">
        <v>5</v>
      </c>
      <c r="F268" s="22">
        <f>ROUND(VLOOKUP($C268,'2019-20 AER Final Decision'!$G$21:$P$363,'2019-20 AER Final Decision'!$M$5,FALSE),2)</f>
        <v>162.03</v>
      </c>
      <c r="G268" s="108">
        <f t="shared" ref="G268:G275" si="19">ROUND(F268*1.1,3)</f>
        <v>178.233</v>
      </c>
      <c r="I268" s="3" t="b">
        <f>IF($E268="","",ROUND(F268,2)=ROUND(VLOOKUP($C268,'2019-20 AER Final Decision'!$G$20:$Q$335,'2019-20 AER Final Decision'!$M$5,FALSE),2))</f>
        <v>1</v>
      </c>
    </row>
    <row r="269" spans="1:9" s="4" customFormat="1" x14ac:dyDescent="0.2">
      <c r="A269" s="49"/>
      <c r="B269" s="183"/>
      <c r="C269" s="31" t="s">
        <v>120</v>
      </c>
      <c r="D269" s="21" t="s">
        <v>4</v>
      </c>
      <c r="E269" s="21" t="s">
        <v>5</v>
      </c>
      <c r="F269" s="22">
        <f>ROUND(VLOOKUP($C269,'2019-20 AER Final Decision'!$G$21:$P$363,'2019-20 AER Final Decision'!$M$5,FALSE),2)</f>
        <v>330.16</v>
      </c>
      <c r="G269" s="108">
        <f t="shared" si="19"/>
        <v>363.17599999999999</v>
      </c>
      <c r="I269" s="3" t="b">
        <f>IF($E269="","",ROUND(F269,2)=ROUND(VLOOKUP($C269,'2019-20 AER Final Decision'!$G$20:$Q$335,'2019-20 AER Final Decision'!$M$5,FALSE),2))</f>
        <v>1</v>
      </c>
    </row>
    <row r="270" spans="1:9" s="4" customFormat="1" x14ac:dyDescent="0.2">
      <c r="A270" s="49"/>
      <c r="B270" s="183"/>
      <c r="C270" s="31" t="s">
        <v>121</v>
      </c>
      <c r="D270" s="21" t="s">
        <v>4</v>
      </c>
      <c r="E270" s="21" t="s">
        <v>5</v>
      </c>
      <c r="F270" s="22">
        <f>ROUND(VLOOKUP($C270,'2019-20 AER Final Decision'!$G$21:$P$363,'2019-20 AER Final Decision'!$M$5,FALSE),2)</f>
        <v>324.08</v>
      </c>
      <c r="G270" s="108">
        <f t="shared" si="19"/>
        <v>356.488</v>
      </c>
      <c r="I270" s="3" t="b">
        <f>IF($E270="","",ROUND(F270,2)=ROUND(VLOOKUP($C270,'2019-20 AER Final Decision'!$G$20:$Q$335,'2019-20 AER Final Decision'!$M$5,FALSE),2))</f>
        <v>1</v>
      </c>
    </row>
    <row r="271" spans="1:9" s="4" customFormat="1" x14ac:dyDescent="0.2">
      <c r="A271" s="49"/>
      <c r="B271" s="183"/>
      <c r="C271" s="31" t="s">
        <v>122</v>
      </c>
      <c r="D271" s="21" t="s">
        <v>4</v>
      </c>
      <c r="E271" s="21" t="s">
        <v>5</v>
      </c>
      <c r="F271" s="22">
        <f>ROUND(VLOOKUP($C271,'2019-20 AER Final Decision'!$G$21:$P$363,'2019-20 AER Final Decision'!$M$5,FALSE),2)</f>
        <v>660.34</v>
      </c>
      <c r="G271" s="108">
        <f t="shared" si="19"/>
        <v>726.37400000000002</v>
      </c>
      <c r="I271" s="3" t="b">
        <f>IF($E271="","",ROUND(F271,2)=ROUND(VLOOKUP($C271,'2019-20 AER Final Decision'!$G$20:$Q$335,'2019-20 AER Final Decision'!$M$5,FALSE),2))</f>
        <v>1</v>
      </c>
    </row>
    <row r="272" spans="1:9" s="4" customFormat="1" x14ac:dyDescent="0.2">
      <c r="A272" s="49"/>
      <c r="B272" s="183"/>
      <c r="C272" s="31" t="s">
        <v>123</v>
      </c>
      <c r="D272" s="21" t="s">
        <v>4</v>
      </c>
      <c r="E272" s="21" t="s">
        <v>5</v>
      </c>
      <c r="F272" s="22">
        <f>ROUND(VLOOKUP($C272,'2019-20 AER Final Decision'!$G$21:$P$363,'2019-20 AER Final Decision'!$M$5,FALSE),2)</f>
        <v>283.57</v>
      </c>
      <c r="G272" s="108">
        <f t="shared" si="19"/>
        <v>311.92700000000002</v>
      </c>
      <c r="I272" s="3" t="b">
        <f>IF($E272="","",ROUND(F272,2)=ROUND(VLOOKUP($C272,'2019-20 AER Final Decision'!$G$20:$Q$335,'2019-20 AER Final Decision'!$M$5,FALSE),2))</f>
        <v>1</v>
      </c>
    </row>
    <row r="273" spans="1:9" s="4" customFormat="1" x14ac:dyDescent="0.2">
      <c r="A273" s="49"/>
      <c r="B273" s="183"/>
      <c r="C273" s="31" t="s">
        <v>124</v>
      </c>
      <c r="D273" s="21" t="s">
        <v>4</v>
      </c>
      <c r="E273" s="21" t="s">
        <v>5</v>
      </c>
      <c r="F273" s="22">
        <f>ROUND(VLOOKUP($C273,'2019-20 AER Final Decision'!$G$21:$P$363,'2019-20 AER Final Decision'!$M$5,FALSE),2)</f>
        <v>577.79</v>
      </c>
      <c r="G273" s="108">
        <f t="shared" si="19"/>
        <v>635.56899999999996</v>
      </c>
      <c r="I273" s="3" t="b">
        <f>IF($E273="","",ROUND(F273,2)=ROUND(VLOOKUP($C273,'2019-20 AER Final Decision'!$G$20:$Q$335,'2019-20 AER Final Decision'!$M$5,FALSE),2))</f>
        <v>1</v>
      </c>
    </row>
    <row r="274" spans="1:9" s="4" customFormat="1" x14ac:dyDescent="0.2">
      <c r="A274" s="49"/>
      <c r="B274" s="183"/>
      <c r="C274" s="31" t="s">
        <v>125</v>
      </c>
      <c r="D274" s="21" t="s">
        <v>4</v>
      </c>
      <c r="E274" s="21" t="s">
        <v>5</v>
      </c>
      <c r="F274" s="22">
        <f>ROUND(VLOOKUP($C274,'2019-20 AER Final Decision'!$G$21:$P$363,'2019-20 AER Final Decision'!$M$5,FALSE),2)</f>
        <v>567.13</v>
      </c>
      <c r="G274" s="108">
        <f t="shared" si="19"/>
        <v>623.84299999999996</v>
      </c>
      <c r="I274" s="3" t="b">
        <f>IF($E274="","",ROUND(F274,2)=ROUND(VLOOKUP($C274,'2019-20 AER Final Decision'!$G$20:$Q$335,'2019-20 AER Final Decision'!$M$5,FALSE),2))</f>
        <v>1</v>
      </c>
    </row>
    <row r="275" spans="1:9" s="4" customFormat="1" x14ac:dyDescent="0.2">
      <c r="A275" s="49"/>
      <c r="B275" s="183"/>
      <c r="C275" s="31" t="s">
        <v>126</v>
      </c>
      <c r="D275" s="35" t="s">
        <v>4</v>
      </c>
      <c r="E275" s="36" t="s">
        <v>5</v>
      </c>
      <c r="F275" s="22">
        <f>ROUND(VLOOKUP($C275,'2019-20 AER Final Decision'!$G$21:$P$363,'2019-20 AER Final Decision'!$M$5,FALSE),2)</f>
        <v>1155.58</v>
      </c>
      <c r="G275" s="108">
        <f t="shared" si="19"/>
        <v>1271.1379999999999</v>
      </c>
      <c r="I275" s="3" t="b">
        <f>IF($E275="","",ROUND(F275,2)=ROUND(VLOOKUP($C275,'2019-20 AER Final Decision'!$G$20:$Q$335,'2019-20 AER Final Decision'!$M$5,FALSE),2))</f>
        <v>1</v>
      </c>
    </row>
    <row r="276" spans="1:9" s="4" customFormat="1" x14ac:dyDescent="0.2">
      <c r="A276" s="49"/>
      <c r="B276" s="186"/>
      <c r="C276" s="24"/>
      <c r="D276" s="25"/>
      <c r="E276" s="25"/>
      <c r="F276" s="26"/>
      <c r="G276" s="109"/>
      <c r="I276" s="3" t="str">
        <f>IF($E276="","",ROUND(F276,2)=ROUND(VLOOKUP($C276,'2019-20 AER Final Decision'!$G$20:$Q$335,'2019-20 AER Final Decision'!$M$5,FALSE),2))</f>
        <v/>
      </c>
    </row>
    <row r="277" spans="1:9" s="4" customFormat="1" x14ac:dyDescent="0.2">
      <c r="A277" s="49"/>
      <c r="B277" s="177" t="s">
        <v>111</v>
      </c>
      <c r="C277" s="31" t="s">
        <v>127</v>
      </c>
      <c r="D277" s="37" t="s">
        <v>128</v>
      </c>
      <c r="E277" s="38" t="s">
        <v>5</v>
      </c>
      <c r="F277" s="22">
        <f>ROUND(VLOOKUP($C277,'2019-20 AER Final Decision'!$G$21:$P$363,'2019-20 AER Final Decision'!$M$5,FALSE),2)</f>
        <v>57.81</v>
      </c>
      <c r="G277" s="108">
        <f t="shared" ref="G277:G282" si="20">ROUND(F277*1.1,3)</f>
        <v>63.591000000000001</v>
      </c>
      <c r="I277" s="3" t="b">
        <f>IF($E277="","",ROUND(F277,2)=ROUND(VLOOKUP($C277,'2019-20 AER Final Decision'!$G$20:$Q$335,'2019-20 AER Final Decision'!$M$5,FALSE),2))</f>
        <v>1</v>
      </c>
    </row>
    <row r="278" spans="1:9" s="4" customFormat="1" x14ac:dyDescent="0.2">
      <c r="A278" s="49"/>
      <c r="B278" s="183"/>
      <c r="C278" s="31" t="s">
        <v>244</v>
      </c>
      <c r="D278" s="35" t="s">
        <v>129</v>
      </c>
      <c r="E278" s="36" t="s">
        <v>5</v>
      </c>
      <c r="F278" s="22">
        <f>ROUND(VLOOKUP($C278,'2019-20 AER Final Decision'!$G$21:$P$363,'2019-20 AER Final Decision'!$M$5,FALSE),2)</f>
        <v>2503.06</v>
      </c>
      <c r="G278" s="108">
        <f t="shared" si="20"/>
        <v>2753.366</v>
      </c>
      <c r="I278" s="3" t="b">
        <f>IF($E278="","",ROUND(F278,2)=ROUND(VLOOKUP($C278,'2019-20 AER Final Decision'!$G$20:$Q$335,'2019-20 AER Final Decision'!$M$5,FALSE),2))</f>
        <v>1</v>
      </c>
    </row>
    <row r="279" spans="1:9" s="4" customFormat="1" x14ac:dyDescent="0.2">
      <c r="A279" s="49"/>
      <c r="B279" s="183"/>
      <c r="C279" s="31" t="s">
        <v>245</v>
      </c>
      <c r="D279" s="35" t="s">
        <v>129</v>
      </c>
      <c r="E279" s="36" t="s">
        <v>5</v>
      </c>
      <c r="F279" s="22">
        <f>ROUND(VLOOKUP($C279,'2019-20 AER Final Decision'!$G$21:$P$363,'2019-20 AER Final Decision'!$M$5,FALSE),2)</f>
        <v>2503.06</v>
      </c>
      <c r="G279" s="108">
        <f t="shared" si="20"/>
        <v>2753.366</v>
      </c>
      <c r="I279" s="3" t="b">
        <f>IF($E279="","",ROUND(F279,2)=ROUND(VLOOKUP($C279,'2019-20 AER Final Decision'!$G$20:$Q$335,'2019-20 AER Final Decision'!$M$5,FALSE),2))</f>
        <v>1</v>
      </c>
    </row>
    <row r="280" spans="1:9" s="4" customFormat="1" x14ac:dyDescent="0.2">
      <c r="A280" s="49"/>
      <c r="B280" s="183"/>
      <c r="C280" s="31" t="s">
        <v>247</v>
      </c>
      <c r="D280" s="35" t="s">
        <v>129</v>
      </c>
      <c r="E280" s="36" t="s">
        <v>5</v>
      </c>
      <c r="F280" s="22">
        <f>ROUND(VLOOKUP($C280,'2019-20 AER Final Decision'!$G$21:$P$363,'2019-20 AER Final Decision'!$M$5,FALSE),2)</f>
        <v>2503.06</v>
      </c>
      <c r="G280" s="108">
        <f t="shared" si="20"/>
        <v>2753.366</v>
      </c>
      <c r="I280" s="3" t="b">
        <f>IF($E280="","",ROUND(F280,2)=ROUND(VLOOKUP($C280,'2019-20 AER Final Decision'!$G$20:$Q$335,'2019-20 AER Final Decision'!$M$5,FALSE),2))</f>
        <v>1</v>
      </c>
    </row>
    <row r="281" spans="1:9" s="4" customFormat="1" x14ac:dyDescent="0.2">
      <c r="A281" s="49"/>
      <c r="B281" s="183"/>
      <c r="C281" s="31" t="s">
        <v>243</v>
      </c>
      <c r="D281" s="35" t="s">
        <v>129</v>
      </c>
      <c r="E281" s="36" t="s">
        <v>5</v>
      </c>
      <c r="F281" s="22">
        <f>ROUND(VLOOKUP($C281,'2019-20 AER Final Decision'!$G$21:$P$363,'2019-20 AER Final Decision'!$M$5,FALSE),2)</f>
        <v>2503.06</v>
      </c>
      <c r="G281" s="108">
        <f t="shared" si="20"/>
        <v>2753.366</v>
      </c>
      <c r="I281" s="3" t="b">
        <f>IF($E281="","",ROUND(F281,2)=ROUND(VLOOKUP($C281,'2019-20 AER Final Decision'!$G$20:$Q$335,'2019-20 AER Final Decision'!$M$5,FALSE),2))</f>
        <v>1</v>
      </c>
    </row>
    <row r="282" spans="1:9" s="4" customFormat="1" x14ac:dyDescent="0.2">
      <c r="A282" s="49"/>
      <c r="B282" s="183"/>
      <c r="C282" s="31" t="s">
        <v>246</v>
      </c>
      <c r="D282" s="35" t="s">
        <v>129</v>
      </c>
      <c r="E282" s="36" t="s">
        <v>5</v>
      </c>
      <c r="F282" s="22">
        <f>ROUND(VLOOKUP($C282,'2019-20 AER Final Decision'!$G$21:$P$363,'2019-20 AER Final Decision'!$M$5,FALSE),2)</f>
        <v>2503.06</v>
      </c>
      <c r="G282" s="108">
        <f t="shared" si="20"/>
        <v>2753.366</v>
      </c>
      <c r="I282" s="3" t="b">
        <f>IF($E282="","",ROUND(F282,2)=ROUND(VLOOKUP($C282,'2019-20 AER Final Decision'!$G$20:$Q$335,'2019-20 AER Final Decision'!$M$5,FALSE),2))</f>
        <v>1</v>
      </c>
    </row>
    <row r="283" spans="1:9" s="4" customFormat="1" x14ac:dyDescent="0.2">
      <c r="A283" s="49"/>
      <c r="B283" s="184"/>
      <c r="C283" s="24"/>
      <c r="D283" s="25"/>
      <c r="E283" s="25"/>
      <c r="F283" s="26"/>
      <c r="G283" s="109"/>
      <c r="I283" s="3" t="str">
        <f>IF($E283="","",ROUND(F283,2)=ROUND(VLOOKUP($C283,'2019-20 AER Final Decision'!$G$20:$Q$335,'2019-20 AER Final Decision'!$M$5,FALSE),2))</f>
        <v/>
      </c>
    </row>
    <row r="284" spans="1:9" s="4" customFormat="1" x14ac:dyDescent="0.2">
      <c r="A284" s="49"/>
      <c r="B284" s="177" t="s">
        <v>130</v>
      </c>
      <c r="C284" s="31" t="s">
        <v>127</v>
      </c>
      <c r="D284" s="35" t="s">
        <v>128</v>
      </c>
      <c r="E284" s="36" t="s">
        <v>5</v>
      </c>
      <c r="F284" s="22">
        <f>ROUND(VLOOKUP($C284,'2019-20 AER Final Decision'!$G$21:$P$363,'2019-20 AER Final Decision'!$M$5,FALSE),2)</f>
        <v>57.81</v>
      </c>
      <c r="G284" s="108">
        <f t="shared" ref="G284:G289" si="21">ROUND(F284*1.1,3)</f>
        <v>63.591000000000001</v>
      </c>
      <c r="I284" s="3" t="b">
        <f>IF($E284="","",ROUND(F284,2)=ROUND(VLOOKUP($C284,'2019-20 AER Final Decision'!$G$20:$Q$335,'2019-20 AER Final Decision'!$M$5,FALSE),2))</f>
        <v>1</v>
      </c>
    </row>
    <row r="285" spans="1:9" s="4" customFormat="1" x14ac:dyDescent="0.2">
      <c r="A285" s="49"/>
      <c r="B285" s="183"/>
      <c r="C285" s="31" t="s">
        <v>131</v>
      </c>
      <c r="D285" s="35" t="s">
        <v>132</v>
      </c>
      <c r="E285" s="36" t="s">
        <v>5</v>
      </c>
      <c r="F285" s="22">
        <f>ROUND(VLOOKUP($C285,'2019-20 AER Final Decision'!$G$21:$P$363,'2019-20 AER Final Decision'!$M$5,FALSE),2)</f>
        <v>2046.02</v>
      </c>
      <c r="G285" s="108">
        <f t="shared" si="21"/>
        <v>2250.6219999999998</v>
      </c>
      <c r="I285" s="3" t="b">
        <f>IF($E285="","",ROUND(F285,2)=ROUND(VLOOKUP($C285,'2019-20 AER Final Decision'!$G$20:$Q$335,'2019-20 AER Final Decision'!$M$5,FALSE),2))</f>
        <v>1</v>
      </c>
    </row>
    <row r="286" spans="1:9" s="4" customFormat="1" x14ac:dyDescent="0.2">
      <c r="A286" s="49"/>
      <c r="B286" s="183"/>
      <c r="C286" s="31" t="s">
        <v>133</v>
      </c>
      <c r="D286" s="35" t="s">
        <v>132</v>
      </c>
      <c r="E286" s="36" t="s">
        <v>5</v>
      </c>
      <c r="F286" s="22">
        <f>ROUND(VLOOKUP($C286,'2019-20 AER Final Decision'!$G$21:$P$363,'2019-20 AER Final Decision'!$M$5,FALSE),2)</f>
        <v>2046.02</v>
      </c>
      <c r="G286" s="108">
        <f t="shared" si="21"/>
        <v>2250.6219999999998</v>
      </c>
      <c r="I286" s="3" t="b">
        <f>IF($E286="","",ROUND(F286,2)=ROUND(VLOOKUP($C286,'2019-20 AER Final Decision'!$G$20:$Q$335,'2019-20 AER Final Decision'!$M$5,FALSE),2))</f>
        <v>1</v>
      </c>
    </row>
    <row r="287" spans="1:9" x14ac:dyDescent="0.2">
      <c r="B287" s="183"/>
      <c r="C287" s="31" t="s">
        <v>134</v>
      </c>
      <c r="D287" s="35" t="s">
        <v>132</v>
      </c>
      <c r="E287" s="36" t="s">
        <v>5</v>
      </c>
      <c r="F287" s="22">
        <f>ROUND(VLOOKUP($C287,'2019-20 AER Final Decision'!$G$21:$P$363,'2019-20 AER Final Decision'!$M$5,FALSE),2)</f>
        <v>2046.02</v>
      </c>
      <c r="G287" s="108">
        <f t="shared" si="21"/>
        <v>2250.6219999999998</v>
      </c>
      <c r="I287" s="3" t="b">
        <f>IF($E287="","",ROUND(F287,2)=ROUND(VLOOKUP($C287,'2019-20 AER Final Decision'!$G$20:$Q$335,'2019-20 AER Final Decision'!$M$5,FALSE),2))</f>
        <v>1</v>
      </c>
    </row>
    <row r="288" spans="1:9" x14ac:dyDescent="0.2">
      <c r="B288" s="183"/>
      <c r="C288" s="31" t="s">
        <v>135</v>
      </c>
      <c r="D288" s="35" t="s">
        <v>132</v>
      </c>
      <c r="E288" s="36" t="s">
        <v>5</v>
      </c>
      <c r="F288" s="22">
        <f>ROUND(VLOOKUP($C288,'2019-20 AER Final Decision'!$G$21:$P$363,'2019-20 AER Final Decision'!$M$5,FALSE),2)</f>
        <v>2046.02</v>
      </c>
      <c r="G288" s="108">
        <f t="shared" si="21"/>
        <v>2250.6219999999998</v>
      </c>
      <c r="I288" s="3" t="b">
        <f>IF($E288="","",ROUND(F288,2)=ROUND(VLOOKUP($C288,'2019-20 AER Final Decision'!$G$20:$Q$335,'2019-20 AER Final Decision'!$M$5,FALSE),2))</f>
        <v>1</v>
      </c>
    </row>
    <row r="289" spans="1:9" x14ac:dyDescent="0.2">
      <c r="B289" s="183"/>
      <c r="C289" s="31" t="s">
        <v>136</v>
      </c>
      <c r="D289" s="35" t="s">
        <v>132</v>
      </c>
      <c r="E289" s="36" t="s">
        <v>5</v>
      </c>
      <c r="F289" s="22">
        <f>ROUND(VLOOKUP($C289,'2019-20 AER Final Decision'!$G$21:$P$363,'2019-20 AER Final Decision'!$M$5,FALSE),2)</f>
        <v>2046.02</v>
      </c>
      <c r="G289" s="108">
        <f t="shared" si="21"/>
        <v>2250.6219999999998</v>
      </c>
      <c r="I289" s="3" t="b">
        <f>IF($E289="","",ROUND(F289,2)=ROUND(VLOOKUP($C289,'2019-20 AER Final Decision'!$G$20:$Q$335,'2019-20 AER Final Decision'!$M$5,FALSE),2))</f>
        <v>1</v>
      </c>
    </row>
    <row r="290" spans="1:9" x14ac:dyDescent="0.2">
      <c r="B290" s="184"/>
      <c r="C290" s="24"/>
      <c r="D290" s="25"/>
      <c r="E290" s="25"/>
      <c r="F290" s="26"/>
      <c r="G290" s="109"/>
      <c r="I290" s="3" t="str">
        <f>IF($E290="","",ROUND(F290,2)=ROUND(VLOOKUP($C290,'2019-20 AER Final Decision'!$G$20:$Q$335,'2019-20 AER Final Decision'!$M$5,FALSE),2))</f>
        <v/>
      </c>
    </row>
    <row r="291" spans="1:9" ht="25.5" x14ac:dyDescent="0.2">
      <c r="B291" s="177" t="s">
        <v>160</v>
      </c>
      <c r="C291" s="40" t="s">
        <v>161</v>
      </c>
      <c r="D291" s="72" t="s">
        <v>232</v>
      </c>
      <c r="E291" s="72" t="s">
        <v>232</v>
      </c>
      <c r="F291" s="73"/>
      <c r="G291" s="110" t="s">
        <v>232</v>
      </c>
      <c r="I291" s="3" t="str">
        <f>IF($E291="","",ROUND(F291,2)=ROUND(VLOOKUP($C291,'2019-20 AER Final Decision'!$G$20:$Q$335,'2019-20 AER Final Decision'!$M$5,FALSE),2))</f>
        <v/>
      </c>
    </row>
    <row r="292" spans="1:9" x14ac:dyDescent="0.2">
      <c r="B292" s="183"/>
      <c r="C292" s="47" t="s">
        <v>162</v>
      </c>
      <c r="D292" s="35" t="s">
        <v>4</v>
      </c>
      <c r="E292" s="35" t="s">
        <v>5</v>
      </c>
      <c r="F292" s="22">
        <f>ROUND(VLOOKUP($C292,'2019-20 AER Final Decision'!$G$21:$P$363,'2019-20 AER Final Decision'!$M$5,FALSE),2)</f>
        <v>4675.04</v>
      </c>
      <c r="G292" s="108">
        <f t="shared" ref="G292:G303" si="22">ROUND(F292*1.1,3)</f>
        <v>5142.5439999999999</v>
      </c>
      <c r="I292" s="3" t="b">
        <f>IF($E292="","",ROUND(F292,2)=ROUND(VLOOKUP($C292,'2019-20 AER Final Decision'!$G$20:$Q$335,'2019-20 AER Final Decision'!$M$5,FALSE),2))</f>
        <v>1</v>
      </c>
    </row>
    <row r="293" spans="1:9" x14ac:dyDescent="0.2">
      <c r="B293" s="183"/>
      <c r="C293" s="69" t="s">
        <v>163</v>
      </c>
      <c r="D293" s="35" t="s">
        <v>4</v>
      </c>
      <c r="E293" s="35" t="s">
        <v>5</v>
      </c>
      <c r="F293" s="22">
        <f>ROUND(VLOOKUP($C293,'2019-20 AER Final Decision'!$G$21:$P$363,'2019-20 AER Final Decision'!$M$5,FALSE),2)</f>
        <v>3002.28</v>
      </c>
      <c r="G293" s="108">
        <f t="shared" si="22"/>
        <v>3302.5079999999998</v>
      </c>
      <c r="I293" s="3" t="b">
        <f>IF($E293="","",ROUND(F293,2)=ROUND(VLOOKUP($C293,'2019-20 AER Final Decision'!$G$20:$Q$335,'2019-20 AER Final Decision'!$M$5,FALSE),2))</f>
        <v>1</v>
      </c>
    </row>
    <row r="294" spans="1:9" x14ac:dyDescent="0.2">
      <c r="B294" s="183"/>
      <c r="C294" s="69" t="s">
        <v>164</v>
      </c>
      <c r="D294" s="35" t="s">
        <v>4</v>
      </c>
      <c r="E294" s="35" t="s">
        <v>5</v>
      </c>
      <c r="F294" s="22">
        <f>ROUND(VLOOKUP($C294,'2019-20 AER Final Decision'!$G$21:$P$363,'2019-20 AER Final Decision'!$M$5,FALSE),2)</f>
        <v>3617.21</v>
      </c>
      <c r="G294" s="108">
        <f t="shared" si="22"/>
        <v>3978.931</v>
      </c>
      <c r="I294" s="3" t="b">
        <f>IF($E294="","",ROUND(F294,2)=ROUND(VLOOKUP($C294,'2019-20 AER Final Decision'!$G$20:$Q$335,'2019-20 AER Final Decision'!$M$5,FALSE),2))</f>
        <v>1</v>
      </c>
    </row>
    <row r="295" spans="1:9" x14ac:dyDescent="0.2">
      <c r="B295" s="183"/>
      <c r="C295" s="69" t="s">
        <v>165</v>
      </c>
      <c r="D295" s="35" t="s">
        <v>4</v>
      </c>
      <c r="E295" s="35" t="s">
        <v>5</v>
      </c>
      <c r="F295" s="22">
        <f>ROUND(VLOOKUP($C295,'2019-20 AER Final Decision'!$G$21:$P$363,'2019-20 AER Final Decision'!$M$5,FALSE),2)</f>
        <v>2011.95</v>
      </c>
      <c r="G295" s="108">
        <f t="shared" si="22"/>
        <v>2213.145</v>
      </c>
      <c r="I295" s="3" t="b">
        <f>IF($E295="","",ROUND(F295,2)=ROUND(VLOOKUP($C295,'2019-20 AER Final Decision'!$G$20:$Q$335,'2019-20 AER Final Decision'!$M$5,FALSE),2))</f>
        <v>1</v>
      </c>
    </row>
    <row r="296" spans="1:9" x14ac:dyDescent="0.2">
      <c r="B296" s="183"/>
      <c r="C296" s="69" t="s">
        <v>166</v>
      </c>
      <c r="D296" s="35" t="s">
        <v>4</v>
      </c>
      <c r="E296" s="35" t="s">
        <v>5</v>
      </c>
      <c r="F296" s="22">
        <f>ROUND(VLOOKUP($C296,'2019-20 AER Final Decision'!$G$21:$P$363,'2019-20 AER Final Decision'!$M$5,FALSE),2)</f>
        <v>2242.8000000000002</v>
      </c>
      <c r="G296" s="108">
        <f t="shared" si="22"/>
        <v>2467.08</v>
      </c>
      <c r="I296" s="3" t="b">
        <f>IF($E296="","",ROUND(F296,2)=ROUND(VLOOKUP($C296,'2019-20 AER Final Decision'!$G$20:$Q$335,'2019-20 AER Final Decision'!$M$5,FALSE),2))</f>
        <v>1</v>
      </c>
    </row>
    <row r="297" spans="1:9" x14ac:dyDescent="0.2">
      <c r="B297" s="183"/>
      <c r="C297" s="69" t="s">
        <v>167</v>
      </c>
      <c r="D297" s="35" t="s">
        <v>4</v>
      </c>
      <c r="E297" s="35" t="s">
        <v>5</v>
      </c>
      <c r="F297" s="22">
        <f>ROUND(VLOOKUP($C297,'2019-20 AER Final Decision'!$G$21:$P$363,'2019-20 AER Final Decision'!$M$5,FALSE),2)</f>
        <v>1062.23</v>
      </c>
      <c r="G297" s="108">
        <f t="shared" si="22"/>
        <v>1168.453</v>
      </c>
      <c r="I297" s="3" t="b">
        <f>IF($E297="","",ROUND(F297,2)=ROUND(VLOOKUP($C297,'2019-20 AER Final Decision'!$G$20:$Q$335,'2019-20 AER Final Decision'!$M$5,FALSE),2))</f>
        <v>1</v>
      </c>
    </row>
    <row r="298" spans="1:9" x14ac:dyDescent="0.2">
      <c r="B298" s="183"/>
      <c r="C298" s="69" t="s">
        <v>168</v>
      </c>
      <c r="D298" s="35" t="s">
        <v>4</v>
      </c>
      <c r="E298" s="35" t="s">
        <v>5</v>
      </c>
      <c r="F298" s="22">
        <f>ROUND(VLOOKUP($C298,'2019-20 AER Final Decision'!$G$21:$P$363,'2019-20 AER Final Decision'!$M$5,FALSE),2)</f>
        <v>2211.8000000000002</v>
      </c>
      <c r="G298" s="108">
        <f t="shared" si="22"/>
        <v>2432.98</v>
      </c>
      <c r="I298" s="3" t="b">
        <f>IF($E298="","",ROUND(F298,2)=ROUND(VLOOKUP($C298,'2019-20 AER Final Decision'!$G$20:$Q$335,'2019-20 AER Final Decision'!$M$5,FALSE),2))</f>
        <v>1</v>
      </c>
    </row>
    <row r="299" spans="1:9" x14ac:dyDescent="0.2">
      <c r="B299" s="183"/>
      <c r="C299" s="69" t="s">
        <v>169</v>
      </c>
      <c r="D299" s="35" t="s">
        <v>4</v>
      </c>
      <c r="E299" s="35" t="s">
        <v>5</v>
      </c>
      <c r="F299" s="22">
        <f>ROUND(VLOOKUP($C299,'2019-20 AER Final Decision'!$G$21:$P$363,'2019-20 AER Final Decision'!$M$5,FALSE),2)</f>
        <v>1031.24</v>
      </c>
      <c r="G299" s="108">
        <f t="shared" si="22"/>
        <v>1134.364</v>
      </c>
      <c r="I299" s="3" t="b">
        <f>IF($E299="","",ROUND(F299,2)=ROUND(VLOOKUP($C299,'2019-20 AER Final Decision'!$G$20:$Q$335,'2019-20 AER Final Decision'!$M$5,FALSE),2))</f>
        <v>1</v>
      </c>
    </row>
    <row r="300" spans="1:9" s="4" customFormat="1" x14ac:dyDescent="0.2">
      <c r="A300" s="49"/>
      <c r="B300" s="183"/>
      <c r="C300" s="69" t="s">
        <v>170</v>
      </c>
      <c r="D300" s="35" t="s">
        <v>4</v>
      </c>
      <c r="E300" s="35" t="s">
        <v>5</v>
      </c>
      <c r="F300" s="22">
        <f>ROUND(VLOOKUP($C300,'2019-20 AER Final Decision'!$G$21:$P$363,'2019-20 AER Final Decision'!$M$5,FALSE),2)</f>
        <v>2152.7800000000002</v>
      </c>
      <c r="G300" s="108">
        <f t="shared" si="22"/>
        <v>2368.058</v>
      </c>
      <c r="I300" s="3" t="b">
        <f>IF($E300="","",ROUND(F300,2)=ROUND(VLOOKUP($C300,'2019-20 AER Final Decision'!$G$20:$Q$335,'2019-20 AER Final Decision'!$M$5,FALSE),2))</f>
        <v>1</v>
      </c>
    </row>
    <row r="301" spans="1:9" s="4" customFormat="1" x14ac:dyDescent="0.2">
      <c r="A301" s="49"/>
      <c r="B301" s="183"/>
      <c r="C301" s="69" t="s">
        <v>171</v>
      </c>
      <c r="D301" s="35" t="s">
        <v>4</v>
      </c>
      <c r="E301" s="35" t="s">
        <v>5</v>
      </c>
      <c r="F301" s="22">
        <f>ROUND(VLOOKUP($C301,'2019-20 AER Final Decision'!$G$21:$P$363,'2019-20 AER Final Decision'!$M$5,FALSE),2)</f>
        <v>972.23</v>
      </c>
      <c r="G301" s="108">
        <f t="shared" si="22"/>
        <v>1069.453</v>
      </c>
      <c r="I301" s="3" t="b">
        <f>IF($E301="","",ROUND(F301,2)=ROUND(VLOOKUP($C301,'2019-20 AER Final Decision'!$G$20:$Q$335,'2019-20 AER Final Decision'!$M$5,FALSE),2))</f>
        <v>1</v>
      </c>
    </row>
    <row r="302" spans="1:9" s="4" customFormat="1" x14ac:dyDescent="0.2">
      <c r="A302" s="49"/>
      <c r="B302" s="183"/>
      <c r="C302" s="69" t="s">
        <v>172</v>
      </c>
      <c r="D302" s="35" t="s">
        <v>4</v>
      </c>
      <c r="E302" s="35" t="s">
        <v>5</v>
      </c>
      <c r="F302" s="22">
        <f>ROUND(VLOOKUP($C302,'2019-20 AER Final Decision'!$G$21:$P$363,'2019-20 AER Final Decision'!$M$5,FALSE),2)</f>
        <v>2152.7800000000002</v>
      </c>
      <c r="G302" s="108">
        <f t="shared" si="22"/>
        <v>2368.058</v>
      </c>
      <c r="I302" s="3" t="b">
        <f>IF($E302="","",ROUND(F302,2)=ROUND(VLOOKUP($C302,'2019-20 AER Final Decision'!$G$20:$Q$335,'2019-20 AER Final Decision'!$M$5,FALSE),2))</f>
        <v>1</v>
      </c>
    </row>
    <row r="303" spans="1:9" s="4" customFormat="1" x14ac:dyDescent="0.2">
      <c r="A303" s="49"/>
      <c r="B303" s="183"/>
      <c r="C303" s="69" t="s">
        <v>173</v>
      </c>
      <c r="D303" s="35" t="s">
        <v>4</v>
      </c>
      <c r="E303" s="35" t="s">
        <v>5</v>
      </c>
      <c r="F303" s="22">
        <f>ROUND(VLOOKUP($C303,'2019-20 AER Final Decision'!$G$21:$P$363,'2019-20 AER Final Decision'!$M$5,FALSE),2)</f>
        <v>972.23</v>
      </c>
      <c r="G303" s="108">
        <f t="shared" si="22"/>
        <v>1069.453</v>
      </c>
      <c r="I303" s="3" t="b">
        <f>IF($E303="","",ROUND(F303,2)=ROUND(VLOOKUP($C303,'2019-20 AER Final Decision'!$G$20:$Q$335,'2019-20 AER Final Decision'!$M$5,FALSE),2))</f>
        <v>1</v>
      </c>
    </row>
    <row r="304" spans="1:9" s="4" customFormat="1" x14ac:dyDescent="0.2">
      <c r="A304" s="49"/>
      <c r="B304" s="183"/>
      <c r="C304" s="70"/>
      <c r="D304" s="24"/>
      <c r="E304" s="24"/>
      <c r="F304" s="26"/>
      <c r="G304" s="109"/>
      <c r="I304" s="3" t="str">
        <f>IF($E304="","",ROUND(F304,2)=ROUND(VLOOKUP($C304,'2019-20 AER Final Decision'!$G$20:$Q$335,'2019-20 AER Final Decision'!$M$5,FALSE),2))</f>
        <v/>
      </c>
    </row>
    <row r="305" spans="1:9" s="4" customFormat="1" ht="25.5" x14ac:dyDescent="0.2">
      <c r="A305" s="49"/>
      <c r="B305" s="183"/>
      <c r="C305" s="40" t="s">
        <v>174</v>
      </c>
      <c r="D305" s="72" t="s">
        <v>232</v>
      </c>
      <c r="E305" s="72" t="s">
        <v>232</v>
      </c>
      <c r="F305" s="73"/>
      <c r="G305" s="110" t="s">
        <v>232</v>
      </c>
      <c r="I305" s="3" t="str">
        <f>IF($E305="","",ROUND(F305,2)=ROUND(VLOOKUP($C305,'2019-20 AER Final Decision'!$G$20:$Q$335,'2019-20 AER Final Decision'!$M$5,FALSE),2))</f>
        <v/>
      </c>
    </row>
    <row r="306" spans="1:9" s="4" customFormat="1" x14ac:dyDescent="0.2">
      <c r="A306" s="49"/>
      <c r="B306" s="183"/>
      <c r="C306" s="47" t="s">
        <v>175</v>
      </c>
      <c r="D306" s="35" t="s">
        <v>4</v>
      </c>
      <c r="E306" s="35" t="s">
        <v>5</v>
      </c>
      <c r="F306" s="22">
        <f>ROUND(VLOOKUP($C306,'2019-20 AER Final Decision'!$G$21:$P$363,'2019-20 AER Final Decision'!$M$5,FALSE),2)</f>
        <v>3455.17</v>
      </c>
      <c r="G306" s="108">
        <f t="shared" ref="G306:G316" si="23">ROUND(F306*1.1,3)</f>
        <v>3800.6869999999999</v>
      </c>
      <c r="I306" s="3" t="b">
        <f>IF($E306="","",ROUND(F306,2)=ROUND(VLOOKUP($C306,'2019-20 AER Final Decision'!$G$20:$Q$335,'2019-20 AER Final Decision'!$M$5,FALSE),2))</f>
        <v>1</v>
      </c>
    </row>
    <row r="307" spans="1:9" s="4" customFormat="1" x14ac:dyDescent="0.2">
      <c r="A307" s="49"/>
      <c r="B307" s="183"/>
      <c r="C307" s="69" t="s">
        <v>176</v>
      </c>
      <c r="D307" s="35" t="s">
        <v>4</v>
      </c>
      <c r="E307" s="35" t="s">
        <v>5</v>
      </c>
      <c r="F307" s="22">
        <f>ROUND(VLOOKUP($C307,'2019-20 AER Final Decision'!$G$21:$P$363,'2019-20 AER Final Decision'!$M$5,FALSE),2)</f>
        <v>4399.4399999999996</v>
      </c>
      <c r="G307" s="108">
        <f t="shared" si="23"/>
        <v>4839.384</v>
      </c>
      <c r="I307" s="3" t="b">
        <f>IF($E307="","",ROUND(F307,2)=ROUND(VLOOKUP($C307,'2019-20 AER Final Decision'!$G$20:$Q$335,'2019-20 AER Final Decision'!$M$5,FALSE),2))</f>
        <v>1</v>
      </c>
    </row>
    <row r="308" spans="1:9" s="4" customFormat="1" x14ac:dyDescent="0.2">
      <c r="A308" s="49"/>
      <c r="B308" s="183"/>
      <c r="C308" s="69" t="s">
        <v>177</v>
      </c>
      <c r="D308" s="35" t="s">
        <v>4</v>
      </c>
      <c r="E308" s="35" t="s">
        <v>5</v>
      </c>
      <c r="F308" s="22">
        <f>ROUND(VLOOKUP($C308,'2019-20 AER Final Decision'!$G$21:$P$363,'2019-20 AER Final Decision'!$M$5,FALSE),2)</f>
        <v>4987.8900000000003</v>
      </c>
      <c r="G308" s="108">
        <f t="shared" si="23"/>
        <v>5486.6790000000001</v>
      </c>
      <c r="I308" s="3" t="b">
        <f>IF($E308="","",ROUND(F308,2)=ROUND(VLOOKUP($C308,'2019-20 AER Final Decision'!$G$20:$Q$335,'2019-20 AER Final Decision'!$M$5,FALSE),2))</f>
        <v>1</v>
      </c>
    </row>
    <row r="309" spans="1:9" s="4" customFormat="1" x14ac:dyDescent="0.2">
      <c r="A309" s="49"/>
      <c r="B309" s="183"/>
      <c r="C309" s="69" t="s">
        <v>178</v>
      </c>
      <c r="D309" s="35" t="s">
        <v>4</v>
      </c>
      <c r="E309" s="35" t="s">
        <v>5</v>
      </c>
      <c r="F309" s="22">
        <f>ROUND(VLOOKUP($C309,'2019-20 AER Final Decision'!$G$21:$P$363,'2019-20 AER Final Decision'!$M$5,FALSE),2)</f>
        <v>4107.3999999999996</v>
      </c>
      <c r="G309" s="108">
        <f t="shared" si="23"/>
        <v>4518.1400000000003</v>
      </c>
      <c r="I309" s="3" t="b">
        <f>IF($E309="","",ROUND(F309,2)=ROUND(VLOOKUP($C309,'2019-20 AER Final Decision'!$G$20:$Q$335,'2019-20 AER Final Decision'!$M$5,FALSE),2))</f>
        <v>1</v>
      </c>
    </row>
    <row r="310" spans="1:9" s="4" customFormat="1" x14ac:dyDescent="0.2">
      <c r="A310" s="49"/>
      <c r="B310" s="183"/>
      <c r="C310" s="69" t="s">
        <v>179</v>
      </c>
      <c r="D310" s="35" t="s">
        <v>4</v>
      </c>
      <c r="E310" s="35" t="s">
        <v>5</v>
      </c>
      <c r="F310" s="22">
        <f>ROUND(VLOOKUP($C310,'2019-20 AER Final Decision'!$G$21:$P$363,'2019-20 AER Final Decision'!$M$5,FALSE),2)</f>
        <v>4260.3</v>
      </c>
      <c r="G310" s="108">
        <f t="shared" si="23"/>
        <v>4686.33</v>
      </c>
      <c r="I310" s="3" t="b">
        <f>IF($E310="","",ROUND(F310,2)=ROUND(VLOOKUP($C310,'2019-20 AER Final Decision'!$G$20:$Q$335,'2019-20 AER Final Decision'!$M$5,FALSE),2))</f>
        <v>1</v>
      </c>
    </row>
    <row r="311" spans="1:9" s="4" customFormat="1" x14ac:dyDescent="0.2">
      <c r="A311" s="49"/>
      <c r="B311" s="183"/>
      <c r="C311" s="69" t="s">
        <v>180</v>
      </c>
      <c r="D311" s="35" t="s">
        <v>4</v>
      </c>
      <c r="E311" s="35" t="s">
        <v>5</v>
      </c>
      <c r="F311" s="22">
        <f>ROUND(VLOOKUP($C311,'2019-20 AER Final Decision'!$G$21:$P$363,'2019-20 AER Final Decision'!$M$5,FALSE),2)</f>
        <v>4454.99</v>
      </c>
      <c r="G311" s="108">
        <f t="shared" si="23"/>
        <v>4900.4889999999996</v>
      </c>
      <c r="I311" s="3" t="b">
        <f>IF($E311="","",ROUND(F311,2)=ROUND(VLOOKUP($C311,'2019-20 AER Final Decision'!$G$20:$Q$335,'2019-20 AER Final Decision'!$M$5,FALSE),2))</f>
        <v>1</v>
      </c>
    </row>
    <row r="312" spans="1:9" s="4" customFormat="1" x14ac:dyDescent="0.2">
      <c r="A312" s="49"/>
      <c r="B312" s="183"/>
      <c r="C312" s="69" t="s">
        <v>181</v>
      </c>
      <c r="D312" s="35" t="s">
        <v>4</v>
      </c>
      <c r="E312" s="35" t="s">
        <v>5</v>
      </c>
      <c r="F312" s="22">
        <f>ROUND(VLOOKUP($C312,'2019-20 AER Final Decision'!$G$21:$P$363,'2019-20 AER Final Decision'!$M$5,FALSE),2)</f>
        <v>5406.38</v>
      </c>
      <c r="G312" s="108">
        <f t="shared" si="23"/>
        <v>5947.018</v>
      </c>
      <c r="I312" s="3" t="b">
        <f>IF($E312="","",ROUND(F312,2)=ROUND(VLOOKUP($C312,'2019-20 AER Final Decision'!$G$20:$Q$335,'2019-20 AER Final Decision'!$M$5,FALSE),2))</f>
        <v>1</v>
      </c>
    </row>
    <row r="313" spans="1:9" s="4" customFormat="1" x14ac:dyDescent="0.2">
      <c r="A313" s="49"/>
      <c r="B313" s="183"/>
      <c r="C313" s="69" t="s">
        <v>182</v>
      </c>
      <c r="D313" s="35" t="s">
        <v>4</v>
      </c>
      <c r="E313" s="35" t="s">
        <v>5</v>
      </c>
      <c r="F313" s="22">
        <f>ROUND(VLOOKUP($C313,'2019-20 AER Final Decision'!$G$21:$P$363,'2019-20 AER Final Decision'!$M$5,FALSE),2)</f>
        <v>5281.09</v>
      </c>
      <c r="G313" s="108">
        <f t="shared" si="23"/>
        <v>5809.1989999999996</v>
      </c>
      <c r="I313" s="3" t="b">
        <f>IF($E313="","",ROUND(F313,2)=ROUND(VLOOKUP($C313,'2019-20 AER Final Decision'!$G$20:$Q$335,'2019-20 AER Final Decision'!$M$5,FALSE),2))</f>
        <v>1</v>
      </c>
    </row>
    <row r="314" spans="1:9" s="4" customFormat="1" x14ac:dyDescent="0.2">
      <c r="A314" s="49"/>
      <c r="B314" s="183"/>
      <c r="C314" s="69" t="s">
        <v>183</v>
      </c>
      <c r="D314" s="35" t="s">
        <v>4</v>
      </c>
      <c r="E314" s="35" t="s">
        <v>5</v>
      </c>
      <c r="F314" s="22">
        <f>ROUND(VLOOKUP($C314,'2019-20 AER Final Decision'!$G$21:$P$363,'2019-20 AER Final Decision'!$M$5,FALSE),2)</f>
        <v>5916.81</v>
      </c>
      <c r="G314" s="108">
        <f t="shared" si="23"/>
        <v>6508.491</v>
      </c>
      <c r="I314" s="3" t="b">
        <f>IF($E314="","",ROUND(F314,2)=ROUND(VLOOKUP($C314,'2019-20 AER Final Decision'!$G$20:$Q$335,'2019-20 AER Final Decision'!$M$5,FALSE),2))</f>
        <v>1</v>
      </c>
    </row>
    <row r="315" spans="1:9" s="4" customFormat="1" x14ac:dyDescent="0.2">
      <c r="A315" s="49"/>
      <c r="B315" s="183"/>
      <c r="C315" s="69" t="s">
        <v>184</v>
      </c>
      <c r="D315" s="35" t="s">
        <v>4</v>
      </c>
      <c r="E315" s="35" t="s">
        <v>5</v>
      </c>
      <c r="F315" s="22">
        <f>ROUND(VLOOKUP($C315,'2019-20 AER Final Decision'!$G$21:$P$363,'2019-20 AER Final Decision'!$M$5,FALSE),2)</f>
        <v>4385.28</v>
      </c>
      <c r="G315" s="108">
        <f t="shared" si="23"/>
        <v>4823.808</v>
      </c>
      <c r="I315" s="3" t="b">
        <f>IF($E315="","",ROUND(F315,2)=ROUND(VLOOKUP($C315,'2019-20 AER Final Decision'!$G$20:$Q$335,'2019-20 AER Final Decision'!$M$5,FALSE),2))</f>
        <v>1</v>
      </c>
    </row>
    <row r="316" spans="1:9" s="4" customFormat="1" x14ac:dyDescent="0.2">
      <c r="A316" s="49"/>
      <c r="B316" s="183"/>
      <c r="C316" s="69" t="s">
        <v>185</v>
      </c>
      <c r="D316" s="35" t="s">
        <v>4</v>
      </c>
      <c r="E316" s="35" t="s">
        <v>5</v>
      </c>
      <c r="F316" s="22">
        <f>ROUND(VLOOKUP($C316,'2019-20 AER Final Decision'!$G$21:$P$363,'2019-20 AER Final Decision'!$M$5,FALSE),2)</f>
        <v>4579.29</v>
      </c>
      <c r="G316" s="108">
        <f t="shared" si="23"/>
        <v>5037.2190000000001</v>
      </c>
      <c r="I316" s="3" t="b">
        <f>IF($E316="","",ROUND(F316,2)=ROUND(VLOOKUP($C316,'2019-20 AER Final Decision'!$G$20:$Q$335,'2019-20 AER Final Decision'!$M$5,FALSE),2))</f>
        <v>1</v>
      </c>
    </row>
    <row r="317" spans="1:9" s="4" customFormat="1" x14ac:dyDescent="0.2">
      <c r="A317" s="49"/>
      <c r="B317" s="183"/>
      <c r="C317" s="70"/>
      <c r="D317" s="24"/>
      <c r="E317" s="24"/>
      <c r="F317" s="26"/>
      <c r="G317" s="109"/>
      <c r="I317" s="3" t="str">
        <f>IF($E317="","",ROUND(F317,2)=ROUND(VLOOKUP($C317,'2019-20 AER Final Decision'!$G$20:$Q$335,'2019-20 AER Final Decision'!$M$5,FALSE),2))</f>
        <v/>
      </c>
    </row>
    <row r="318" spans="1:9" s="4" customFormat="1" x14ac:dyDescent="0.2">
      <c r="A318" s="49"/>
      <c r="B318" s="183"/>
      <c r="C318" s="40" t="s">
        <v>186</v>
      </c>
      <c r="D318" s="72" t="s">
        <v>232</v>
      </c>
      <c r="E318" s="72" t="s">
        <v>232</v>
      </c>
      <c r="F318" s="73"/>
      <c r="G318" s="110" t="s">
        <v>232</v>
      </c>
      <c r="I318" s="3" t="str">
        <f>IF($E318="","",ROUND(F318,2)=ROUND(VLOOKUP($C318,'2019-20 AER Final Decision'!$G$20:$Q$335,'2019-20 AER Final Decision'!$M$5,FALSE),2))</f>
        <v/>
      </c>
    </row>
    <row r="319" spans="1:9" s="4" customFormat="1" x14ac:dyDescent="0.2">
      <c r="A319" s="49"/>
      <c r="B319" s="183"/>
      <c r="C319" s="18" t="s">
        <v>187</v>
      </c>
      <c r="D319" s="35" t="s">
        <v>4</v>
      </c>
      <c r="E319" s="35" t="s">
        <v>5</v>
      </c>
      <c r="F319" s="22">
        <f>ROUND(VLOOKUP($C319,'2019-20 AER Final Decision'!$G$21:$P$363,'2019-20 AER Final Decision'!$M$5,FALSE),2)</f>
        <v>4643.95</v>
      </c>
      <c r="G319" s="108">
        <f t="shared" ref="G319:G362" si="24">ROUND(F319*1.1,3)</f>
        <v>5108.3450000000003</v>
      </c>
      <c r="I319" s="3" t="b">
        <f>IF($E319="","",ROUND(F319,2)=ROUND(VLOOKUP($C319,'2019-20 AER Final Decision'!$G$20:$Q$335,'2019-20 AER Final Decision'!$M$5,FALSE),2))</f>
        <v>1</v>
      </c>
    </row>
    <row r="320" spans="1:9" s="4" customFormat="1" x14ac:dyDescent="0.2">
      <c r="A320" s="49"/>
      <c r="B320" s="184"/>
      <c r="C320" s="18" t="s">
        <v>188</v>
      </c>
      <c r="D320" s="24" t="s">
        <v>4</v>
      </c>
      <c r="E320" s="24" t="s">
        <v>5</v>
      </c>
      <c r="F320" s="26">
        <f>ROUND(VLOOKUP($C320,'2019-20 AER Final Decision'!$G$21:$P$363,'2019-20 AER Final Decision'!$M$5,FALSE),2)</f>
        <v>4256.32</v>
      </c>
      <c r="G320" s="109">
        <f t="shared" si="24"/>
        <v>4681.9520000000002</v>
      </c>
      <c r="I320" s="3" t="b">
        <f>IF($E320="","",ROUND(F320,2)=ROUND(VLOOKUP($C320,'2019-20 AER Final Decision'!$G$20:$Q$335,'2019-20 AER Final Decision'!$M$5,FALSE),2))</f>
        <v>1</v>
      </c>
    </row>
    <row r="321" spans="1:9" s="4" customFormat="1" x14ac:dyDescent="0.2">
      <c r="A321" s="49"/>
      <c r="B321" s="177" t="s">
        <v>137</v>
      </c>
      <c r="C321" s="30" t="s">
        <v>138</v>
      </c>
      <c r="D321" s="37" t="s">
        <v>139</v>
      </c>
      <c r="E321" s="38" t="s">
        <v>5</v>
      </c>
      <c r="F321" s="71">
        <f>ROUND(VLOOKUP($C321,'2019-20 AER Final Decision'!$G$21:$P$363,'2019-20 AER Final Decision'!$M$5,FALSE),2)</f>
        <v>431.35</v>
      </c>
      <c r="G321" s="111">
        <f t="shared" si="24"/>
        <v>474.48500000000001</v>
      </c>
      <c r="I321" s="3" t="b">
        <f>IF($E321="","",ROUND(F321,2)=ROUND(VLOOKUP($C321,'2019-20 AER Final Decision'!$G$20:$Q$335,'2019-20 AER Final Decision'!$M$5,FALSE),2))</f>
        <v>1</v>
      </c>
    </row>
    <row r="322" spans="1:9" s="4" customFormat="1" x14ac:dyDescent="0.2">
      <c r="A322" s="49"/>
      <c r="B322" s="184"/>
      <c r="C322" s="75" t="s">
        <v>140</v>
      </c>
      <c r="D322" s="24" t="s">
        <v>139</v>
      </c>
      <c r="E322" s="76" t="s">
        <v>5</v>
      </c>
      <c r="F322" s="26">
        <f>ROUND(VLOOKUP($C322,'2019-20 AER Final Decision'!$G$21:$P$363,'2019-20 AER Final Decision'!$M$5,FALSE),2)</f>
        <v>479.96</v>
      </c>
      <c r="G322" s="109">
        <f t="shared" si="24"/>
        <v>527.95600000000002</v>
      </c>
      <c r="I322" s="3" t="b">
        <f>IF($E322="","",ROUND(F322,2)=ROUND(VLOOKUP($C322,'2019-20 AER Final Decision'!$G$20:$Q$335,'2019-20 AER Final Decision'!$M$5,FALSE),2))</f>
        <v>1</v>
      </c>
    </row>
    <row r="323" spans="1:9" s="4" customFormat="1" x14ac:dyDescent="0.2">
      <c r="A323" s="49"/>
      <c r="B323" s="105" t="s">
        <v>143</v>
      </c>
      <c r="C323" s="41" t="s">
        <v>302</v>
      </c>
      <c r="D323" s="15" t="s">
        <v>144</v>
      </c>
      <c r="E323" s="16" t="s">
        <v>5</v>
      </c>
      <c r="F323" s="17">
        <f>ROUND(VLOOKUP($C323,'2019-20 AER Final Decision'!$G$21:$P$363,'2019-20 AER Final Decision'!$M$5,FALSE),2)</f>
        <v>55.59</v>
      </c>
      <c r="G323" s="107">
        <f t="shared" si="24"/>
        <v>61.149000000000001</v>
      </c>
      <c r="I323" s="3" t="b">
        <f>IF($E323="","",ROUND(F323,2)=ROUND(VLOOKUP($C323,'2019-20 AER Final Decision'!$G$20:$Q$335,'2019-20 AER Final Decision'!$M$5,FALSE),2))</f>
        <v>1</v>
      </c>
    </row>
    <row r="324" spans="1:9" s="4" customFormat="1" ht="25.5" x14ac:dyDescent="0.2">
      <c r="A324" s="49"/>
      <c r="B324" s="187" t="s">
        <v>145</v>
      </c>
      <c r="C324" s="47" t="s">
        <v>342</v>
      </c>
      <c r="D324" s="37" t="s">
        <v>6</v>
      </c>
      <c r="E324" s="37" t="s">
        <v>7</v>
      </c>
      <c r="F324" s="71">
        <f>ROUND(VLOOKUP($C324,'2019-20 AER Final Decision'!$G$21:$P$363,'2019-20 AER Final Decision'!$M$5,FALSE),2)</f>
        <v>210.16</v>
      </c>
      <c r="G324" s="111">
        <f t="shared" si="24"/>
        <v>231.17599999999999</v>
      </c>
      <c r="I324" s="3" t="b">
        <f>IF($E324="","",ROUND(F324,2)=ROUND(VLOOKUP($C324,'2019-20 AER Final Decision'!$G$20:$Q$335,'2019-20 AER Final Decision'!$M$5,FALSE),2))</f>
        <v>1</v>
      </c>
    </row>
    <row r="325" spans="1:9" s="4" customFormat="1" ht="25.5" x14ac:dyDescent="0.2">
      <c r="A325" s="49"/>
      <c r="B325" s="187"/>
      <c r="C325" s="70" t="s">
        <v>341</v>
      </c>
      <c r="D325" s="24" t="s">
        <v>6</v>
      </c>
      <c r="E325" s="24" t="s">
        <v>7</v>
      </c>
      <c r="F325" s="26">
        <f>ROUND(VLOOKUP($C325,'2019-20 AER Final Decision'!$G$21:$P$363,'2019-20 AER Final Decision'!$M$5,FALSE),2)</f>
        <v>231.18</v>
      </c>
      <c r="G325" s="109">
        <f t="shared" si="24"/>
        <v>254.298</v>
      </c>
      <c r="I325" s="3" t="b">
        <f>IF($E325="","",ROUND(F325,2)=ROUND(VLOOKUP($C325,'2019-20 AER Final Decision'!$G$20:$Q$335,'2019-20 AER Final Decision'!$M$5,FALSE),2))</f>
        <v>1</v>
      </c>
    </row>
    <row r="326" spans="1:9" s="4" customFormat="1" x14ac:dyDescent="0.2">
      <c r="A326" s="49"/>
      <c r="B326" s="185" t="s">
        <v>146</v>
      </c>
      <c r="C326" s="47" t="s">
        <v>423</v>
      </c>
      <c r="D326" s="37" t="s">
        <v>4</v>
      </c>
      <c r="E326" s="37" t="s">
        <v>5</v>
      </c>
      <c r="F326" s="71">
        <f>ROUND(VLOOKUP($C326,'2019-20 AER Final Decision'!$G$21:$P$363,'2019-20 AER Final Decision'!$M$5,FALSE),2)</f>
        <v>28.02</v>
      </c>
      <c r="G326" s="111">
        <f t="shared" si="24"/>
        <v>30.821999999999999</v>
      </c>
      <c r="I326" s="3" t="b">
        <f>IF($E326="","",ROUND(F326,2)=ROUND(VLOOKUP($C326,'2019-20 AER Final Decision'!$G$20:$Q$335,'2019-20 AER Final Decision'!$M$5,FALSE),2))</f>
        <v>1</v>
      </c>
    </row>
    <row r="327" spans="1:9" s="4" customFormat="1" x14ac:dyDescent="0.2">
      <c r="A327" s="49"/>
      <c r="B327" s="185"/>
      <c r="C327" s="69" t="s">
        <v>424</v>
      </c>
      <c r="D327" s="35" t="s">
        <v>4</v>
      </c>
      <c r="E327" s="35" t="s">
        <v>5</v>
      </c>
      <c r="F327" s="125" t="e">
        <f>ROUND(VLOOKUP($C327,'2019-20 AER Final Decision'!$G$21:$P$363,'2019-20 AER Final Decision'!$M$5,FALSE),2)</f>
        <v>#N/A</v>
      </c>
      <c r="G327" s="108" t="e">
        <f t="shared" si="24"/>
        <v>#N/A</v>
      </c>
      <c r="I327" s="3" t="e">
        <f>IF($E327="","",ROUND(F327,2)=ROUND(VLOOKUP($C327,'2019-20 AER Final Decision'!$G$20:$Q$335,'2019-20 AER Final Decision'!$M$5,FALSE),2))</f>
        <v>#N/A</v>
      </c>
    </row>
    <row r="328" spans="1:9" s="4" customFormat="1" x14ac:dyDescent="0.2">
      <c r="A328" s="49"/>
      <c r="B328" s="185"/>
      <c r="C328" s="69" t="s">
        <v>425</v>
      </c>
      <c r="D328" s="35" t="s">
        <v>4</v>
      </c>
      <c r="E328" s="35" t="s">
        <v>5</v>
      </c>
      <c r="F328" s="125" t="e">
        <f>ROUND(VLOOKUP($C328,'2019-20 AER Final Decision'!$G$21:$P$363,'2019-20 AER Final Decision'!$M$5,FALSE),2)</f>
        <v>#N/A</v>
      </c>
      <c r="G328" s="108" t="e">
        <f t="shared" si="24"/>
        <v>#N/A</v>
      </c>
      <c r="I328" s="3" t="e">
        <f>IF($E328="","",ROUND(F328,2)=ROUND(VLOOKUP($C328,'2019-20 AER Final Decision'!$G$20:$Q$335,'2019-20 AER Final Decision'!$M$5,FALSE),2))</f>
        <v>#N/A</v>
      </c>
    </row>
    <row r="329" spans="1:9" s="4" customFormat="1" x14ac:dyDescent="0.2">
      <c r="A329" s="49"/>
      <c r="B329" s="185"/>
      <c r="C329" s="70" t="s">
        <v>148</v>
      </c>
      <c r="D329" s="24" t="s">
        <v>4</v>
      </c>
      <c r="E329" s="24" t="s">
        <v>5</v>
      </c>
      <c r="F329" s="26">
        <f>ROUND(VLOOKUP($C329,'2019-20 AER Final Decision'!$G$21:$P$363,'2019-20 AER Final Decision'!$M$5,FALSE),2)</f>
        <v>252.19</v>
      </c>
      <c r="G329" s="109">
        <f t="shared" si="24"/>
        <v>277.40899999999999</v>
      </c>
      <c r="I329" s="3" t="b">
        <f>IF($E329="","",ROUND(F329,2)=ROUND(VLOOKUP($C329,'2019-20 AER Final Decision'!$G$20:$Q$335,'2019-20 AER Final Decision'!$M$5,FALSE),2))</f>
        <v>1</v>
      </c>
    </row>
    <row r="330" spans="1:9" s="4" customFormat="1" x14ac:dyDescent="0.2">
      <c r="A330" s="49"/>
      <c r="B330" s="105" t="s">
        <v>149</v>
      </c>
      <c r="C330" s="18" t="s">
        <v>150</v>
      </c>
      <c r="D330" s="15" t="s">
        <v>6</v>
      </c>
      <c r="E330" s="15" t="s">
        <v>7</v>
      </c>
      <c r="F330" s="17">
        <f>ROUND(VLOOKUP($C330,'2019-20 AER Final Decision'!$G$21:$P$363,'2019-20 AER Final Decision'!$M$5,FALSE),2)</f>
        <v>210.16</v>
      </c>
      <c r="G330" s="107">
        <f t="shared" si="24"/>
        <v>231.17599999999999</v>
      </c>
      <c r="I330" s="3" t="b">
        <f>IF($E330="","",ROUND(F330,2)=ROUND(VLOOKUP($C330,'2019-20 AER Final Decision'!$G$20:$Q$335,'2019-20 AER Final Decision'!$M$5,FALSE),2))</f>
        <v>1</v>
      </c>
    </row>
    <row r="331" spans="1:9" s="4" customFormat="1" ht="51" x14ac:dyDescent="0.2">
      <c r="A331" s="49"/>
      <c r="B331" s="105" t="s">
        <v>151</v>
      </c>
      <c r="C331" s="18" t="s">
        <v>299</v>
      </c>
      <c r="D331" s="15" t="s">
        <v>6</v>
      </c>
      <c r="E331" s="15" t="s">
        <v>7</v>
      </c>
      <c r="F331" s="17">
        <f>ROUND(VLOOKUP($C331,'2019-20 AER Final Decision'!$G$21:$P$363,'2019-20 AER Final Decision'!$M$5,FALSE),2)</f>
        <v>168.14</v>
      </c>
      <c r="G331" s="107">
        <f t="shared" si="24"/>
        <v>184.95400000000001</v>
      </c>
      <c r="I331" s="3" t="b">
        <f>IF($E331="","",ROUND(F331,2)=ROUND(VLOOKUP($C331,'2019-20 AER Final Decision'!$G$20:$Q$335,'2019-20 AER Final Decision'!$M$5,FALSE),2))</f>
        <v>1</v>
      </c>
    </row>
    <row r="332" spans="1:9" s="4" customFormat="1" x14ac:dyDescent="0.2">
      <c r="A332" s="49"/>
      <c r="B332" s="185" t="s">
        <v>152</v>
      </c>
      <c r="C332" s="47" t="s">
        <v>344</v>
      </c>
      <c r="D332" s="37" t="s">
        <v>6</v>
      </c>
      <c r="E332" s="37" t="s">
        <v>7</v>
      </c>
      <c r="F332" s="71">
        <f>ROUND(VLOOKUP($C332,'2019-20 AER Final Decision'!$G$21:$P$363,'2019-20 AER Final Decision'!$M$5,FALSE),2)</f>
        <v>111.19</v>
      </c>
      <c r="G332" s="111">
        <f t="shared" si="24"/>
        <v>122.309</v>
      </c>
      <c r="I332" s="3" t="b">
        <f>IF($E332="","",ROUND(F332,2)=ROUND(VLOOKUP($C332,'2019-20 AER Final Decision'!$G$20:$Q$335,'2019-20 AER Final Decision'!$M$5,FALSE),2))</f>
        <v>1</v>
      </c>
    </row>
    <row r="333" spans="1:9" s="4" customFormat="1" x14ac:dyDescent="0.2">
      <c r="A333" s="49"/>
      <c r="B333" s="185"/>
      <c r="C333" s="70" t="s">
        <v>343</v>
      </c>
      <c r="D333" s="24" t="s">
        <v>6</v>
      </c>
      <c r="E333" s="24" t="s">
        <v>7</v>
      </c>
      <c r="F333" s="26">
        <f>ROUND(VLOOKUP($C333,'2019-20 AER Final Decision'!$G$21:$P$363,'2019-20 AER Final Decision'!$M$5,FALSE),2)</f>
        <v>231.18</v>
      </c>
      <c r="G333" s="109">
        <f t="shared" si="24"/>
        <v>254.298</v>
      </c>
      <c r="I333" s="3" t="b">
        <f>IF($E333="","",ROUND(F333,2)=ROUND(VLOOKUP($C333,'2019-20 AER Final Decision'!$G$20:$Q$335,'2019-20 AER Final Decision'!$M$5,FALSE),2))</f>
        <v>1</v>
      </c>
    </row>
    <row r="334" spans="1:9" s="4" customFormat="1" ht="25.5" x14ac:dyDescent="0.2">
      <c r="A334" s="49"/>
      <c r="B334" s="105" t="s">
        <v>153</v>
      </c>
      <c r="C334" s="18" t="s">
        <v>154</v>
      </c>
      <c r="D334" s="15" t="s">
        <v>6</v>
      </c>
      <c r="E334" s="15" t="s">
        <v>7</v>
      </c>
      <c r="F334" s="17">
        <f>ROUND(VLOOKUP($C334,'2019-20 AER Final Decision'!$G$21:$P$363,'2019-20 AER Final Decision'!$M$5,FALSE),2)</f>
        <v>168.14</v>
      </c>
      <c r="G334" s="107">
        <f t="shared" si="24"/>
        <v>184.95400000000001</v>
      </c>
      <c r="I334" s="3" t="b">
        <f>IF($E334="","",ROUND(F334,2)=ROUND(VLOOKUP($C334,'2019-20 AER Final Decision'!$G$20:$Q$335,'2019-20 AER Final Decision'!$M$5,FALSE),2))</f>
        <v>1</v>
      </c>
    </row>
    <row r="335" spans="1:9" s="4" customFormat="1" x14ac:dyDescent="0.2">
      <c r="A335" s="49"/>
      <c r="B335" s="105" t="s">
        <v>156</v>
      </c>
      <c r="C335" s="18" t="s">
        <v>156</v>
      </c>
      <c r="D335" s="15" t="s">
        <v>4</v>
      </c>
      <c r="E335" s="15" t="s">
        <v>5</v>
      </c>
      <c r="F335" s="17">
        <f>ROUND(VLOOKUP($C335,'2019-20 AER Final Decision'!$G$21:$P$363,'2019-20 AER Final Decision'!$M$5,FALSE),2)</f>
        <v>2470.9899999999998</v>
      </c>
      <c r="G335" s="107">
        <f t="shared" si="24"/>
        <v>2718.0889999999999</v>
      </c>
      <c r="I335" s="3" t="b">
        <f>IF($E335="","",ROUND(F335,2)=ROUND(VLOOKUP($C335,'2019-20 AER Final Decision'!$G$20:$Q$335,'2019-20 AER Final Decision'!$M$5,FALSE),2))</f>
        <v>1</v>
      </c>
    </row>
    <row r="336" spans="1:9" s="4" customFormat="1" x14ac:dyDescent="0.2">
      <c r="A336" s="49"/>
      <c r="B336" s="105" t="s">
        <v>194</v>
      </c>
      <c r="C336" s="42" t="s">
        <v>195</v>
      </c>
      <c r="D336" s="15" t="s">
        <v>4</v>
      </c>
      <c r="E336" s="15" t="s">
        <v>5</v>
      </c>
      <c r="F336" s="129" t="e">
        <f>ROUND(VLOOKUP($C336,'2019-20 AER Final Decision'!$G$21:$P$363,'2019-20 AER Final Decision'!$M$5,FALSE),2)</f>
        <v>#N/A</v>
      </c>
      <c r="G336" s="107" t="e">
        <f t="shared" si="24"/>
        <v>#N/A</v>
      </c>
      <c r="I336" s="3" t="e">
        <f>IF($E336="","",ROUND(F336,2)=ROUND(VLOOKUP($C336,'2019-20 AER Final Decision'!$G$20:$Q$335,'2019-20 AER Final Decision'!$M$5,FALSE),2))</f>
        <v>#N/A</v>
      </c>
    </row>
    <row r="337" spans="2:9" ht="25.5" x14ac:dyDescent="0.2">
      <c r="B337" s="105" t="s">
        <v>196</v>
      </c>
      <c r="C337" s="42" t="s">
        <v>196</v>
      </c>
      <c r="D337" s="15" t="s">
        <v>4</v>
      </c>
      <c r="E337" s="15" t="s">
        <v>5</v>
      </c>
      <c r="F337" s="17">
        <f>ROUND(VLOOKUP($C337,'2019-20 AER Final Decision'!$G$21:$P$363,'2019-20 AER Final Decision'!$M$5,FALSE),2)</f>
        <v>18.68</v>
      </c>
      <c r="G337" s="107">
        <f t="shared" si="24"/>
        <v>20.547999999999998</v>
      </c>
      <c r="I337" s="3" t="b">
        <f>IF($E337="","",ROUND(F337,2)=ROUND(VLOOKUP($C337,'2019-20 AER Final Decision'!$G$20:$Q$335,'2019-20 AER Final Decision'!$M$5,FALSE),2))</f>
        <v>1</v>
      </c>
    </row>
    <row r="338" spans="2:9" x14ac:dyDescent="0.2">
      <c r="B338" s="105" t="s">
        <v>197</v>
      </c>
      <c r="C338" s="42" t="s">
        <v>197</v>
      </c>
      <c r="D338" s="15" t="s">
        <v>4</v>
      </c>
      <c r="E338" s="15" t="s">
        <v>5</v>
      </c>
      <c r="F338" s="129" t="e">
        <f>ROUND(VLOOKUP($C338,'2019-20 AER Final Decision'!$G$21:$P$363,'2019-20 AER Final Decision'!$M$5,FALSE),2)</f>
        <v>#N/A</v>
      </c>
      <c r="G338" s="107" t="e">
        <f t="shared" si="24"/>
        <v>#N/A</v>
      </c>
      <c r="I338" s="3" t="e">
        <f>IF($E338="","",ROUND(F338,2)=ROUND(VLOOKUP($C338,'2019-20 AER Final Decision'!$G$20:$Q$335,'2019-20 AER Final Decision'!$M$5,FALSE),2))</f>
        <v>#N/A</v>
      </c>
    </row>
    <row r="339" spans="2:9" ht="25.5" x14ac:dyDescent="0.2">
      <c r="B339" s="105" t="s">
        <v>268</v>
      </c>
      <c r="C339" s="42" t="s">
        <v>268</v>
      </c>
      <c r="D339" s="15" t="s">
        <v>6</v>
      </c>
      <c r="E339" s="15" t="s">
        <v>7</v>
      </c>
      <c r="F339" s="17">
        <f>ROUND(VLOOKUP($C339,'2019-20 AER Final Decision'!$G$21:$P$363,'2019-20 AER Final Decision'!$M$5,FALSE),2)</f>
        <v>166.24</v>
      </c>
      <c r="G339" s="107">
        <f t="shared" si="24"/>
        <v>182.864</v>
      </c>
      <c r="I339" s="3" t="b">
        <f>IF($E339="","",ROUND(F339,2)=ROUND(VLOOKUP($C339,'2019-20 AER Final Decision'!$G$20:$Q$335,'2019-20 AER Final Decision'!$M$5,FALSE),2))</f>
        <v>1</v>
      </c>
    </row>
    <row r="340" spans="2:9" ht="25.5" x14ac:dyDescent="0.2">
      <c r="B340" s="105" t="s">
        <v>300</v>
      </c>
      <c r="C340" s="42" t="s">
        <v>428</v>
      </c>
      <c r="D340" s="15" t="s">
        <v>6</v>
      </c>
      <c r="E340" s="15" t="s">
        <v>7</v>
      </c>
      <c r="F340" s="17">
        <f>ROUND(VLOOKUP($C340,'2019-20 AER Final Decision'!$G$21:$P$363,'2019-20 AER Final Decision'!$M$5,FALSE),2)</f>
        <v>168.14</v>
      </c>
      <c r="G340" s="107">
        <f t="shared" si="24"/>
        <v>184.95400000000001</v>
      </c>
      <c r="I340" s="3" t="b">
        <f>IF($E340="","",ROUND(F340,2)=ROUND(VLOOKUP($C340,'2019-20 AER Final Decision'!$G$20:$Q$335,'2019-20 AER Final Decision'!$M$5,FALSE),2))</f>
        <v>1</v>
      </c>
    </row>
    <row r="341" spans="2:9" x14ac:dyDescent="0.2">
      <c r="B341" s="105" t="s">
        <v>304</v>
      </c>
      <c r="C341" s="42" t="s">
        <v>429</v>
      </c>
      <c r="D341" s="15" t="s">
        <v>4</v>
      </c>
      <c r="E341" s="15" t="s">
        <v>5</v>
      </c>
      <c r="F341" s="17">
        <f>ROUND(VLOOKUP($C341,'2019-20 AER Final Decision'!$G$21:$P$363,'2019-20 AER Final Decision'!$M$5,FALSE),2)</f>
        <v>376.09</v>
      </c>
      <c r="G341" s="107">
        <f t="shared" si="24"/>
        <v>413.69900000000001</v>
      </c>
      <c r="I341" s="3" t="b">
        <f>IF($E341="","",ROUND(F341,2)=ROUND(VLOOKUP($C341,'2019-20 AER Final Decision'!$G$20:$Q$335,'2019-20 AER Final Decision'!$M$5,FALSE),2))</f>
        <v>1</v>
      </c>
    </row>
    <row r="342" spans="2:9" ht="25.5" x14ac:dyDescent="0.2">
      <c r="B342" s="105" t="s">
        <v>432</v>
      </c>
      <c r="C342" s="42" t="s">
        <v>328</v>
      </c>
      <c r="D342" s="15" t="s">
        <v>4</v>
      </c>
      <c r="E342" s="15" t="s">
        <v>7</v>
      </c>
      <c r="F342" s="17">
        <f>ROUND(VLOOKUP($C342,'2019-20 AER Final Decision'!$G$21:$P$363,'2019-20 AER Final Decision'!$M$5,FALSE),2)</f>
        <v>165.72</v>
      </c>
      <c r="G342" s="107">
        <f t="shared" si="24"/>
        <v>182.292</v>
      </c>
      <c r="I342" s="3" t="b">
        <f>IF($E342="","",ROUND(F342,2)=ROUND(VLOOKUP($C342,'2019-20 AER Final Decision'!$G$20:$Q$335,'2019-20 AER Final Decision'!$M$5,FALSE),2))</f>
        <v>1</v>
      </c>
    </row>
    <row r="343" spans="2:9" x14ac:dyDescent="0.2">
      <c r="B343" s="105" t="s">
        <v>430</v>
      </c>
      <c r="C343" s="42" t="s">
        <v>330</v>
      </c>
      <c r="D343" s="15" t="s">
        <v>6</v>
      </c>
      <c r="E343" s="15" t="s">
        <v>7</v>
      </c>
      <c r="F343" s="17">
        <f>ROUND(VLOOKUP($C343,'2019-20 AER Final Decision'!$G$21:$P$363,'2019-20 AER Final Decision'!$M$5,FALSE),2)</f>
        <v>162.03</v>
      </c>
      <c r="G343" s="107">
        <f t="shared" si="24"/>
        <v>178.233</v>
      </c>
      <c r="I343" s="3" t="b">
        <f>IF($E343="","",ROUND(F343,2)=ROUND(VLOOKUP($C343,'2019-20 AER Final Decision'!$G$20:$Q$335,'2019-20 AER Final Decision'!$M$5,FALSE),2))</f>
        <v>1</v>
      </c>
    </row>
    <row r="344" spans="2:9" x14ac:dyDescent="0.2">
      <c r="B344" s="105" t="s">
        <v>431</v>
      </c>
      <c r="C344" s="42" t="s">
        <v>332</v>
      </c>
      <c r="D344" s="15" t="s">
        <v>4</v>
      </c>
      <c r="E344" s="15" t="s">
        <v>5</v>
      </c>
      <c r="F344" s="17">
        <f>ROUND(VLOOKUP($C344,'2019-20 AER Final Decision'!$G$21:$P$363,'2019-20 AER Final Decision'!$M$5,FALSE),2)</f>
        <v>162.03</v>
      </c>
      <c r="G344" s="107">
        <f t="shared" si="24"/>
        <v>178.233</v>
      </c>
      <c r="I344" s="3" t="b">
        <f>IF($E344="","",ROUND(F344,2)=ROUND(VLOOKUP($C344,'2019-20 AER Final Decision'!$G$20:$Q$335,'2019-20 AER Final Decision'!$M$5,FALSE),2))</f>
        <v>1</v>
      </c>
    </row>
    <row r="345" spans="2:9" ht="38.25" x14ac:dyDescent="0.2">
      <c r="B345" s="105" t="s">
        <v>433</v>
      </c>
      <c r="C345" s="42" t="s">
        <v>438</v>
      </c>
      <c r="D345" s="15" t="s">
        <v>4</v>
      </c>
      <c r="E345" s="15" t="s">
        <v>7</v>
      </c>
      <c r="F345" s="17"/>
      <c r="G345" s="107"/>
      <c r="I345" s="3" t="e">
        <f>IF($E345="","",ROUND(F345,2)=ROUND(VLOOKUP($C345,'2019-20 AER Final Decision'!$G$20:$Q$335,'2019-20 AER Final Decision'!$M$5,FALSE),2))</f>
        <v>#VALUE!</v>
      </c>
    </row>
    <row r="346" spans="2:9" ht="25.5" x14ac:dyDescent="0.2">
      <c r="B346" s="105" t="s">
        <v>434</v>
      </c>
      <c r="C346" s="42" t="s">
        <v>349</v>
      </c>
      <c r="D346" s="15" t="s">
        <v>4</v>
      </c>
      <c r="E346" s="15" t="s">
        <v>7</v>
      </c>
      <c r="F346" s="17"/>
      <c r="G346" s="107"/>
      <c r="I346" s="3" t="e">
        <f>IF($E346="","",ROUND(F346,2)=ROUND(VLOOKUP($C346,'2019-20 AER Final Decision'!$G$20:$Q$335,'2019-20 AER Final Decision'!$M$5,FALSE),2))</f>
        <v>#VALUE!</v>
      </c>
    </row>
    <row r="347" spans="2:9" ht="38.25" x14ac:dyDescent="0.2">
      <c r="B347" s="105" t="s">
        <v>354</v>
      </c>
      <c r="C347" s="42" t="s">
        <v>355</v>
      </c>
      <c r="D347" s="15" t="s">
        <v>4</v>
      </c>
      <c r="E347" s="15" t="s">
        <v>5</v>
      </c>
      <c r="F347" s="17">
        <f>ROUND(VLOOKUP($C347,'2019-20 AER Final Decision'!$G$21:$P$363,'2019-20 AER Final Decision'!$M$5,FALSE),2)</f>
        <v>18.68</v>
      </c>
      <c r="G347" s="107">
        <f t="shared" si="24"/>
        <v>20.547999999999998</v>
      </c>
      <c r="I347" s="3" t="b">
        <f>IF($E347="","",ROUND(F347,2)=ROUND(VLOOKUP($C347,'2019-20 AER Final Decision'!$G$20:$Q$335,'2019-20 AER Final Decision'!$M$5,FALSE),2))</f>
        <v>1</v>
      </c>
    </row>
    <row r="348" spans="2:9" x14ac:dyDescent="0.2">
      <c r="B348" s="177" t="s">
        <v>356</v>
      </c>
      <c r="C348" s="122" t="s">
        <v>357</v>
      </c>
      <c r="D348" s="37" t="s">
        <v>4</v>
      </c>
      <c r="E348" s="37" t="s">
        <v>5</v>
      </c>
      <c r="F348" s="71">
        <f>ROUND(VLOOKUP($C348,'2019-20 AER Final Decision'!$G$21:$P$363,'2019-20 AER Final Decision'!$M$5,FALSE),2)</f>
        <v>189.83</v>
      </c>
      <c r="G348" s="111">
        <f t="shared" si="24"/>
        <v>208.81299999999999</v>
      </c>
      <c r="I348" s="3" t="b">
        <f>IF($E348="","",ROUND(F348,2)=ROUND(VLOOKUP($C348,'2019-20 AER Final Decision'!$G$20:$Q$335,'2019-20 AER Final Decision'!$M$5,FALSE),2))</f>
        <v>1</v>
      </c>
    </row>
    <row r="349" spans="2:9" x14ac:dyDescent="0.2">
      <c r="B349" s="179"/>
      <c r="C349" s="123" t="s">
        <v>359</v>
      </c>
      <c r="D349" s="35" t="s">
        <v>4</v>
      </c>
      <c r="E349" s="35" t="s">
        <v>5</v>
      </c>
      <c r="F349" s="22">
        <f>ROUND(VLOOKUP($C349,'2019-20 AER Final Decision'!$G$21:$P$363,'2019-20 AER Final Decision'!$M$5,FALSE),2)</f>
        <v>432.89</v>
      </c>
      <c r="G349" s="108">
        <f t="shared" si="24"/>
        <v>476.17899999999997</v>
      </c>
      <c r="I349" s="3" t="b">
        <f>IF($E349="","",ROUND(F349,2)=ROUND(VLOOKUP($C349,'2019-20 AER Final Decision'!$G$20:$Q$335,'2019-20 AER Final Decision'!$M$5,FALSE),2))</f>
        <v>1</v>
      </c>
    </row>
    <row r="350" spans="2:9" x14ac:dyDescent="0.2">
      <c r="B350" s="179"/>
      <c r="C350" s="123" t="s">
        <v>446</v>
      </c>
      <c r="D350" s="35" t="s">
        <v>4</v>
      </c>
      <c r="E350" s="35" t="s">
        <v>5</v>
      </c>
      <c r="F350" s="22">
        <f>ROUND(VLOOKUP($C350,'2019-20 AER Final Decision'!$G$21:$P$363,'2019-20 AER Final Decision'!$M$5,FALSE),2)</f>
        <v>635.44000000000005</v>
      </c>
      <c r="G350" s="108">
        <f t="shared" si="24"/>
        <v>698.98400000000004</v>
      </c>
      <c r="I350" s="3" t="b">
        <f>IF($E350="","",ROUND(F350,2)=ROUND(VLOOKUP($C350,'2019-20 AER Final Decision'!$G$20:$Q$335,'2019-20 AER Final Decision'!$M$5,FALSE),2))</f>
        <v>1</v>
      </c>
    </row>
    <row r="351" spans="2:9" x14ac:dyDescent="0.2">
      <c r="B351" s="179"/>
      <c r="C351" s="123" t="s">
        <v>376</v>
      </c>
      <c r="D351" s="35" t="s">
        <v>4</v>
      </c>
      <c r="E351" s="35" t="s">
        <v>5</v>
      </c>
      <c r="F351" s="22">
        <f>ROUND(VLOOKUP($C351,'2019-20 AER Final Decision'!$G$21:$P$363,'2019-20 AER Final Decision'!$M$5,FALSE),2)</f>
        <v>311.36</v>
      </c>
      <c r="G351" s="108">
        <f t="shared" si="24"/>
        <v>342.49599999999998</v>
      </c>
      <c r="I351" s="3" t="b">
        <f>IF($E351="","",ROUND(F351,2)=ROUND(VLOOKUP($C351,'2019-20 AER Final Decision'!$G$20:$Q$335,'2019-20 AER Final Decision'!$M$5,FALSE),2))</f>
        <v>1</v>
      </c>
    </row>
    <row r="352" spans="2:9" x14ac:dyDescent="0.2">
      <c r="B352" s="178"/>
      <c r="C352" s="124"/>
      <c r="D352" s="24"/>
      <c r="E352" s="24"/>
      <c r="F352" s="26"/>
      <c r="G352" s="109"/>
      <c r="I352" s="3" t="str">
        <f>IF($E352="","",ROUND(F352,2)=ROUND(VLOOKUP($C352,'2019-20 AER Final Decision'!$G$20:$Q$335,'2019-20 AER Final Decision'!$M$5,FALSE),2))</f>
        <v/>
      </c>
    </row>
    <row r="353" spans="2:9" ht="12.75" customHeight="1" x14ac:dyDescent="0.2">
      <c r="B353" s="177" t="s">
        <v>449</v>
      </c>
      <c r="C353" s="122" t="s">
        <v>447</v>
      </c>
      <c r="D353" s="37" t="s">
        <v>4</v>
      </c>
      <c r="E353" s="37" t="s">
        <v>7</v>
      </c>
      <c r="F353" s="71">
        <f>ROUND(VLOOKUP($C353,'2019-20 AER Final Decision'!$G$21:$P$363,'2019-20 AER Final Decision'!$M$5,FALSE),2)</f>
        <v>168.14</v>
      </c>
      <c r="G353" s="111">
        <f t="shared" si="24"/>
        <v>184.95400000000001</v>
      </c>
      <c r="I353" s="3" t="b">
        <f>IF($E353="","",ROUND(F353,2)=ROUND(VLOOKUP($C353,'2019-20 AER Final Decision'!$G$20:$Q$335,'2019-20 AER Final Decision'!$M$5,FALSE),2))</f>
        <v>1</v>
      </c>
    </row>
    <row r="354" spans="2:9" ht="12.75" customHeight="1" x14ac:dyDescent="0.2">
      <c r="B354" s="178"/>
      <c r="C354" s="124" t="s">
        <v>448</v>
      </c>
      <c r="D354" s="24" t="s">
        <v>4</v>
      </c>
      <c r="E354" s="24" t="s">
        <v>7</v>
      </c>
      <c r="F354" s="26">
        <f>ROUND(VLOOKUP($C354,'2019-20 AER Final Decision'!$G$21:$P$363,'2019-20 AER Final Decision'!$M$5,FALSE),2)</f>
        <v>294.23</v>
      </c>
      <c r="G354" s="109">
        <f t="shared" si="24"/>
        <v>323.65300000000002</v>
      </c>
      <c r="I354" s="3" t="b">
        <f>IF($E354="","",ROUND(F354,2)=ROUND(VLOOKUP($C354,'2019-20 AER Final Decision'!$G$20:$Q$335,'2019-20 AER Final Decision'!$M$5,FALSE),2))</f>
        <v>1</v>
      </c>
    </row>
    <row r="355" spans="2:9" x14ac:dyDescent="0.2">
      <c r="B355" s="177" t="s">
        <v>450</v>
      </c>
      <c r="C355" s="122" t="s">
        <v>368</v>
      </c>
      <c r="D355" s="37" t="s">
        <v>4</v>
      </c>
      <c r="E355" s="37" t="s">
        <v>5</v>
      </c>
      <c r="F355" s="71">
        <f>ROUND(VLOOKUP($C355,'2019-20 AER Final Decision'!$G$21:$P$363,'2019-20 AER Final Decision'!$M$5,FALSE),2)</f>
        <v>183.97</v>
      </c>
      <c r="G355" s="111">
        <f t="shared" si="24"/>
        <v>202.36699999999999</v>
      </c>
      <c r="I355" s="3" t="b">
        <f>IF($E355="","",ROUND(F355,2)=ROUND(VLOOKUP($C355,'2019-20 AER Final Decision'!$G$20:$Q$335,'2019-20 AER Final Decision'!$M$5,FALSE),2))</f>
        <v>1</v>
      </c>
    </row>
    <row r="356" spans="2:9" x14ac:dyDescent="0.2">
      <c r="B356" s="179"/>
      <c r="C356" s="123" t="s">
        <v>369</v>
      </c>
      <c r="D356" s="35" t="s">
        <v>4</v>
      </c>
      <c r="E356" s="35" t="s">
        <v>5</v>
      </c>
      <c r="F356" s="22">
        <f>ROUND(VLOOKUP($C356,'2019-20 AER Final Decision'!$G$21:$P$363,'2019-20 AER Final Decision'!$M$5,FALSE),2)</f>
        <v>183.97</v>
      </c>
      <c r="G356" s="108">
        <f t="shared" si="24"/>
        <v>202.36699999999999</v>
      </c>
      <c r="I356" s="3" t="b">
        <f>IF($E356="","",ROUND(F356,2)=ROUND(VLOOKUP($C356,'2019-20 AER Final Decision'!$G$20:$Q$335,'2019-20 AER Final Decision'!$M$5,FALSE),2))</f>
        <v>1</v>
      </c>
    </row>
    <row r="357" spans="2:9" ht="14.25" x14ac:dyDescent="0.2">
      <c r="B357" s="106"/>
      <c r="C357" s="124"/>
      <c r="D357" s="24"/>
      <c r="E357" s="24"/>
      <c r="F357" s="26"/>
      <c r="G357" s="109"/>
      <c r="I357" s="3" t="str">
        <f>IF($E357="","",ROUND(F357,2)=ROUND(VLOOKUP($C357,'2019-20 AER Final Decision'!$G$20:$Q$335,'2019-20 AER Final Decision'!$M$5,FALSE),2))</f>
        <v/>
      </c>
    </row>
    <row r="358" spans="2:9" ht="25.5" x14ac:dyDescent="0.2">
      <c r="B358" s="105" t="s">
        <v>370</v>
      </c>
      <c r="C358" s="124" t="s">
        <v>371</v>
      </c>
      <c r="D358" s="15" t="s">
        <v>4</v>
      </c>
      <c r="E358" s="15" t="s">
        <v>7</v>
      </c>
      <c r="F358" s="17"/>
      <c r="G358" s="107"/>
      <c r="I358" s="3" t="b">
        <f>IF($E358="","",ROUND(F358,2)=ROUND(VLOOKUP($C358,'2019-20 AER Final Decision'!$G$20:$Q$335,'2019-20 AER Final Decision'!$M$5,FALSE),2))</f>
        <v>1</v>
      </c>
    </row>
    <row r="359" spans="2:9" x14ac:dyDescent="0.2">
      <c r="B359" s="105" t="s">
        <v>435</v>
      </c>
      <c r="C359" s="42" t="s">
        <v>379</v>
      </c>
      <c r="D359" s="15" t="s">
        <v>4</v>
      </c>
      <c r="E359" s="15" t="s">
        <v>5</v>
      </c>
      <c r="F359" s="17">
        <f>ROUND(VLOOKUP($C359,'2019-20 AER Final Decision'!$G$21:$P$363,'2019-20 AER Final Decision'!$M$5,FALSE),2)</f>
        <v>246.76</v>
      </c>
      <c r="G359" s="107">
        <f t="shared" si="24"/>
        <v>271.43599999999998</v>
      </c>
      <c r="I359" s="3" t="b">
        <f>IF($E359="","",ROUND(F359,2)=ROUND(VLOOKUP($C359,'2019-20 AER Final Decision'!$G$20:$Q$335,'2019-20 AER Final Decision'!$M$5,FALSE),2))</f>
        <v>1</v>
      </c>
    </row>
    <row r="360" spans="2:9" x14ac:dyDescent="0.2">
      <c r="B360" s="105" t="s">
        <v>436</v>
      </c>
      <c r="C360" s="42" t="s">
        <v>383</v>
      </c>
      <c r="D360" s="15" t="s">
        <v>4</v>
      </c>
      <c r="E360" s="15" t="s">
        <v>5</v>
      </c>
      <c r="F360" s="17">
        <f>ROUND(VLOOKUP($C360,'2019-20 AER Final Decision'!$G$21:$P$363,'2019-20 AER Final Decision'!$M$5,FALSE),2)</f>
        <v>672.52</v>
      </c>
      <c r="G360" s="107">
        <f t="shared" si="24"/>
        <v>739.77200000000005</v>
      </c>
      <c r="I360" s="3" t="b">
        <f>IF($E360="","",ROUND(F360,2)=ROUND(VLOOKUP($C360,'2019-20 AER Final Decision'!$G$20:$Q$335,'2019-20 AER Final Decision'!$M$5,FALSE),2))</f>
        <v>1</v>
      </c>
    </row>
    <row r="361" spans="2:9" x14ac:dyDescent="0.2">
      <c r="B361" s="105" t="s">
        <v>437</v>
      </c>
      <c r="C361" s="42" t="s">
        <v>386</v>
      </c>
      <c r="D361" s="15" t="s">
        <v>4</v>
      </c>
      <c r="E361" s="15" t="s">
        <v>7</v>
      </c>
      <c r="F361" s="17">
        <f>ROUND(VLOOKUP($C361,'2019-20 AER Final Decision'!$G$21:$P$363,'2019-20 AER Final Decision'!$M$5,FALSE),2)</f>
        <v>111.19</v>
      </c>
      <c r="G361" s="107">
        <f t="shared" si="24"/>
        <v>122.309</v>
      </c>
      <c r="I361" s="3" t="b">
        <f>IF($E361="","",ROUND(F361,2)=ROUND(VLOOKUP($C361,'2019-20 AER Final Decision'!$G$20:$Q$335,'2019-20 AER Final Decision'!$M$5,FALSE),2))</f>
        <v>1</v>
      </c>
    </row>
    <row r="362" spans="2:9" x14ac:dyDescent="0.2">
      <c r="B362" s="105" t="s">
        <v>198</v>
      </c>
      <c r="C362" s="42" t="s">
        <v>199</v>
      </c>
      <c r="D362" s="15" t="s">
        <v>4</v>
      </c>
      <c r="E362" s="15" t="s">
        <v>7</v>
      </c>
      <c r="F362" s="17" t="e">
        <f>ROUND(VLOOKUP($C362,'2019-20 AER Final Decision'!$G$21:$P$363,'2019-20 AER Final Decision'!$M$5,FALSE),2)</f>
        <v>#VALUE!</v>
      </c>
      <c r="G362" s="107" t="e">
        <f t="shared" si="24"/>
        <v>#VALUE!</v>
      </c>
      <c r="I362" s="3" t="e">
        <f>IF($E362="","",ROUND(F362,2)=ROUND(VLOOKUP($C362,'2019-20 AER Final Decision'!$G$20:$Q$335,'2019-20 AER Final Decision'!$M$5,FALSE),2))</f>
        <v>#VALUE!</v>
      </c>
    </row>
    <row r="363" spans="2:9" x14ac:dyDescent="0.2">
      <c r="B363" s="43"/>
      <c r="C363" s="9"/>
      <c r="D363" s="39"/>
      <c r="E363" s="39"/>
      <c r="F363" s="19"/>
      <c r="G363" s="112"/>
    </row>
    <row r="364" spans="2:9" x14ac:dyDescent="0.2">
      <c r="B364" s="43"/>
      <c r="C364" s="9"/>
      <c r="D364" s="39"/>
      <c r="E364" s="39"/>
      <c r="F364" s="19"/>
      <c r="G364" s="112"/>
    </row>
    <row r="365" spans="2:9" ht="15" x14ac:dyDescent="0.2">
      <c r="B365" s="44" t="s">
        <v>220</v>
      </c>
      <c r="C365" s="68"/>
      <c r="D365" s="62" t="s">
        <v>232</v>
      </c>
      <c r="E365" s="62" t="s">
        <v>232</v>
      </c>
      <c r="F365" s="63" t="s">
        <v>232</v>
      </c>
      <c r="G365" s="113" t="s">
        <v>232</v>
      </c>
    </row>
    <row r="366" spans="2:9" ht="75" x14ac:dyDescent="0.2">
      <c r="B366" s="81" t="s">
        <v>217</v>
      </c>
      <c r="C366" s="67" t="s">
        <v>232</v>
      </c>
      <c r="D366" s="67" t="s">
        <v>232</v>
      </c>
      <c r="E366" s="66" t="s">
        <v>232</v>
      </c>
      <c r="F366" s="45" t="s">
        <v>469</v>
      </c>
      <c r="G366" s="45" t="s">
        <v>470</v>
      </c>
    </row>
    <row r="367" spans="2:9" x14ac:dyDescent="0.2">
      <c r="B367" s="83" t="s">
        <v>218</v>
      </c>
      <c r="C367" s="82" t="s">
        <v>232</v>
      </c>
      <c r="D367" s="15" t="s">
        <v>6</v>
      </c>
      <c r="E367" s="15" t="s">
        <v>7</v>
      </c>
      <c r="F367" s="17">
        <f>ROUND(VLOOKUP($B367,'2019-20 AER Final Decision'!$E$345:$P$364,'2019-20 AER Final Decision'!$M$341,FALSE),2)</f>
        <v>111.19</v>
      </c>
      <c r="G367" s="107">
        <f t="shared" ref="G367:G384" si="25">ROUND(F367*1.1,3)</f>
        <v>122.309</v>
      </c>
      <c r="I367" s="3" t="b">
        <f>IF($B367="","",ROUND(F367,2)=ROUND(VLOOKUP($B367,'2019-20 AER Final Decision'!$E$345:$P$364,'2019-20 AER Final Decision'!$M$341,FALSE),2))</f>
        <v>1</v>
      </c>
    </row>
    <row r="368" spans="2:9" x14ac:dyDescent="0.2">
      <c r="B368" s="83" t="s">
        <v>390</v>
      </c>
      <c r="C368" s="82" t="s">
        <v>232</v>
      </c>
      <c r="D368" s="15" t="s">
        <v>6</v>
      </c>
      <c r="E368" s="15" t="s">
        <v>7</v>
      </c>
      <c r="F368" s="17">
        <f>ROUND(VLOOKUP($B368,'2019-20 AER Final Decision'!$E$345:$P$364,'2019-20 AER Final Decision'!$M$341,FALSE),2)</f>
        <v>168.14</v>
      </c>
      <c r="G368" s="107">
        <f t="shared" si="25"/>
        <v>184.95400000000001</v>
      </c>
      <c r="I368" s="3" t="b">
        <f>IF($B368="","",ROUND(F368,2)=ROUND(VLOOKUP($B368,'2019-20 AER Final Decision'!$E$345:$P$364,'2019-20 AER Final Decision'!$M$341,FALSE),2))</f>
        <v>1</v>
      </c>
    </row>
    <row r="369" spans="2:9" x14ac:dyDescent="0.2">
      <c r="B369" s="83" t="s">
        <v>391</v>
      </c>
      <c r="C369" s="82" t="s">
        <v>232</v>
      </c>
      <c r="D369" s="15" t="s">
        <v>6</v>
      </c>
      <c r="E369" s="15" t="s">
        <v>7</v>
      </c>
      <c r="F369" s="17">
        <f>ROUND(VLOOKUP($B369,'2019-20 AER Final Decision'!$E$345:$P$364,'2019-20 AER Final Decision'!$M$341,FALSE),2)</f>
        <v>210.16</v>
      </c>
      <c r="G369" s="107">
        <f t="shared" si="25"/>
        <v>231.17599999999999</v>
      </c>
      <c r="I369" s="3" t="b">
        <f>IF($B369="","",ROUND(F369,2)=ROUND(VLOOKUP($B369,'2019-20 AER Final Decision'!$E$345:$P$364,'2019-20 AER Final Decision'!$M$341,FALSE),2))</f>
        <v>1</v>
      </c>
    </row>
    <row r="370" spans="2:9" x14ac:dyDescent="0.2">
      <c r="B370" s="83" t="s">
        <v>392</v>
      </c>
      <c r="C370" s="82" t="s">
        <v>232</v>
      </c>
      <c r="D370" s="15" t="s">
        <v>6</v>
      </c>
      <c r="E370" s="15" t="s">
        <v>7</v>
      </c>
      <c r="F370" s="17">
        <f>ROUND(VLOOKUP($B370,'2019-20 AER Final Decision'!$E$345:$P$364,'2019-20 AER Final Decision'!$M$341,FALSE),2)</f>
        <v>162.03</v>
      </c>
      <c r="G370" s="107">
        <f t="shared" si="25"/>
        <v>178.233</v>
      </c>
      <c r="I370" s="3" t="b">
        <f>IF($B370="","",ROUND(F370,2)=ROUND(VLOOKUP($B370,'2019-20 AER Final Decision'!$E$345:$P$364,'2019-20 AER Final Decision'!$M$341,FALSE),2))</f>
        <v>1</v>
      </c>
    </row>
    <row r="371" spans="2:9" x14ac:dyDescent="0.2">
      <c r="B371" s="83" t="s">
        <v>219</v>
      </c>
      <c r="C371" s="82"/>
      <c r="D371" s="15" t="s">
        <v>6</v>
      </c>
      <c r="E371" s="15" t="s">
        <v>7</v>
      </c>
      <c r="F371" s="17">
        <f>ROUND(VLOOKUP($B371,'2019-20 AER Final Decision'!$E$345:$P$364,'2019-20 AER Final Decision'!$M$341,FALSE),2)</f>
        <v>231.18</v>
      </c>
      <c r="G371" s="107">
        <f t="shared" si="25"/>
        <v>254.298</v>
      </c>
      <c r="I371" s="3" t="b">
        <f>IF($B371="","",ROUND(F371,2)=ROUND(VLOOKUP($B371,'2019-20 AER Final Decision'!$E$345:$P$364,'2019-20 AER Final Decision'!$M$341,FALSE),2))</f>
        <v>1</v>
      </c>
    </row>
    <row r="372" spans="2:9" x14ac:dyDescent="0.2">
      <c r="B372" s="83" t="s">
        <v>393</v>
      </c>
      <c r="C372" s="82"/>
      <c r="D372" s="15" t="s">
        <v>6</v>
      </c>
      <c r="E372" s="15" t="s">
        <v>7</v>
      </c>
      <c r="F372" s="17">
        <f>ROUND(VLOOKUP($B372,'2019-20 AER Final Decision'!$E$345:$P$364,'2019-20 AER Final Decision'!$M$341,FALSE),2)</f>
        <v>96.92</v>
      </c>
      <c r="G372" s="107">
        <f t="shared" si="25"/>
        <v>106.61199999999999</v>
      </c>
      <c r="I372" s="3" t="b">
        <f>IF($B372="","",ROUND(F372,2)=ROUND(VLOOKUP($B372,'2019-20 AER Final Decision'!$E$345:$P$364,'2019-20 AER Final Decision'!$M$341,FALSE),2))</f>
        <v>1</v>
      </c>
    </row>
    <row r="373" spans="2:9" x14ac:dyDescent="0.2">
      <c r="B373" s="83" t="s">
        <v>394</v>
      </c>
      <c r="C373" s="82"/>
      <c r="D373" s="15" t="s">
        <v>6</v>
      </c>
      <c r="E373" s="15" t="s">
        <v>7</v>
      </c>
      <c r="F373" s="17">
        <f>ROUND(VLOOKUP($B373,'2019-20 AER Final Decision'!$E$345:$P$364,'2019-20 AER Final Decision'!$M$341,FALSE),2)</f>
        <v>210.16</v>
      </c>
      <c r="G373" s="107">
        <f t="shared" si="25"/>
        <v>231.17599999999999</v>
      </c>
      <c r="I373" s="3" t="b">
        <f>IF($B373="","",ROUND(F373,2)=ROUND(VLOOKUP($B373,'2019-20 AER Final Decision'!$E$345:$P$364,'2019-20 AER Final Decision'!$M$341,FALSE),2))</f>
        <v>1</v>
      </c>
    </row>
    <row r="374" spans="2:9" x14ac:dyDescent="0.2">
      <c r="B374" s="83" t="s">
        <v>395</v>
      </c>
      <c r="C374" s="82"/>
      <c r="D374" s="15" t="s">
        <v>6</v>
      </c>
      <c r="E374" s="15" t="s">
        <v>7</v>
      </c>
      <c r="F374" s="17">
        <f>ROUND(VLOOKUP($B374,'2019-20 AER Final Decision'!$E$345:$P$364,'2019-20 AER Final Decision'!$M$341,FALSE),2)</f>
        <v>205.16</v>
      </c>
      <c r="G374" s="107">
        <f t="shared" si="25"/>
        <v>225.67599999999999</v>
      </c>
      <c r="I374" s="3" t="b">
        <f>IF($B374="","",ROUND(F374,2)=ROUND(VLOOKUP($B374,'2019-20 AER Final Decision'!$E$345:$P$364,'2019-20 AER Final Decision'!$M$341,FALSE),2))</f>
        <v>1</v>
      </c>
    </row>
    <row r="375" spans="2:9" x14ac:dyDescent="0.2">
      <c r="B375" s="83" t="s">
        <v>396</v>
      </c>
      <c r="C375" s="82"/>
      <c r="D375" s="15" t="s">
        <v>6</v>
      </c>
      <c r="E375" s="15" t="s">
        <v>7</v>
      </c>
      <c r="F375" s="17">
        <f>ROUND(VLOOKUP($B375,'2019-20 AER Final Decision'!$E$345:$P$364,'2019-20 AER Final Decision'!$M$341,FALSE),2)</f>
        <v>136.69</v>
      </c>
      <c r="G375" s="107">
        <f t="shared" si="25"/>
        <v>150.35900000000001</v>
      </c>
      <c r="I375" s="3" t="b">
        <f>IF($B375="","",ROUND(F375,2)=ROUND(VLOOKUP($B375,'2019-20 AER Final Decision'!$E$345:$P$364,'2019-20 AER Final Decision'!$M$341,FALSE),2))</f>
        <v>1</v>
      </c>
    </row>
    <row r="376" spans="2:9" x14ac:dyDescent="0.2">
      <c r="B376" s="83" t="s">
        <v>397</v>
      </c>
      <c r="C376" s="82"/>
      <c r="D376" s="15" t="s">
        <v>6</v>
      </c>
      <c r="E376" s="15" t="s">
        <v>7</v>
      </c>
      <c r="F376" s="17">
        <f>ROUND(VLOOKUP($B376,'2019-20 AER Final Decision'!$E$345:$P$364,'2019-20 AER Final Decision'!$M$341,FALSE),2)</f>
        <v>162.03</v>
      </c>
      <c r="G376" s="107">
        <f t="shared" si="25"/>
        <v>178.233</v>
      </c>
      <c r="I376" s="3" t="b">
        <f>IF($B376="","",ROUND(F376,2)=ROUND(VLOOKUP($B376,'2019-20 AER Final Decision'!$E$345:$P$364,'2019-20 AER Final Decision'!$M$341,FALSE),2))</f>
        <v>1</v>
      </c>
    </row>
    <row r="377" spans="2:9" x14ac:dyDescent="0.2">
      <c r="B377" s="83" t="s">
        <v>398</v>
      </c>
      <c r="C377" s="82"/>
      <c r="D377" s="15" t="s">
        <v>6</v>
      </c>
      <c r="E377" s="15" t="s">
        <v>7</v>
      </c>
      <c r="F377" s="17">
        <f>ROUND(VLOOKUP($B377,'2019-20 AER Final Decision'!$E$345:$P$364,'2019-20 AER Final Decision'!$M$341,FALSE),2)</f>
        <v>68.680000000000007</v>
      </c>
      <c r="G377" s="107">
        <f t="shared" si="25"/>
        <v>75.548000000000002</v>
      </c>
      <c r="I377" s="3" t="b">
        <f>IF($B377="","",ROUND(F377,2)=ROUND(VLOOKUP($B377,'2019-20 AER Final Decision'!$E$345:$P$364,'2019-20 AER Final Decision'!$M$341,FALSE),2))</f>
        <v>1</v>
      </c>
    </row>
    <row r="378" spans="2:9" x14ac:dyDescent="0.2">
      <c r="B378" s="83" t="s">
        <v>397</v>
      </c>
      <c r="C378" s="82"/>
      <c r="D378" s="15" t="s">
        <v>6</v>
      </c>
      <c r="E378" s="15" t="s">
        <v>7</v>
      </c>
      <c r="F378" s="17">
        <f>ROUND(VLOOKUP($B378,'2019-20 AER Final Decision'!$E$345:$P$364,'2019-20 AER Final Decision'!$M$341,FALSE),2)</f>
        <v>162.03</v>
      </c>
      <c r="G378" s="107">
        <f t="shared" si="25"/>
        <v>178.233</v>
      </c>
      <c r="I378" s="3" t="b">
        <f>IF($B378="","",ROUND(F378,2)=ROUND(VLOOKUP($B378,'2019-20 AER Final Decision'!$E$345:$P$364,'2019-20 AER Final Decision'!$M$341,FALSE),2))</f>
        <v>1</v>
      </c>
    </row>
    <row r="379" spans="2:9" x14ac:dyDescent="0.2">
      <c r="B379" s="83" t="s">
        <v>399</v>
      </c>
      <c r="C379" s="82"/>
      <c r="D379" s="15" t="s">
        <v>6</v>
      </c>
      <c r="E379" s="15" t="s">
        <v>7</v>
      </c>
      <c r="F379" s="17">
        <f>ROUND(VLOOKUP($B379,'2019-20 AER Final Decision'!$E$345:$P$364,'2019-20 AER Final Decision'!$M$341,FALSE),2)</f>
        <v>162.03</v>
      </c>
      <c r="G379" s="107">
        <f t="shared" si="25"/>
        <v>178.233</v>
      </c>
      <c r="I379" s="3" t="b">
        <f>IF($B379="","",ROUND(F379,2)=ROUND(VLOOKUP($B379,'2019-20 AER Final Decision'!$E$345:$P$364,'2019-20 AER Final Decision'!$M$341,FALSE),2))</f>
        <v>1</v>
      </c>
    </row>
    <row r="380" spans="2:9" x14ac:dyDescent="0.2">
      <c r="B380" s="83" t="s">
        <v>400</v>
      </c>
      <c r="C380" s="82"/>
      <c r="D380" s="15" t="s">
        <v>6</v>
      </c>
      <c r="E380" s="15" t="s">
        <v>7</v>
      </c>
      <c r="F380" s="17">
        <f>ROUND(VLOOKUP($B380,'2019-20 AER Final Decision'!$E$345:$P$364,'2019-20 AER Final Decision'!$M$341,FALSE),2)</f>
        <v>112.09</v>
      </c>
      <c r="G380" s="107">
        <f t="shared" si="25"/>
        <v>123.29900000000001</v>
      </c>
      <c r="I380" s="3" t="b">
        <f>IF($B380="","",ROUND(F380,2)=ROUND(VLOOKUP($B380,'2019-20 AER Final Decision'!$E$345:$P$364,'2019-20 AER Final Decision'!$M$341,FALSE),2))</f>
        <v>1</v>
      </c>
    </row>
    <row r="381" spans="2:9" x14ac:dyDescent="0.2">
      <c r="B381" s="83" t="s">
        <v>401</v>
      </c>
      <c r="C381" s="82"/>
      <c r="D381" s="15" t="s">
        <v>6</v>
      </c>
      <c r="E381" s="15" t="s">
        <v>7</v>
      </c>
      <c r="F381" s="17">
        <f>ROUND(VLOOKUP($B381,'2019-20 AER Final Decision'!$E$345:$P$364,'2019-20 AER Final Decision'!$M$341,FALSE),2)</f>
        <v>168.14</v>
      </c>
      <c r="G381" s="107">
        <f t="shared" si="25"/>
        <v>184.95400000000001</v>
      </c>
      <c r="I381" s="3" t="b">
        <f>IF($B381="","",ROUND(F381,2)=ROUND(VLOOKUP($B381,'2019-20 AER Final Decision'!$E$345:$P$364,'2019-20 AER Final Decision'!$M$341,FALSE),2))</f>
        <v>1</v>
      </c>
    </row>
    <row r="382" spans="2:9" x14ac:dyDescent="0.2">
      <c r="B382" s="83" t="s">
        <v>402</v>
      </c>
      <c r="C382" s="82"/>
      <c r="D382" s="15" t="s">
        <v>6</v>
      </c>
      <c r="E382" s="15" t="s">
        <v>7</v>
      </c>
      <c r="F382" s="17">
        <f>ROUND(VLOOKUP($B382,'2019-20 AER Final Decision'!$E$345:$P$364,'2019-20 AER Final Decision'!$M$341,FALSE),2)</f>
        <v>210.16</v>
      </c>
      <c r="G382" s="107">
        <f t="shared" si="25"/>
        <v>231.17599999999999</v>
      </c>
      <c r="I382" s="3" t="b">
        <f>IF($B382="","",ROUND(F382,2)=ROUND(VLOOKUP($B382,'2019-20 AER Final Decision'!$E$345:$P$364,'2019-20 AER Final Decision'!$M$341,FALSE),2))</f>
        <v>1</v>
      </c>
    </row>
    <row r="383" spans="2:9" x14ac:dyDescent="0.2">
      <c r="B383" s="83" t="s">
        <v>399</v>
      </c>
      <c r="C383" s="82"/>
      <c r="D383" s="15" t="s">
        <v>6</v>
      </c>
      <c r="E383" s="15" t="s">
        <v>7</v>
      </c>
      <c r="F383" s="17">
        <f>ROUND(VLOOKUP($B383,'2019-20 AER Final Decision'!$E$345:$P$364,'2019-20 AER Final Decision'!$M$341,FALSE),2)</f>
        <v>162.03</v>
      </c>
      <c r="G383" s="107">
        <f t="shared" si="25"/>
        <v>178.233</v>
      </c>
      <c r="I383" s="3" t="b">
        <f>IF($B383="","",ROUND(F383,2)=ROUND(VLOOKUP($B383,'2019-20 AER Final Decision'!$E$345:$P$364,'2019-20 AER Final Decision'!$M$341,FALSE),2))</f>
        <v>1</v>
      </c>
    </row>
    <row r="384" spans="2:9" x14ac:dyDescent="0.2">
      <c r="B384" s="83" t="s">
        <v>403</v>
      </c>
      <c r="C384" s="82" t="s">
        <v>232</v>
      </c>
      <c r="D384" s="15" t="s">
        <v>6</v>
      </c>
      <c r="E384" s="15" t="s">
        <v>7</v>
      </c>
      <c r="F384" s="17">
        <f>ROUND(VLOOKUP($B384,'2019-20 AER Final Decision'!$E$345:$P$364,'2019-20 AER Final Decision'!$M$341,FALSE),2)</f>
        <v>166.24</v>
      </c>
      <c r="G384" s="107">
        <f t="shared" si="25"/>
        <v>182.864</v>
      </c>
      <c r="I384" s="3" t="b">
        <f>IF($B384="","",ROUND(F384,2)=ROUND(VLOOKUP($B384,'2019-20 AER Final Decision'!$E$345:$P$364,'2019-20 AER Final Decision'!$M$341,FALSE),2))</f>
        <v>1</v>
      </c>
    </row>
    <row r="385" spans="9:9" x14ac:dyDescent="0.2">
      <c r="I385" s="3" t="str">
        <f>IF($B385="","",ROUND(F385,2)=ROUND(VLOOKUP($B385,'2019-20 AER Final Decision'!$E$345:$P$364,'2019-20 AER Final Decision'!$L$341,FALSE),2))</f>
        <v/>
      </c>
    </row>
  </sheetData>
  <mergeCells count="29">
    <mergeCell ref="B105:B142"/>
    <mergeCell ref="B11:B16"/>
    <mergeCell ref="B17:B19"/>
    <mergeCell ref="B20:B21"/>
    <mergeCell ref="B22:B26"/>
    <mergeCell ref="B27:B28"/>
    <mergeCell ref="B29:B37"/>
    <mergeCell ref="B38:B39"/>
    <mergeCell ref="B40:B41"/>
    <mergeCell ref="B42:B45"/>
    <mergeCell ref="B50:B72"/>
    <mergeCell ref="B73:B104"/>
    <mergeCell ref="B324:B325"/>
    <mergeCell ref="B143:B155"/>
    <mergeCell ref="B156:B162"/>
    <mergeCell ref="B163:B169"/>
    <mergeCell ref="B170:B258"/>
    <mergeCell ref="B259:B262"/>
    <mergeCell ref="B264:B267"/>
    <mergeCell ref="B268:B276"/>
    <mergeCell ref="B277:B283"/>
    <mergeCell ref="B284:B290"/>
    <mergeCell ref="B291:B320"/>
    <mergeCell ref="B321:B322"/>
    <mergeCell ref="B326:B329"/>
    <mergeCell ref="B332:B333"/>
    <mergeCell ref="B348:B352"/>
    <mergeCell ref="B353:B354"/>
    <mergeCell ref="B355:B356"/>
  </mergeCells>
  <pageMargins left="0.39370078740157483" right="0.39370078740157483" top="0.39370078740157483" bottom="0.39370078740157483" header="0.19685039370078741" footer="0.19685039370078741"/>
  <pageSetup paperSize="9" scale="3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68989-E112-4613-830E-FA5BB0DFB8E6}">
  <sheetPr>
    <pageSetUpPr fitToPage="1"/>
  </sheetPr>
  <dimension ref="A1:I385"/>
  <sheetViews>
    <sheetView zoomScale="85" zoomScaleNormal="85" workbookViewId="0">
      <pane ySplit="8" topLeftCell="A10" activePane="bottomLeft" state="frozen"/>
      <selection activeCell="D386" sqref="D386"/>
      <selection pane="bottomLeft" activeCell="A10" sqref="A10"/>
    </sheetView>
  </sheetViews>
  <sheetFormatPr defaultRowHeight="12.75" x14ac:dyDescent="0.2"/>
  <cols>
    <col min="1" max="1" width="1.375" style="48" customWidth="1"/>
    <col min="2" max="2" width="27.75" style="5" bestFit="1" customWidth="1"/>
    <col min="3" max="3" width="83.5" style="2" customWidth="1"/>
    <col min="4" max="4" width="13.625" style="3" customWidth="1"/>
    <col min="5" max="5" width="6.625" style="3" customWidth="1"/>
    <col min="6" max="7" width="13.875" style="3" customWidth="1"/>
    <col min="8" max="16384" width="9" style="3"/>
  </cols>
  <sheetData>
    <row r="1" spans="1:9" ht="12.75" customHeight="1" x14ac:dyDescent="0.4">
      <c r="B1" s="1"/>
      <c r="C1" s="1"/>
    </row>
    <row r="2" spans="1:9" ht="26.25" x14ac:dyDescent="0.4">
      <c r="B2" s="1" t="s">
        <v>200</v>
      </c>
    </row>
    <row r="3" spans="1:9" ht="18" hidden="1" x14ac:dyDescent="0.25">
      <c r="A3" s="49"/>
      <c r="B3" s="7"/>
    </row>
    <row r="4" spans="1:9" hidden="1" x14ac:dyDescent="0.2">
      <c r="A4" s="49"/>
      <c r="B4" s="51"/>
      <c r="C4" s="51"/>
      <c r="D4" s="51"/>
      <c r="E4" s="51"/>
      <c r="F4" s="51"/>
      <c r="G4" s="51"/>
    </row>
    <row r="5" spans="1:9" hidden="1" x14ac:dyDescent="0.2">
      <c r="A5" s="49"/>
      <c r="B5" s="8"/>
      <c r="F5" s="121"/>
    </row>
    <row r="6" spans="1:9" hidden="1" x14ac:dyDescent="0.2">
      <c r="A6" s="49"/>
      <c r="B6" s="8"/>
      <c r="F6" s="121"/>
    </row>
    <row r="7" spans="1:9" x14ac:dyDescent="0.2">
      <c r="A7" s="49"/>
      <c r="B7" s="51"/>
      <c r="C7" s="51"/>
      <c r="D7" s="51"/>
      <c r="E7" s="51"/>
      <c r="F7" s="51"/>
      <c r="G7" s="51"/>
    </row>
    <row r="8" spans="1:9" x14ac:dyDescent="0.2">
      <c r="A8" s="49"/>
      <c r="B8" s="8"/>
      <c r="F8" s="131" t="s">
        <v>456</v>
      </c>
    </row>
    <row r="9" spans="1:9" hidden="1" x14ac:dyDescent="0.2">
      <c r="A9" s="49"/>
      <c r="B9" s="8"/>
    </row>
    <row r="10" spans="1:9" s="6" customFormat="1" ht="60" x14ac:dyDescent="0.2">
      <c r="A10" s="50"/>
      <c r="B10" s="13" t="s">
        <v>2</v>
      </c>
      <c r="C10" s="13" t="s">
        <v>0</v>
      </c>
      <c r="D10" s="13" t="s">
        <v>1</v>
      </c>
      <c r="E10" s="13" t="s">
        <v>2</v>
      </c>
      <c r="F10" s="45" t="s">
        <v>461</v>
      </c>
      <c r="G10" s="45" t="s">
        <v>462</v>
      </c>
    </row>
    <row r="11" spans="1:9" x14ac:dyDescent="0.2">
      <c r="B11" s="177" t="s">
        <v>141</v>
      </c>
      <c r="C11" s="20" t="s">
        <v>337</v>
      </c>
      <c r="D11" s="37" t="s">
        <v>142</v>
      </c>
      <c r="E11" s="38" t="s">
        <v>5</v>
      </c>
      <c r="F11" s="71">
        <f>ROUND(VLOOKUP($C11,'2019-20 AER Final Decision'!$G$21:$P$363,'2019-20 AER Final Decision'!$N$5,FALSE),2)</f>
        <v>46.45</v>
      </c>
      <c r="G11" s="77">
        <f>ROUND(F11*1.1,2)</f>
        <v>51.1</v>
      </c>
      <c r="I11" s="3" t="b">
        <f>IF($E11="","",ROUND(F11,2)=ROUND(VLOOKUP($C11,'2019-20 AER Final Decision'!$G$20:$Q$335,'2019-20 AER Final Decision'!$N$5,FALSE),2))</f>
        <v>1</v>
      </c>
    </row>
    <row r="12" spans="1:9" x14ac:dyDescent="0.2">
      <c r="B12" s="179"/>
      <c r="C12" s="23" t="s">
        <v>336</v>
      </c>
      <c r="D12" s="35" t="s">
        <v>142</v>
      </c>
      <c r="E12" s="36" t="s">
        <v>5</v>
      </c>
      <c r="F12" s="22">
        <f>ROUND(VLOOKUP($C12,'2019-20 AER Final Decision'!$G$21:$P$363,'2019-20 AER Final Decision'!$N$5,FALSE),2)</f>
        <v>13.29</v>
      </c>
      <c r="G12" s="78">
        <f t="shared" ref="G12:G45" si="0">ROUND(F12*1.1,2)</f>
        <v>14.62</v>
      </c>
      <c r="I12" s="3" t="b">
        <f>IF($E12="","",ROUND(F12,2)=ROUND(VLOOKUP($C12,'2019-20 AER Final Decision'!$G$20:$Q$335,'2019-20 AER Final Decision'!$N$5,FALSE),2))</f>
        <v>1</v>
      </c>
    </row>
    <row r="13" spans="1:9" x14ac:dyDescent="0.2">
      <c r="B13" s="179"/>
      <c r="C13" s="23" t="s">
        <v>338</v>
      </c>
      <c r="D13" s="35" t="s">
        <v>142</v>
      </c>
      <c r="E13" s="36" t="s">
        <v>5</v>
      </c>
      <c r="F13" s="22">
        <f>ROUND(VLOOKUP($C13,'2019-20 AER Final Decision'!$G$21:$P$363,'2019-20 AER Final Decision'!$N$5,FALSE),2)</f>
        <v>11.08</v>
      </c>
      <c r="G13" s="78">
        <f t="shared" si="0"/>
        <v>12.19</v>
      </c>
      <c r="I13" s="3" t="b">
        <f>IF($E13="","",ROUND(F13,2)=ROUND(VLOOKUP($C13,'2019-20 AER Final Decision'!$G$20:$Q$335,'2019-20 AER Final Decision'!$N$5,FALSE),2))</f>
        <v>1</v>
      </c>
    </row>
    <row r="14" spans="1:9" x14ac:dyDescent="0.2">
      <c r="B14" s="179"/>
      <c r="C14" s="23" t="s">
        <v>377</v>
      </c>
      <c r="D14" s="35" t="s">
        <v>142</v>
      </c>
      <c r="E14" s="36" t="s">
        <v>5</v>
      </c>
      <c r="F14" s="22">
        <f>ROUND(VLOOKUP($C14,'2019-20 AER Final Decision'!$G$21:$P$363,'2019-20 AER Final Decision'!$N$5,FALSE),2)</f>
        <v>132.97999999999999</v>
      </c>
      <c r="G14" s="78">
        <f t="shared" si="0"/>
        <v>146.28</v>
      </c>
      <c r="I14" s="3" t="b">
        <f>IF($E14="","",ROUND(F14,2)=ROUND(VLOOKUP($C14,'2019-20 AER Final Decision'!$G$20:$Q$335,'2019-20 AER Final Decision'!$N$5,FALSE),2))</f>
        <v>1</v>
      </c>
    </row>
    <row r="15" spans="1:9" x14ac:dyDescent="0.2">
      <c r="B15" s="179"/>
      <c r="C15" s="23" t="s">
        <v>334</v>
      </c>
      <c r="D15" s="35" t="s">
        <v>142</v>
      </c>
      <c r="E15" s="36" t="s">
        <v>5</v>
      </c>
      <c r="F15" s="22">
        <f>ROUND(VLOOKUP($C15,'2019-20 AER Final Decision'!$G$21:$P$363,'2019-20 AER Final Decision'!$N$5,FALSE),2)</f>
        <v>177.29</v>
      </c>
      <c r="G15" s="78">
        <f t="shared" si="0"/>
        <v>195.02</v>
      </c>
      <c r="I15" s="3" t="b">
        <f>IF($E15="","",ROUND(F15,2)=ROUND(VLOOKUP($C15,'2019-20 AER Final Decision'!$G$20:$Q$335,'2019-20 AER Final Decision'!$N$5,FALSE),2))</f>
        <v>1</v>
      </c>
    </row>
    <row r="16" spans="1:9" x14ac:dyDescent="0.2">
      <c r="B16" s="178"/>
      <c r="C16" s="74" t="s">
        <v>378</v>
      </c>
      <c r="D16" s="24" t="s">
        <v>142</v>
      </c>
      <c r="E16" s="76" t="s">
        <v>5</v>
      </c>
      <c r="F16" s="26">
        <f>ROUND(VLOOKUP($C16,'2019-20 AER Final Decision'!$G$21:$P$363,'2019-20 AER Final Decision'!$N$5,FALSE),2)</f>
        <v>33.24</v>
      </c>
      <c r="G16" s="79">
        <f t="shared" si="0"/>
        <v>36.56</v>
      </c>
      <c r="I16" s="3" t="b">
        <f>IF($E16="","",ROUND(F16,2)=ROUND(VLOOKUP($C16,'2019-20 AER Final Decision'!$G$20:$Q$335,'2019-20 AER Final Decision'!$N$5,FALSE),2))</f>
        <v>1</v>
      </c>
    </row>
    <row r="17" spans="1:9" x14ac:dyDescent="0.2">
      <c r="B17" s="177" t="s">
        <v>387</v>
      </c>
      <c r="C17" s="20" t="s">
        <v>423</v>
      </c>
      <c r="D17" s="37" t="s">
        <v>4</v>
      </c>
      <c r="E17" s="37" t="s">
        <v>5</v>
      </c>
      <c r="F17" s="71">
        <f>ROUND(VLOOKUP($C17,'2019-20 AER Final Decision'!$G$21:$P$363,'2019-20 AER Final Decision'!$N$5,FALSE),2)</f>
        <v>29.05</v>
      </c>
      <c r="G17" s="77">
        <f t="shared" si="0"/>
        <v>31.96</v>
      </c>
      <c r="I17" s="3" t="b">
        <f>IF($E17="","",ROUND(F17,2)=ROUND(VLOOKUP($C17,'2019-20 AER Final Decision'!$G$20:$Q$335,'2019-20 AER Final Decision'!$N$5,FALSE),2))</f>
        <v>1</v>
      </c>
    </row>
    <row r="18" spans="1:9" x14ac:dyDescent="0.2">
      <c r="B18" s="191"/>
      <c r="C18" s="23" t="s">
        <v>424</v>
      </c>
      <c r="D18" s="35" t="s">
        <v>4</v>
      </c>
      <c r="E18" s="35" t="s">
        <v>5</v>
      </c>
      <c r="F18" s="22">
        <f>F17</f>
        <v>29.05</v>
      </c>
      <c r="G18" s="78">
        <f t="shared" si="0"/>
        <v>31.96</v>
      </c>
      <c r="I18" s="130" t="b">
        <f>IF($E18="","",ROUND(F18,2)=ROUND(VLOOKUP($C17,'2019-20 AER Final Decision'!$G$20:$Q$335,'2019-20 AER Final Decision'!$N$5,FALSE),2))</f>
        <v>1</v>
      </c>
    </row>
    <row r="19" spans="1:9" x14ac:dyDescent="0.2">
      <c r="B19" s="191"/>
      <c r="C19" s="23" t="s">
        <v>425</v>
      </c>
      <c r="D19" s="35" t="s">
        <v>4</v>
      </c>
      <c r="E19" s="35" t="s">
        <v>5</v>
      </c>
      <c r="F19" s="22">
        <f>F17</f>
        <v>29.05</v>
      </c>
      <c r="G19" s="78">
        <f t="shared" si="0"/>
        <v>31.96</v>
      </c>
      <c r="I19" s="130" t="b">
        <f>IF($E19="","",ROUND(F19,2)=ROUND(VLOOKUP($C17,'2019-20 AER Final Decision'!$G$20:$Q$335,'2019-20 AER Final Decision'!$N$5,FALSE),2))</f>
        <v>1</v>
      </c>
    </row>
    <row r="20" spans="1:9" x14ac:dyDescent="0.2">
      <c r="B20" s="177" t="s">
        <v>155</v>
      </c>
      <c r="C20" s="47" t="s">
        <v>155</v>
      </c>
      <c r="D20" s="37" t="s">
        <v>4</v>
      </c>
      <c r="E20" s="37" t="s">
        <v>5</v>
      </c>
      <c r="F20" s="71">
        <f>ROUND(VLOOKUP($C20,'2019-20 AER Final Decision'!$G$21:$P$363,'2019-20 AER Final Decision'!$N$5,FALSE),2)</f>
        <v>140.01</v>
      </c>
      <c r="G20" s="77">
        <f t="shared" si="0"/>
        <v>154.01</v>
      </c>
      <c r="I20" s="3" t="b">
        <f>IF($E20="","",ROUND(F20,2)=ROUND(VLOOKUP($C20,'2019-20 AER Final Decision'!$G$20:$Q$335,'2019-20 AER Final Decision'!$N$5,FALSE),2))</f>
        <v>1</v>
      </c>
    </row>
    <row r="21" spans="1:9" x14ac:dyDescent="0.2">
      <c r="B21" s="178"/>
      <c r="C21" s="70" t="s">
        <v>426</v>
      </c>
      <c r="D21" s="24" t="s">
        <v>4</v>
      </c>
      <c r="E21" s="24" t="s">
        <v>5</v>
      </c>
      <c r="F21" s="26">
        <f>ROUND(VLOOKUP($C21,'2019-20 AER Final Decision'!$G$21:$P$363,'2019-20 AER Final Decision'!$N$5,FALSE),2)</f>
        <v>126.01</v>
      </c>
      <c r="G21" s="79">
        <f t="shared" si="0"/>
        <v>138.61000000000001</v>
      </c>
      <c r="I21" s="3" t="b">
        <f>IF($E21="","",ROUND(F21,2)=ROUND(VLOOKUP($C21,'2019-20 AER Final Decision'!$G$20:$Q$335,'2019-20 AER Final Decision'!$N$5,FALSE),2))</f>
        <v>1</v>
      </c>
    </row>
    <row r="22" spans="1:9" s="4" customFormat="1" x14ac:dyDescent="0.2">
      <c r="A22" s="49"/>
      <c r="B22" s="185" t="s">
        <v>157</v>
      </c>
      <c r="C22" s="47" t="s">
        <v>202</v>
      </c>
      <c r="D22" s="37" t="s">
        <v>6</v>
      </c>
      <c r="E22" s="37" t="s">
        <v>7</v>
      </c>
      <c r="F22" s="71">
        <f>ROUND(VLOOKUP($C22,'2019-20 AER Final Decision'!$G$21:$P$363,'2019-20 AER Final Decision'!$N$5,FALSE),2)</f>
        <v>168</v>
      </c>
      <c r="G22" s="77">
        <f t="shared" si="0"/>
        <v>184.8</v>
      </c>
      <c r="I22" s="3" t="b">
        <f>IF($E22="","",ROUND(F22,2)=ROUND(VLOOKUP($C22,'2019-20 AER Final Decision'!$G$20:$Q$335,'2019-20 AER Final Decision'!$N$5,FALSE),2))</f>
        <v>1</v>
      </c>
    </row>
    <row r="23" spans="1:9" s="4" customFormat="1" x14ac:dyDescent="0.2">
      <c r="A23" s="49"/>
      <c r="B23" s="185"/>
      <c r="C23" s="69" t="s">
        <v>203</v>
      </c>
      <c r="D23" s="35" t="s">
        <v>204</v>
      </c>
      <c r="E23" s="35" t="s">
        <v>7</v>
      </c>
      <c r="F23" s="22">
        <f>ROUND(VLOOKUP($C23,'2019-20 AER Final Decision'!$G$21:$P$363,'2019-20 AER Final Decision'!$N$5,FALSE),2)</f>
        <v>6.16</v>
      </c>
      <c r="G23" s="78">
        <f t="shared" si="0"/>
        <v>6.78</v>
      </c>
      <c r="I23" s="3" t="b">
        <f>IF($E23="","",ROUND(F23,2)=ROUND(VLOOKUP($C23,'2019-20 AER Final Decision'!$G$20:$Q$335,'2019-20 AER Final Decision'!$N$5,FALSE),2))</f>
        <v>1</v>
      </c>
    </row>
    <row r="24" spans="1:9" s="4" customFormat="1" x14ac:dyDescent="0.2">
      <c r="A24" s="49"/>
      <c r="B24" s="185"/>
      <c r="C24" s="69" t="s">
        <v>205</v>
      </c>
      <c r="D24" s="35" t="s">
        <v>6</v>
      </c>
      <c r="E24" s="35" t="s">
        <v>7</v>
      </c>
      <c r="F24" s="22">
        <f>ROUND(VLOOKUP($C24,'2019-20 AER Final Decision'!$G$21:$P$363,'2019-20 AER Final Decision'!$N$5,FALSE),2)</f>
        <v>168</v>
      </c>
      <c r="G24" s="78">
        <f t="shared" si="0"/>
        <v>184.8</v>
      </c>
      <c r="I24" s="3" t="b">
        <f>IF($E24="","",ROUND(F24,2)=ROUND(VLOOKUP($C24,'2019-20 AER Final Decision'!$G$20:$Q$335,'2019-20 AER Final Decision'!$N$5,FALSE),2))</f>
        <v>1</v>
      </c>
    </row>
    <row r="25" spans="1:9" s="4" customFormat="1" x14ac:dyDescent="0.2">
      <c r="A25" s="49"/>
      <c r="B25" s="185"/>
      <c r="C25" s="69" t="s">
        <v>159</v>
      </c>
      <c r="D25" s="35" t="s">
        <v>4</v>
      </c>
      <c r="E25" s="35" t="s">
        <v>5</v>
      </c>
      <c r="F25" s="22">
        <f>ROUND(VLOOKUP($C25,'2019-20 AER Final Decision'!$G$21:$P$363,'2019-20 AER Final Decision'!$N$5,FALSE),2)</f>
        <v>672.05</v>
      </c>
      <c r="G25" s="78">
        <f t="shared" si="0"/>
        <v>739.26</v>
      </c>
      <c r="I25" s="3" t="b">
        <f>IF($E25="","",ROUND(F25,2)=ROUND(VLOOKUP($C25,'2019-20 AER Final Decision'!$G$20:$Q$335,'2019-20 AER Final Decision'!$N$5,FALSE),2))</f>
        <v>1</v>
      </c>
    </row>
    <row r="26" spans="1:9" s="4" customFormat="1" x14ac:dyDescent="0.2">
      <c r="A26" s="49"/>
      <c r="B26" s="185"/>
      <c r="C26" s="70" t="s">
        <v>158</v>
      </c>
      <c r="D26" s="24" t="s">
        <v>6</v>
      </c>
      <c r="E26" s="24" t="s">
        <v>7</v>
      </c>
      <c r="F26" s="26">
        <f>ROUND(VLOOKUP($C26,'2019-20 AER Final Decision'!$G$21:$P$363,'2019-20 AER Final Decision'!$N$5,FALSE),2)</f>
        <v>168</v>
      </c>
      <c r="G26" s="79">
        <f t="shared" si="0"/>
        <v>184.8</v>
      </c>
      <c r="I26" s="3" t="b">
        <f>IF($E26="","",ROUND(F26,2)=ROUND(VLOOKUP($C26,'2019-20 AER Final Decision'!$G$20:$Q$335,'2019-20 AER Final Decision'!$N$5,FALSE),2))</f>
        <v>1</v>
      </c>
    </row>
    <row r="27" spans="1:9" s="4" customFormat="1" x14ac:dyDescent="0.2">
      <c r="A27" s="49"/>
      <c r="B27" s="192" t="s">
        <v>189</v>
      </c>
      <c r="C27" s="119" t="s">
        <v>190</v>
      </c>
      <c r="D27" s="37" t="s">
        <v>4</v>
      </c>
      <c r="E27" s="37" t="s">
        <v>5</v>
      </c>
      <c r="F27" s="71">
        <f>ROUND(VLOOKUP($C27,'2019-20 AER Final Decision'!$G$21:$P$363,'2019-20 AER Final Decision'!$N$5,FALSE),2)</f>
        <v>504.03</v>
      </c>
      <c r="G27" s="77">
        <f t="shared" si="0"/>
        <v>554.42999999999995</v>
      </c>
      <c r="I27" s="3" t="b">
        <f>IF($E27="","",ROUND(F27,2)=ROUND(VLOOKUP($C27,'2019-20 AER Final Decision'!$G$20:$Q$335,'2019-20 AER Final Decision'!$N$5,FALSE),2))</f>
        <v>1</v>
      </c>
    </row>
    <row r="28" spans="1:9" s="4" customFormat="1" x14ac:dyDescent="0.2">
      <c r="A28" s="49"/>
      <c r="B28" s="186"/>
      <c r="C28" s="120" t="s">
        <v>427</v>
      </c>
      <c r="D28" s="24" t="s">
        <v>4</v>
      </c>
      <c r="E28" s="24" t="s">
        <v>5</v>
      </c>
      <c r="F28" s="26">
        <f>ROUND(VLOOKUP($C28,'2019-20 AER Final Decision'!$G$21:$P$363,'2019-20 AER Final Decision'!$N$5,FALSE),2)</f>
        <v>126.01</v>
      </c>
      <c r="G28" s="79">
        <f t="shared" si="0"/>
        <v>138.61000000000001</v>
      </c>
      <c r="I28" s="3" t="b">
        <f>IF($E28="","",ROUND(F28,2)=ROUND(VLOOKUP($C28,'2019-20 AER Final Decision'!$G$20:$Q$335,'2019-20 AER Final Decision'!$N$5,FALSE),2))</f>
        <v>1</v>
      </c>
    </row>
    <row r="29" spans="1:9" s="4" customFormat="1" x14ac:dyDescent="0.2">
      <c r="A29" s="49"/>
      <c r="B29" s="177" t="s">
        <v>191</v>
      </c>
      <c r="C29" s="47" t="s">
        <v>206</v>
      </c>
      <c r="D29" s="37" t="s">
        <v>209</v>
      </c>
      <c r="E29" s="37" t="s">
        <v>5</v>
      </c>
      <c r="F29" s="71">
        <f>ROUND(VLOOKUP($C29,'2019-20 AER Final Decision'!$G$21:$P$363,'2019-20 AER Final Decision'!$N$5,FALSE),2)</f>
        <v>84.01</v>
      </c>
      <c r="G29" s="77">
        <f t="shared" si="0"/>
        <v>92.41</v>
      </c>
      <c r="I29" s="3" t="b">
        <f>IF($E29="","",ROUND(F29,2)=ROUND(VLOOKUP($C29,'2019-20 AER Final Decision'!$G$20:$Q$335,'2019-20 AER Final Decision'!$N$5,FALSE),2))</f>
        <v>1</v>
      </c>
    </row>
    <row r="30" spans="1:9" s="4" customFormat="1" x14ac:dyDescent="0.2">
      <c r="A30" s="49"/>
      <c r="B30" s="183"/>
      <c r="C30" s="69" t="s">
        <v>207</v>
      </c>
      <c r="D30" s="35" t="s">
        <v>209</v>
      </c>
      <c r="E30" s="35" t="s">
        <v>5</v>
      </c>
      <c r="F30" s="22">
        <f>ROUND(VLOOKUP($C30,'2019-20 AER Final Decision'!$G$21:$P$363,'2019-20 AER Final Decision'!$N$5,FALSE),2)</f>
        <v>317.52999999999997</v>
      </c>
      <c r="G30" s="78">
        <f t="shared" si="0"/>
        <v>349.28</v>
      </c>
      <c r="I30" s="3" t="b">
        <f>IF($E30="","",ROUND(F30,2)=ROUND(VLOOKUP($C30,'2019-20 AER Final Decision'!$G$20:$Q$335,'2019-20 AER Final Decision'!$N$5,FALSE),2))</f>
        <v>1</v>
      </c>
    </row>
    <row r="31" spans="1:9" s="4" customFormat="1" x14ac:dyDescent="0.2">
      <c r="A31" s="49"/>
      <c r="B31" s="183"/>
      <c r="C31" s="69" t="s">
        <v>224</v>
      </c>
      <c r="D31" s="35" t="s">
        <v>210</v>
      </c>
      <c r="E31" s="35" t="s">
        <v>5</v>
      </c>
      <c r="F31" s="22">
        <f>ROUND(VLOOKUP($C31,'2019-20 AER Final Decision'!$G$21:$P$363,'2019-20 AER Final Decision'!$N$5,FALSE),2)</f>
        <v>71.209999999999994</v>
      </c>
      <c r="G31" s="78">
        <f t="shared" si="0"/>
        <v>78.33</v>
      </c>
      <c r="I31" s="3" t="b">
        <f>IF($E31="","",ROUND(F31,2)=ROUND(VLOOKUP($C31,'2019-20 AER Final Decision'!$G$20:$Q$335,'2019-20 AER Final Decision'!$N$5,FALSE),2))</f>
        <v>1</v>
      </c>
    </row>
    <row r="32" spans="1:9" s="4" customFormat="1" x14ac:dyDescent="0.2">
      <c r="A32" s="49"/>
      <c r="B32" s="183"/>
      <c r="C32" s="69" t="s">
        <v>225</v>
      </c>
      <c r="D32" s="35" t="s">
        <v>210</v>
      </c>
      <c r="E32" s="35" t="s">
        <v>5</v>
      </c>
      <c r="F32" s="125">
        <f>F31</f>
        <v>71.209999999999994</v>
      </c>
      <c r="G32" s="78">
        <f t="shared" si="0"/>
        <v>78.33</v>
      </c>
      <c r="I32" s="130" t="b">
        <f>IF($E32="","",ROUND(F32,2)=ROUND(VLOOKUP($C31,'2019-20 AER Final Decision'!$G$20:$Q$335,'2019-20 AER Final Decision'!$N$5,FALSE),2))</f>
        <v>1</v>
      </c>
    </row>
    <row r="33" spans="1:9" s="4" customFormat="1" x14ac:dyDescent="0.2">
      <c r="A33" s="49"/>
      <c r="B33" s="183"/>
      <c r="C33" s="69" t="s">
        <v>208</v>
      </c>
      <c r="D33" s="35" t="s">
        <v>212</v>
      </c>
      <c r="E33" s="35" t="s">
        <v>5</v>
      </c>
      <c r="F33" s="22">
        <f>ROUND(VLOOKUP($C33,'2019-20 AER Final Decision'!$G$21:$P$363,'2019-20 AER Final Decision'!$N$5,FALSE),2)</f>
        <v>80.42</v>
      </c>
      <c r="G33" s="78">
        <f t="shared" si="0"/>
        <v>88.46</v>
      </c>
      <c r="I33" s="3" t="b">
        <f>IF($E33="","",ROUND(F33,2)=ROUND(VLOOKUP($C33,'2019-20 AER Final Decision'!$G$20:$Q$335,'2019-20 AER Final Decision'!$N$5,FALSE),2))</f>
        <v>1</v>
      </c>
    </row>
    <row r="34" spans="1:9" s="4" customFormat="1" x14ac:dyDescent="0.2">
      <c r="A34" s="49"/>
      <c r="B34" s="183"/>
      <c r="C34" s="69" t="s">
        <v>211</v>
      </c>
      <c r="D34" s="35" t="s">
        <v>209</v>
      </c>
      <c r="E34" s="35" t="s">
        <v>5</v>
      </c>
      <c r="F34" s="22">
        <f>ROUND(VLOOKUP($C34,'2019-20 AER Final Decision'!$G$21:$P$363,'2019-20 AER Final Decision'!$N$5,FALSE),2)</f>
        <v>524.82000000000005</v>
      </c>
      <c r="G34" s="78">
        <f t="shared" si="0"/>
        <v>577.29999999999995</v>
      </c>
      <c r="I34" s="3" t="b">
        <f>IF($E34="","",ROUND(F34,2)=ROUND(VLOOKUP($C34,'2019-20 AER Final Decision'!$G$20:$Q$335,'2019-20 AER Final Decision'!$N$5,FALSE),2))</f>
        <v>1</v>
      </c>
    </row>
    <row r="35" spans="1:9" s="4" customFormat="1" x14ac:dyDescent="0.2">
      <c r="A35" s="49"/>
      <c r="B35" s="183"/>
      <c r="C35" s="69" t="s">
        <v>193</v>
      </c>
      <c r="D35" s="35" t="s">
        <v>210</v>
      </c>
      <c r="E35" s="36" t="s">
        <v>5</v>
      </c>
      <c r="F35" s="22">
        <f>ROUND(VLOOKUP($C35,'2019-20 AER Final Decision'!$G$21:$P$363,'2019-20 AER Final Decision'!$N$5,FALSE),2)</f>
        <v>225.15</v>
      </c>
      <c r="G35" s="78">
        <f t="shared" si="0"/>
        <v>247.67</v>
      </c>
      <c r="I35" s="3" t="b">
        <f>IF($E35="","",ROUND(F35,2)=ROUND(VLOOKUP($C35,'2019-20 AER Final Decision'!$G$20:$Q$335,'2019-20 AER Final Decision'!$N$5,FALSE),2))</f>
        <v>1</v>
      </c>
    </row>
    <row r="36" spans="1:9" s="4" customFormat="1" x14ac:dyDescent="0.2">
      <c r="A36" s="49"/>
      <c r="B36" s="179"/>
      <c r="C36" s="69" t="s">
        <v>380</v>
      </c>
      <c r="D36" s="35" t="s">
        <v>4</v>
      </c>
      <c r="E36" s="36" t="s">
        <v>5</v>
      </c>
      <c r="F36" s="22">
        <f>ROUND(VLOOKUP($C36,'2019-20 AER Final Decision'!$G$21:$P$363,'2019-20 AER Final Decision'!$N$5,FALSE),2)</f>
        <v>143.41</v>
      </c>
      <c r="G36" s="78">
        <f t="shared" si="0"/>
        <v>157.75</v>
      </c>
      <c r="I36" s="3" t="b">
        <f>IF($E36="","",ROUND(F36,2)=ROUND(VLOOKUP($C36,'2019-20 AER Final Decision'!$G$20:$Q$335,'2019-20 AER Final Decision'!$N$5,FALSE),2))</f>
        <v>1</v>
      </c>
    </row>
    <row r="37" spans="1:9" s="4" customFormat="1" x14ac:dyDescent="0.2">
      <c r="A37" s="49"/>
      <c r="B37" s="178"/>
      <c r="C37" s="70" t="s">
        <v>381</v>
      </c>
      <c r="D37" s="24" t="s">
        <v>4</v>
      </c>
      <c r="E37" s="76" t="s">
        <v>5</v>
      </c>
      <c r="F37" s="26">
        <f>ROUND(VLOOKUP($C37,'2019-20 AER Final Decision'!$G$21:$P$363,'2019-20 AER Final Decision'!$N$5,FALSE),2)</f>
        <v>252.01</v>
      </c>
      <c r="G37" s="79">
        <f t="shared" si="0"/>
        <v>277.20999999999998</v>
      </c>
      <c r="I37" s="3" t="b">
        <f>IF($E37="","",ROUND(F37,2)=ROUND(VLOOKUP($C37,'2019-20 AER Final Decision'!$G$20:$Q$335,'2019-20 AER Final Decision'!$N$5,FALSE),2))</f>
        <v>1</v>
      </c>
    </row>
    <row r="38" spans="1:9" s="4" customFormat="1" x14ac:dyDescent="0.2">
      <c r="A38" s="49"/>
      <c r="B38" s="177" t="s">
        <v>192</v>
      </c>
      <c r="C38" s="47" t="s">
        <v>192</v>
      </c>
      <c r="D38" s="37" t="s">
        <v>4</v>
      </c>
      <c r="E38" s="37" t="s">
        <v>5</v>
      </c>
      <c r="F38" s="71">
        <f>ROUND(VLOOKUP($C38,'2019-20 AER Final Decision'!$G$21:$P$363,'2019-20 AER Final Decision'!$N$5,FALSE),2)</f>
        <v>42</v>
      </c>
      <c r="G38" s="77">
        <f t="shared" si="0"/>
        <v>46.2</v>
      </c>
      <c r="I38" s="3" t="b">
        <f>IF($E38="","",ROUND(F38,2)=ROUND(VLOOKUP($C38,'2019-20 AER Final Decision'!$G$20:$Q$335,'2019-20 AER Final Decision'!$N$5,FALSE),2))</f>
        <v>1</v>
      </c>
    </row>
    <row r="39" spans="1:9" s="4" customFormat="1" x14ac:dyDescent="0.2">
      <c r="A39" s="49"/>
      <c r="B39" s="188"/>
      <c r="C39" s="70" t="s">
        <v>221</v>
      </c>
      <c r="D39" s="24" t="s">
        <v>4</v>
      </c>
      <c r="E39" s="24" t="s">
        <v>5</v>
      </c>
      <c r="F39" s="26">
        <f>ROUND(VLOOKUP($C39,'2019-20 AER Final Decision'!$G$21:$P$363,'2019-20 AER Final Decision'!$N$5,FALSE),2)</f>
        <v>33.590000000000003</v>
      </c>
      <c r="G39" s="79">
        <f t="shared" si="0"/>
        <v>36.950000000000003</v>
      </c>
      <c r="I39" s="3" t="b">
        <f>IF($E39="","",ROUND(F39,2)=ROUND(VLOOKUP($C39,'2019-20 AER Final Decision'!$G$20:$Q$335,'2019-20 AER Final Decision'!$N$5,FALSE),2))</f>
        <v>1</v>
      </c>
    </row>
    <row r="40" spans="1:9" s="4" customFormat="1" x14ac:dyDescent="0.2">
      <c r="A40" s="49"/>
      <c r="B40" s="189" t="s">
        <v>201</v>
      </c>
      <c r="C40" s="47" t="s">
        <v>222</v>
      </c>
      <c r="D40" s="37" t="s">
        <v>4</v>
      </c>
      <c r="E40" s="37" t="s">
        <v>5</v>
      </c>
      <c r="F40" s="71">
        <f>ROUND(VLOOKUP($C40,'2019-20 AER Final Decision'!$G$21:$P$363,'2019-20 AER Final Decision'!$N$5,FALSE),2)</f>
        <v>42</v>
      </c>
      <c r="G40" s="77">
        <f t="shared" si="0"/>
        <v>46.2</v>
      </c>
      <c r="I40" s="3" t="b">
        <f>IF($E40="","",ROUND(F40,2)=ROUND(VLOOKUP($C40,'2019-20 AER Final Decision'!$G$20:$Q$335,'2019-20 AER Final Decision'!$N$5,FALSE),2))</f>
        <v>1</v>
      </c>
    </row>
    <row r="41" spans="1:9" s="4" customFormat="1" x14ac:dyDescent="0.2">
      <c r="A41" s="49"/>
      <c r="B41" s="190"/>
      <c r="C41" s="70" t="s">
        <v>223</v>
      </c>
      <c r="D41" s="24" t="s">
        <v>4</v>
      </c>
      <c r="E41" s="24" t="s">
        <v>5</v>
      </c>
      <c r="F41" s="26">
        <f>ROUND(VLOOKUP($C41,'2019-20 AER Final Decision'!$G$21:$P$363,'2019-20 AER Final Decision'!$N$5,FALSE),2)</f>
        <v>42</v>
      </c>
      <c r="G41" s="79">
        <f t="shared" si="0"/>
        <v>46.2</v>
      </c>
      <c r="I41" s="3" t="b">
        <f>IF($E41="","",ROUND(F41,2)=ROUND(VLOOKUP($C41,'2019-20 AER Final Decision'!$G$20:$Q$335,'2019-20 AER Final Decision'!$N$5,FALSE),2))</f>
        <v>1</v>
      </c>
    </row>
    <row r="42" spans="1:9" s="4" customFormat="1" x14ac:dyDescent="0.2">
      <c r="A42" s="49"/>
      <c r="B42" s="185" t="s">
        <v>356</v>
      </c>
      <c r="C42" s="126" t="s">
        <v>446</v>
      </c>
      <c r="D42" s="37" t="s">
        <v>4</v>
      </c>
      <c r="E42" s="37" t="s">
        <v>5</v>
      </c>
      <c r="F42" s="71">
        <f>ROUND(VLOOKUP($C42,'2019-20 AER Final Decision'!$G$21:$P$363,'2019-20 AER Final Decision'!$N$5,FALSE),2)</f>
        <v>658.87</v>
      </c>
      <c r="G42" s="77">
        <f t="shared" si="0"/>
        <v>724.76</v>
      </c>
      <c r="I42" s="3" t="b">
        <f>IF($E42="","",ROUND(F42,2)=ROUND(VLOOKUP($C42,'2019-20 AER Final Decision'!$G$20:$Q$335,'2019-20 AER Final Decision'!$N$5,FALSE),2))</f>
        <v>1</v>
      </c>
    </row>
    <row r="43" spans="1:9" s="4" customFormat="1" x14ac:dyDescent="0.2">
      <c r="A43" s="49"/>
      <c r="B43" s="185"/>
      <c r="C43" s="127" t="s">
        <v>359</v>
      </c>
      <c r="D43" s="35" t="s">
        <v>4</v>
      </c>
      <c r="E43" s="35" t="s">
        <v>5</v>
      </c>
      <c r="F43" s="22">
        <f>ROUND(VLOOKUP($C43,'2019-20 AER Final Decision'!$G$21:$P$363,'2019-20 AER Final Decision'!$N$5,FALSE),2)</f>
        <v>448.85</v>
      </c>
      <c r="G43" s="78">
        <f t="shared" si="0"/>
        <v>493.74</v>
      </c>
      <c r="I43" s="3" t="b">
        <f>IF($E43="","",ROUND(F43,2)=ROUND(VLOOKUP($C43,'2019-20 AER Final Decision'!$G$20:$Q$335,'2019-20 AER Final Decision'!$N$5,FALSE),2))</f>
        <v>1</v>
      </c>
    </row>
    <row r="44" spans="1:9" s="4" customFormat="1" x14ac:dyDescent="0.2">
      <c r="A44" s="49"/>
      <c r="B44" s="185"/>
      <c r="C44" s="127" t="s">
        <v>376</v>
      </c>
      <c r="D44" s="35" t="s">
        <v>4</v>
      </c>
      <c r="E44" s="35" t="s">
        <v>5</v>
      </c>
      <c r="F44" s="22">
        <f>ROUND(VLOOKUP($C44,'2019-20 AER Final Decision'!$G$21:$P$363,'2019-20 AER Final Decision'!$N$5,FALSE),2)</f>
        <v>322.83999999999997</v>
      </c>
      <c r="G44" s="78">
        <f t="shared" si="0"/>
        <v>355.12</v>
      </c>
      <c r="I44" s="3" t="b">
        <f>IF($E44="","",ROUND(F44,2)=ROUND(VLOOKUP($C44,'2019-20 AER Final Decision'!$G$20:$Q$335,'2019-20 AER Final Decision'!$N$5,FALSE),2))</f>
        <v>1</v>
      </c>
    </row>
    <row r="45" spans="1:9" s="4" customFormat="1" x14ac:dyDescent="0.2">
      <c r="A45" s="49"/>
      <c r="B45" s="185"/>
      <c r="C45" s="128" t="s">
        <v>357</v>
      </c>
      <c r="D45" s="24" t="s">
        <v>4</v>
      </c>
      <c r="E45" s="24" t="s">
        <v>5</v>
      </c>
      <c r="F45" s="26">
        <f>ROUND(VLOOKUP($C45,'2019-20 AER Final Decision'!$G$21:$P$363,'2019-20 AER Final Decision'!$N$5,FALSE),2)</f>
        <v>196.83</v>
      </c>
      <c r="G45" s="79">
        <f t="shared" si="0"/>
        <v>216.51</v>
      </c>
      <c r="I45" s="3" t="b">
        <f>IF($E45="","",ROUND(F45,2)=ROUND(VLOOKUP($C45,'2019-20 AER Final Decision'!$G$20:$Q$335,'2019-20 AER Final Decision'!$N$5,FALSE),2))</f>
        <v>1</v>
      </c>
    </row>
    <row r="46" spans="1:9" s="4" customFormat="1" x14ac:dyDescent="0.2">
      <c r="A46" s="49"/>
      <c r="B46" s="12"/>
      <c r="C46" s="9"/>
      <c r="D46" s="10"/>
      <c r="E46" s="10"/>
      <c r="F46" s="11"/>
      <c r="G46" s="11"/>
    </row>
    <row r="47" spans="1:9" s="4" customFormat="1" x14ac:dyDescent="0.2">
      <c r="A47" s="49"/>
      <c r="B47" s="12"/>
      <c r="C47" s="9"/>
      <c r="D47" s="10"/>
      <c r="E47" s="10"/>
      <c r="F47" s="11"/>
      <c r="G47" s="11"/>
    </row>
    <row r="48" spans="1:9" s="4" customFormat="1" x14ac:dyDescent="0.2">
      <c r="A48" s="49"/>
      <c r="B48" s="12"/>
      <c r="C48" s="9"/>
      <c r="D48" s="10"/>
      <c r="E48" s="10"/>
      <c r="F48" s="131" t="str">
        <f>$F$8</f>
        <v>Forecast</v>
      </c>
      <c r="G48" s="11"/>
    </row>
    <row r="49" spans="1:9" s="4" customFormat="1" ht="60" x14ac:dyDescent="0.2">
      <c r="A49" s="49"/>
      <c r="B49" s="13" t="str">
        <f t="shared" ref="B49:G49" si="1">B$10</f>
        <v>Fee Type</v>
      </c>
      <c r="C49" s="13" t="str">
        <f t="shared" si="1"/>
        <v>Fee Category</v>
      </c>
      <c r="D49" s="13" t="str">
        <f t="shared" si="1"/>
        <v>Driver</v>
      </c>
      <c r="E49" s="13" t="str">
        <f t="shared" si="1"/>
        <v>Fee Type</v>
      </c>
      <c r="F49" s="13" t="str">
        <f t="shared" si="1"/>
        <v>ANS Charges 2022-23 (Excluding GST)</v>
      </c>
      <c r="G49" s="13" t="str">
        <f t="shared" si="1"/>
        <v>ANS Charges 2022-23 (Including GST)</v>
      </c>
    </row>
    <row r="50" spans="1:9" s="4" customFormat="1" x14ac:dyDescent="0.2">
      <c r="A50" s="49"/>
      <c r="B50" s="177" t="s">
        <v>3</v>
      </c>
      <c r="C50" s="20" t="s">
        <v>263</v>
      </c>
      <c r="D50" s="21" t="s">
        <v>4</v>
      </c>
      <c r="E50" s="21" t="s">
        <v>5</v>
      </c>
      <c r="F50" s="22">
        <f>ROUND(VLOOKUP($C50,'2019-20 AER Final Decision'!$G$21:$P$363,'2019-20 AER Final Decision'!$N$5,FALSE),2)</f>
        <v>461.14</v>
      </c>
      <c r="G50" s="108">
        <f>ROUND(F50*1.1,3)</f>
        <v>507.25400000000002</v>
      </c>
      <c r="I50" s="3" t="b">
        <f>IF($E50="","",ROUND(F50,2)=ROUND(VLOOKUP($C50,'2019-20 AER Final Decision'!$G$20:$Q$335,'2019-20 AER Final Decision'!$N$5,FALSE),2))</f>
        <v>1</v>
      </c>
    </row>
    <row r="51" spans="1:9" s="4" customFormat="1" x14ac:dyDescent="0.2">
      <c r="A51" s="49"/>
      <c r="B51" s="183"/>
      <c r="C51" s="23" t="s">
        <v>265</v>
      </c>
      <c r="D51" s="21" t="s">
        <v>4</v>
      </c>
      <c r="E51" s="21" t="s">
        <v>5</v>
      </c>
      <c r="F51" s="22">
        <f>ROUND(VLOOKUP($C51,'2019-20 AER Final Decision'!$G$21:$P$363,'2019-20 AER Final Decision'!$N$5,FALSE),2)</f>
        <v>576.42999999999995</v>
      </c>
      <c r="G51" s="108">
        <f t="shared" ref="G51:G71" si="2">ROUND(F51*1.1,3)</f>
        <v>634.07299999999998</v>
      </c>
      <c r="I51" s="3" t="b">
        <f>IF($E51="","",ROUND(F51,2)=ROUND(VLOOKUP($C51,'2019-20 AER Final Decision'!$G$20:$Q$335,'2019-20 AER Final Decision'!$N$5,FALSE),2))</f>
        <v>1</v>
      </c>
    </row>
    <row r="52" spans="1:9" s="4" customFormat="1" x14ac:dyDescent="0.2">
      <c r="A52" s="49"/>
      <c r="B52" s="183"/>
      <c r="C52" s="23" t="s">
        <v>262</v>
      </c>
      <c r="D52" s="21" t="s">
        <v>4</v>
      </c>
      <c r="E52" s="21" t="s">
        <v>5</v>
      </c>
      <c r="F52" s="22">
        <f>ROUND(VLOOKUP($C52,'2019-20 AER Final Decision'!$G$21:$P$363,'2019-20 AER Final Decision'!$N$5,FALSE),2)</f>
        <v>807</v>
      </c>
      <c r="G52" s="108">
        <f t="shared" si="2"/>
        <v>887.7</v>
      </c>
      <c r="I52" s="3" t="b">
        <f>IF($E52="","",ROUND(F52,2)=ROUND(VLOOKUP($C52,'2019-20 AER Final Decision'!$G$20:$Q$335,'2019-20 AER Final Decision'!$N$5,FALSE),2))</f>
        <v>1</v>
      </c>
    </row>
    <row r="53" spans="1:9" s="4" customFormat="1" x14ac:dyDescent="0.2">
      <c r="A53" s="49"/>
      <c r="B53" s="183"/>
      <c r="C53" s="23" t="s">
        <v>264</v>
      </c>
      <c r="D53" s="21" t="s">
        <v>4</v>
      </c>
      <c r="E53" s="21" t="s">
        <v>5</v>
      </c>
      <c r="F53" s="22">
        <f>ROUND(VLOOKUP($C53,'2019-20 AER Final Decision'!$G$21:$P$363,'2019-20 AER Final Decision'!$N$5,FALSE),2)</f>
        <v>922.29</v>
      </c>
      <c r="G53" s="108">
        <f t="shared" si="2"/>
        <v>1014.519</v>
      </c>
      <c r="I53" s="3" t="b">
        <f>IF($E53="","",ROUND(F53,2)=ROUND(VLOOKUP($C53,'2019-20 AER Final Decision'!$G$20:$Q$335,'2019-20 AER Final Decision'!$N$5,FALSE),2))</f>
        <v>1</v>
      </c>
    </row>
    <row r="54" spans="1:9" s="4" customFormat="1" x14ac:dyDescent="0.2">
      <c r="A54" s="49"/>
      <c r="B54" s="183"/>
      <c r="C54" s="23" t="s">
        <v>259</v>
      </c>
      <c r="D54" s="21" t="s">
        <v>4</v>
      </c>
      <c r="E54" s="21" t="s">
        <v>5</v>
      </c>
      <c r="F54" s="22">
        <f>ROUND(VLOOKUP($C54,'2019-20 AER Final Decision'!$G$21:$P$363,'2019-20 AER Final Decision'!$N$5,FALSE),2)</f>
        <v>345.86</v>
      </c>
      <c r="G54" s="108">
        <f t="shared" si="2"/>
        <v>380.44600000000003</v>
      </c>
      <c r="I54" s="3" t="b">
        <f>IF($E54="","",ROUND(F54,2)=ROUND(VLOOKUP($C54,'2019-20 AER Final Decision'!$G$20:$Q$335,'2019-20 AER Final Decision'!$N$5,FALSE),2))</f>
        <v>1</v>
      </c>
    </row>
    <row r="55" spans="1:9" s="4" customFormat="1" x14ac:dyDescent="0.2">
      <c r="A55" s="49"/>
      <c r="B55" s="183"/>
      <c r="C55" s="23" t="s">
        <v>261</v>
      </c>
      <c r="D55" s="21" t="s">
        <v>4</v>
      </c>
      <c r="E55" s="21" t="s">
        <v>5</v>
      </c>
      <c r="F55" s="22">
        <f>ROUND(VLOOKUP($C55,'2019-20 AER Final Decision'!$G$21:$P$363,'2019-20 AER Final Decision'!$N$5,FALSE),2)</f>
        <v>461.14</v>
      </c>
      <c r="G55" s="108">
        <f t="shared" si="2"/>
        <v>507.25400000000002</v>
      </c>
      <c r="I55" s="3" t="b">
        <f>IF($E55="","",ROUND(F55,2)=ROUND(VLOOKUP($C55,'2019-20 AER Final Decision'!$G$20:$Q$335,'2019-20 AER Final Decision'!$N$5,FALSE),2))</f>
        <v>1</v>
      </c>
    </row>
    <row r="56" spans="1:9" s="4" customFormat="1" x14ac:dyDescent="0.2">
      <c r="A56" s="49"/>
      <c r="B56" s="183"/>
      <c r="C56" s="23" t="s">
        <v>258</v>
      </c>
      <c r="D56" s="21" t="s">
        <v>4</v>
      </c>
      <c r="E56" s="21" t="s">
        <v>5</v>
      </c>
      <c r="F56" s="22">
        <f>ROUND(VLOOKUP($C56,'2019-20 AER Final Decision'!$G$21:$P$363,'2019-20 AER Final Decision'!$N$5,FALSE),2)</f>
        <v>576.42999999999995</v>
      </c>
      <c r="G56" s="108">
        <f t="shared" si="2"/>
        <v>634.07299999999998</v>
      </c>
      <c r="I56" s="3" t="b">
        <f>IF($E56="","",ROUND(F56,2)=ROUND(VLOOKUP($C56,'2019-20 AER Final Decision'!$G$20:$Q$335,'2019-20 AER Final Decision'!$N$5,FALSE),2))</f>
        <v>1</v>
      </c>
    </row>
    <row r="57" spans="1:9" s="4" customFormat="1" x14ac:dyDescent="0.2">
      <c r="A57" s="49"/>
      <c r="B57" s="183"/>
      <c r="C57" s="23" t="s">
        <v>260</v>
      </c>
      <c r="D57" s="21" t="s">
        <v>4</v>
      </c>
      <c r="E57" s="21" t="s">
        <v>5</v>
      </c>
      <c r="F57" s="22">
        <f>ROUND(VLOOKUP($C57,'2019-20 AER Final Decision'!$G$21:$P$363,'2019-20 AER Final Decision'!$N$5,FALSE),2)</f>
        <v>691.72</v>
      </c>
      <c r="G57" s="108">
        <f t="shared" si="2"/>
        <v>760.89200000000005</v>
      </c>
      <c r="I57" s="3" t="b">
        <f>IF($E57="","",ROUND(F57,2)=ROUND(VLOOKUP($C57,'2019-20 AER Final Decision'!$G$20:$Q$335,'2019-20 AER Final Decision'!$N$5,FALSE),2))</f>
        <v>1</v>
      </c>
    </row>
    <row r="58" spans="1:9" s="4" customFormat="1" x14ac:dyDescent="0.2">
      <c r="A58" s="49"/>
      <c r="B58" s="183"/>
      <c r="C58" s="23" t="s">
        <v>256</v>
      </c>
      <c r="D58" s="21" t="s">
        <v>4</v>
      </c>
      <c r="E58" s="21" t="s">
        <v>5</v>
      </c>
      <c r="F58" s="22">
        <f>ROUND(VLOOKUP($C58,'2019-20 AER Final Decision'!$G$21:$P$363,'2019-20 AER Final Decision'!$N$5,FALSE),2)</f>
        <v>461.14</v>
      </c>
      <c r="G58" s="108">
        <f t="shared" si="2"/>
        <v>507.25400000000002</v>
      </c>
      <c r="I58" s="3" t="b">
        <f>IF($E58="","",ROUND(F58,2)=ROUND(VLOOKUP($C58,'2019-20 AER Final Decision'!$G$20:$Q$335,'2019-20 AER Final Decision'!$N$5,FALSE),2))</f>
        <v>1</v>
      </c>
    </row>
    <row r="59" spans="1:9" s="4" customFormat="1" x14ac:dyDescent="0.2">
      <c r="A59" s="49"/>
      <c r="B59" s="183"/>
      <c r="C59" s="23" t="s">
        <v>257</v>
      </c>
      <c r="D59" s="21" t="s">
        <v>4</v>
      </c>
      <c r="E59" s="21" t="s">
        <v>5</v>
      </c>
      <c r="F59" s="22">
        <f>ROUND(VLOOKUP($C59,'2019-20 AER Final Decision'!$G$21:$P$363,'2019-20 AER Final Decision'!$N$5,FALSE),2)</f>
        <v>576.42999999999995</v>
      </c>
      <c r="G59" s="108">
        <f t="shared" si="2"/>
        <v>634.07299999999998</v>
      </c>
      <c r="I59" s="3" t="b">
        <f>IF($E59="","",ROUND(F59,2)=ROUND(VLOOKUP($C59,'2019-20 AER Final Decision'!$G$20:$Q$335,'2019-20 AER Final Decision'!$N$5,FALSE),2))</f>
        <v>1</v>
      </c>
    </row>
    <row r="60" spans="1:9" s="4" customFormat="1" x14ac:dyDescent="0.2">
      <c r="A60" s="49"/>
      <c r="B60" s="183"/>
      <c r="C60" s="23" t="s">
        <v>255</v>
      </c>
      <c r="D60" s="21" t="s">
        <v>4</v>
      </c>
      <c r="E60" s="21" t="s">
        <v>5</v>
      </c>
      <c r="F60" s="22">
        <f>ROUND(VLOOKUP($C60,'2019-20 AER Final Decision'!$G$21:$P$363,'2019-20 AER Final Decision'!$N$5,FALSE),2)</f>
        <v>1037.58</v>
      </c>
      <c r="G60" s="108">
        <f t="shared" si="2"/>
        <v>1141.338</v>
      </c>
      <c r="I60" s="3" t="b">
        <f>IF($E60="","",ROUND(F60,2)=ROUND(VLOOKUP($C60,'2019-20 AER Final Decision'!$G$20:$Q$335,'2019-20 AER Final Decision'!$N$5,FALSE),2))</f>
        <v>1</v>
      </c>
    </row>
    <row r="61" spans="1:9" s="4" customFormat="1" x14ac:dyDescent="0.2">
      <c r="A61" s="49"/>
      <c r="B61" s="183"/>
      <c r="C61" s="23" t="s">
        <v>28</v>
      </c>
      <c r="D61" s="21" t="s">
        <v>6</v>
      </c>
      <c r="E61" s="21" t="s">
        <v>7</v>
      </c>
      <c r="F61" s="22">
        <f>ROUND(VLOOKUP($C61,'2019-20 AER Final Decision'!$G$21:$P$363,'2019-20 AER Final Decision'!$N$5,FALSE),2)</f>
        <v>115.29</v>
      </c>
      <c r="G61" s="108">
        <f t="shared" si="2"/>
        <v>126.819</v>
      </c>
      <c r="I61" s="3" t="b">
        <f>IF($E61="","",ROUND(F61,2)=ROUND(VLOOKUP($C61,'2019-20 AER Final Decision'!$G$20:$Q$335,'2019-20 AER Final Decision'!$N$5,FALSE),2))</f>
        <v>1</v>
      </c>
    </row>
    <row r="62" spans="1:9" s="4" customFormat="1" x14ac:dyDescent="0.2">
      <c r="A62" s="49"/>
      <c r="B62" s="183"/>
      <c r="C62" s="24"/>
      <c r="D62" s="25"/>
      <c r="E62" s="25"/>
      <c r="F62" s="26"/>
      <c r="G62" s="109"/>
      <c r="I62" s="3" t="str">
        <f>IF($E62="","",ROUND(F62,2)=ROUND(VLOOKUP($C62,'2019-20 AER Final Decision'!$G$20:$Q$335,'2019-20 AER Final Decision'!$N$5,FALSE),2))</f>
        <v/>
      </c>
    </row>
    <row r="63" spans="1:9" s="4" customFormat="1" x14ac:dyDescent="0.2">
      <c r="A63" s="49"/>
      <c r="B63" s="183"/>
      <c r="C63" s="23" t="s">
        <v>8</v>
      </c>
      <c r="D63" s="21" t="s">
        <v>6</v>
      </c>
      <c r="E63" s="21" t="s">
        <v>7</v>
      </c>
      <c r="F63" s="22">
        <f>ROUND(VLOOKUP($C63,'2019-20 AER Final Decision'!$G$21:$P$363,'2019-20 AER Final Decision'!$N$5,FALSE),2)</f>
        <v>115.29</v>
      </c>
      <c r="G63" s="108">
        <f t="shared" si="2"/>
        <v>126.819</v>
      </c>
      <c r="I63" s="3" t="b">
        <f>IF($E63="","",ROUND(F63,2)=ROUND(VLOOKUP($C63,'2019-20 AER Final Decision'!$G$20:$Q$335,'2019-20 AER Final Decision'!$N$5,FALSE),2))</f>
        <v>1</v>
      </c>
    </row>
    <row r="64" spans="1:9" s="4" customFormat="1" x14ac:dyDescent="0.2">
      <c r="A64" s="49"/>
      <c r="B64" s="183"/>
      <c r="C64" s="23" t="s">
        <v>30</v>
      </c>
      <c r="D64" s="21" t="s">
        <v>6</v>
      </c>
      <c r="E64" s="21" t="s">
        <v>7</v>
      </c>
      <c r="F64" s="22">
        <f>ROUND(VLOOKUP($C64,'2019-20 AER Final Decision'!$G$21:$P$363,'2019-20 AER Final Decision'!$N$5,FALSE),2)</f>
        <v>115.29</v>
      </c>
      <c r="G64" s="108">
        <f t="shared" si="2"/>
        <v>126.819</v>
      </c>
      <c r="I64" s="3" t="b">
        <f>IF($E64="","",ROUND(F64,2)=ROUND(VLOOKUP($C64,'2019-20 AER Final Decision'!$G$20:$Q$335,'2019-20 AER Final Decision'!$N$5,FALSE),2))</f>
        <v>1</v>
      </c>
    </row>
    <row r="65" spans="1:9" s="4" customFormat="1" x14ac:dyDescent="0.2">
      <c r="A65" s="49"/>
      <c r="B65" s="183"/>
      <c r="C65" s="23" t="s">
        <v>9</v>
      </c>
      <c r="D65" s="21" t="s">
        <v>6</v>
      </c>
      <c r="E65" s="21" t="s">
        <v>7</v>
      </c>
      <c r="F65" s="22">
        <f>ROUND(VLOOKUP($C65,'2019-20 AER Final Decision'!$G$21:$P$363,'2019-20 AER Final Decision'!$N$5,FALSE),2)</f>
        <v>115.29</v>
      </c>
      <c r="G65" s="108">
        <f t="shared" si="2"/>
        <v>126.819</v>
      </c>
      <c r="I65" s="3" t="b">
        <f>IF($E65="","",ROUND(F65,2)=ROUND(VLOOKUP($C65,'2019-20 AER Final Decision'!$G$20:$Q$335,'2019-20 AER Final Decision'!$N$5,FALSE),2))</f>
        <v>1</v>
      </c>
    </row>
    <row r="66" spans="1:9" s="4" customFormat="1" x14ac:dyDescent="0.2">
      <c r="A66" s="49"/>
      <c r="B66" s="183"/>
      <c r="C66" s="23" t="s">
        <v>251</v>
      </c>
      <c r="D66" s="21" t="s">
        <v>4</v>
      </c>
      <c r="E66" s="21" t="s">
        <v>5</v>
      </c>
      <c r="F66" s="22">
        <f>ROUND(VLOOKUP($C66,'2019-20 AER Final Decision'!$G$21:$P$363,'2019-20 AER Final Decision'!$N$5,FALSE),2)</f>
        <v>461.14</v>
      </c>
      <c r="G66" s="108">
        <f t="shared" si="2"/>
        <v>507.25400000000002</v>
      </c>
      <c r="I66" s="3" t="b">
        <f>IF($E66="","",ROUND(F66,2)=ROUND(VLOOKUP($C66,'2019-20 AER Final Decision'!$G$20:$Q$335,'2019-20 AER Final Decision'!$N$5,FALSE),2))</f>
        <v>1</v>
      </c>
    </row>
    <row r="67" spans="1:9" s="4" customFormat="1" x14ac:dyDescent="0.2">
      <c r="A67" s="49"/>
      <c r="B67" s="183"/>
      <c r="C67" s="23" t="s">
        <v>252</v>
      </c>
      <c r="D67" s="21" t="s">
        <v>4</v>
      </c>
      <c r="E67" s="21" t="s">
        <v>5</v>
      </c>
      <c r="F67" s="22">
        <f>ROUND(VLOOKUP($C67,'2019-20 AER Final Decision'!$G$21:$P$363,'2019-20 AER Final Decision'!$N$5,FALSE),2)</f>
        <v>691.72</v>
      </c>
      <c r="G67" s="108">
        <f t="shared" si="2"/>
        <v>760.89200000000005</v>
      </c>
      <c r="I67" s="3" t="b">
        <f>IF($E67="","",ROUND(F67,2)=ROUND(VLOOKUP($C67,'2019-20 AER Final Decision'!$G$20:$Q$335,'2019-20 AER Final Decision'!$N$5,FALSE),2))</f>
        <v>1</v>
      </c>
    </row>
    <row r="68" spans="1:9" s="4" customFormat="1" x14ac:dyDescent="0.2">
      <c r="A68" s="49"/>
      <c r="B68" s="183"/>
      <c r="C68" s="23" t="s">
        <v>250</v>
      </c>
      <c r="D68" s="21" t="s">
        <v>4</v>
      </c>
      <c r="E68" s="21" t="s">
        <v>5</v>
      </c>
      <c r="F68" s="22">
        <f>ROUND(VLOOKUP($C68,'2019-20 AER Final Decision'!$G$21:$P$363,'2019-20 AER Final Decision'!$N$5,FALSE),2)</f>
        <v>922.29</v>
      </c>
      <c r="G68" s="108">
        <f t="shared" si="2"/>
        <v>1014.519</v>
      </c>
      <c r="I68" s="3" t="b">
        <f>IF($E68="","",ROUND(F68,2)=ROUND(VLOOKUP($C68,'2019-20 AER Final Decision'!$G$20:$Q$335,'2019-20 AER Final Decision'!$N$5,FALSE),2))</f>
        <v>1</v>
      </c>
    </row>
    <row r="69" spans="1:9" s="4" customFormat="1" x14ac:dyDescent="0.2">
      <c r="A69" s="49"/>
      <c r="B69" s="183"/>
      <c r="C69" s="24"/>
      <c r="D69" s="25"/>
      <c r="E69" s="25"/>
      <c r="F69" s="26"/>
      <c r="G69" s="109"/>
      <c r="I69" s="3" t="str">
        <f>IF($E69="","",ROUND(F69,2)=ROUND(VLOOKUP($C69,'2019-20 AER Final Decision'!$G$20:$Q$335,'2019-20 AER Final Decision'!$N$5,FALSE),2))</f>
        <v/>
      </c>
    </row>
    <row r="70" spans="1:9" s="4" customFormat="1" x14ac:dyDescent="0.2">
      <c r="A70" s="49"/>
      <c r="B70" s="183"/>
      <c r="C70" s="23" t="s">
        <v>253</v>
      </c>
      <c r="D70" s="21" t="s">
        <v>6</v>
      </c>
      <c r="E70" s="21" t="s">
        <v>7</v>
      </c>
      <c r="F70" s="22">
        <f>ROUND(VLOOKUP($C70,'2019-20 AER Final Decision'!$G$21:$P$363,'2019-20 AER Final Decision'!$N$5,FALSE),2)</f>
        <v>115.29</v>
      </c>
      <c r="G70" s="108">
        <f t="shared" si="2"/>
        <v>126.819</v>
      </c>
      <c r="I70" s="3" t="b">
        <f>IF($E70="","",ROUND(F70,2)=ROUND(VLOOKUP($C70,'2019-20 AER Final Decision'!$G$20:$Q$335,'2019-20 AER Final Decision'!$N$5,FALSE),2))</f>
        <v>1</v>
      </c>
    </row>
    <row r="71" spans="1:9" s="4" customFormat="1" x14ac:dyDescent="0.2">
      <c r="A71" s="49"/>
      <c r="B71" s="183"/>
      <c r="C71" s="23" t="s">
        <v>254</v>
      </c>
      <c r="D71" s="21" t="s">
        <v>6</v>
      </c>
      <c r="E71" s="21" t="s">
        <v>7</v>
      </c>
      <c r="F71" s="22">
        <f>ROUND(VLOOKUP($C71,'2019-20 AER Final Decision'!$G$21:$P$363,'2019-20 AER Final Decision'!$N$5,FALSE),2)</f>
        <v>115.29</v>
      </c>
      <c r="G71" s="108">
        <f t="shared" si="2"/>
        <v>126.819</v>
      </c>
      <c r="I71" s="3" t="b">
        <f>IF($E71="","",ROUND(F71,2)=ROUND(VLOOKUP($C71,'2019-20 AER Final Decision'!$G$20:$Q$335,'2019-20 AER Final Decision'!$N$5,FALSE),2))</f>
        <v>1</v>
      </c>
    </row>
    <row r="72" spans="1:9" s="4" customFormat="1" x14ac:dyDescent="0.2">
      <c r="A72" s="49"/>
      <c r="B72" s="184"/>
      <c r="C72" s="24"/>
      <c r="D72" s="25"/>
      <c r="E72" s="25"/>
      <c r="F72" s="26"/>
      <c r="G72" s="109"/>
      <c r="I72" s="3" t="str">
        <f>IF($E72="","",ROUND(F72,2)=ROUND(VLOOKUP($C72,'2019-20 AER Final Decision'!$G$20:$Q$335,'2019-20 AER Final Decision'!$N$5,FALSE),2))</f>
        <v/>
      </c>
    </row>
    <row r="73" spans="1:9" s="4" customFormat="1" x14ac:dyDescent="0.2">
      <c r="A73" s="49"/>
      <c r="B73" s="180" t="s">
        <v>10</v>
      </c>
      <c r="C73" s="20" t="s">
        <v>263</v>
      </c>
      <c r="D73" s="27" t="s">
        <v>4</v>
      </c>
      <c r="E73" s="28" t="s">
        <v>5</v>
      </c>
      <c r="F73" s="22">
        <f>ROUND(VLOOKUP($C73,'2019-20 AER Final Decision'!$G$21:$P$363,'2019-20 AER Final Decision'!$N$5,FALSE),2)</f>
        <v>461.14</v>
      </c>
      <c r="G73" s="108">
        <f t="shared" ref="G73:G78" si="3">ROUND(F73*1.1,3)</f>
        <v>507.25400000000002</v>
      </c>
      <c r="I73" s="3" t="b">
        <f>IF($E73="","",ROUND(F73,2)=ROUND(VLOOKUP($C73,'2019-20 AER Final Decision'!$G$20:$Q$335,'2019-20 AER Final Decision'!$N$5,FALSE),2))</f>
        <v>1</v>
      </c>
    </row>
    <row r="74" spans="1:9" s="4" customFormat="1" x14ac:dyDescent="0.2">
      <c r="A74" s="49"/>
      <c r="B74" s="181"/>
      <c r="C74" s="23" t="s">
        <v>265</v>
      </c>
      <c r="D74" s="21" t="s">
        <v>4</v>
      </c>
      <c r="E74" s="29" t="s">
        <v>5</v>
      </c>
      <c r="F74" s="22">
        <f>ROUND(VLOOKUP($C74,'2019-20 AER Final Decision'!$G$21:$P$363,'2019-20 AER Final Decision'!$N$5,FALSE),2)</f>
        <v>576.42999999999995</v>
      </c>
      <c r="G74" s="108">
        <f t="shared" si="3"/>
        <v>634.07299999999998</v>
      </c>
      <c r="I74" s="3" t="b">
        <f>IF($E74="","",ROUND(F74,2)=ROUND(VLOOKUP($C74,'2019-20 AER Final Decision'!$G$20:$Q$335,'2019-20 AER Final Decision'!$N$5,FALSE),2))</f>
        <v>1</v>
      </c>
    </row>
    <row r="75" spans="1:9" s="4" customFormat="1" x14ac:dyDescent="0.2">
      <c r="A75" s="49"/>
      <c r="B75" s="181"/>
      <c r="C75" s="23" t="s">
        <v>262</v>
      </c>
      <c r="D75" s="21" t="s">
        <v>4</v>
      </c>
      <c r="E75" s="29" t="s">
        <v>5</v>
      </c>
      <c r="F75" s="22">
        <f>ROUND(VLOOKUP($C75,'2019-20 AER Final Decision'!$G$21:$P$363,'2019-20 AER Final Decision'!$N$5,FALSE),2)</f>
        <v>807</v>
      </c>
      <c r="G75" s="108">
        <f t="shared" si="3"/>
        <v>887.7</v>
      </c>
      <c r="I75" s="3" t="b">
        <f>IF($E75="","",ROUND(F75,2)=ROUND(VLOOKUP($C75,'2019-20 AER Final Decision'!$G$20:$Q$335,'2019-20 AER Final Decision'!$N$5,FALSE),2))</f>
        <v>1</v>
      </c>
    </row>
    <row r="76" spans="1:9" s="4" customFormat="1" x14ac:dyDescent="0.2">
      <c r="A76" s="49"/>
      <c r="B76" s="181"/>
      <c r="C76" s="23" t="s">
        <v>264</v>
      </c>
      <c r="D76" s="21" t="s">
        <v>4</v>
      </c>
      <c r="E76" s="29" t="s">
        <v>5</v>
      </c>
      <c r="F76" s="22">
        <f>ROUND(VLOOKUP($C76,'2019-20 AER Final Decision'!$G$21:$P$363,'2019-20 AER Final Decision'!$N$5,FALSE),2)</f>
        <v>922.29</v>
      </c>
      <c r="G76" s="108">
        <f t="shared" si="3"/>
        <v>1014.519</v>
      </c>
      <c r="I76" s="3" t="b">
        <f>IF($E76="","",ROUND(F76,2)=ROUND(VLOOKUP($C76,'2019-20 AER Final Decision'!$G$20:$Q$335,'2019-20 AER Final Decision'!$N$5,FALSE),2))</f>
        <v>1</v>
      </c>
    </row>
    <row r="77" spans="1:9" s="4" customFormat="1" x14ac:dyDescent="0.2">
      <c r="A77" s="49"/>
      <c r="B77" s="181"/>
      <c r="C77" s="23" t="s">
        <v>11</v>
      </c>
      <c r="D77" s="21" t="s">
        <v>6</v>
      </c>
      <c r="E77" s="29" t="s">
        <v>7</v>
      </c>
      <c r="F77" s="22">
        <f>ROUND(VLOOKUP($C77,'2019-20 AER Final Decision'!$G$21:$P$363,'2019-20 AER Final Decision'!$N$5,FALSE),2)</f>
        <v>174.34</v>
      </c>
      <c r="G77" s="108">
        <f t="shared" si="3"/>
        <v>191.774</v>
      </c>
      <c r="I77" s="3" t="b">
        <f>IF($E77="","",ROUND(F77,2)=ROUND(VLOOKUP($C77,'2019-20 AER Final Decision'!$G$20:$Q$335,'2019-20 AER Final Decision'!$N$5,FALSE),2))</f>
        <v>1</v>
      </c>
    </row>
    <row r="78" spans="1:9" s="4" customFormat="1" x14ac:dyDescent="0.2">
      <c r="A78" s="49"/>
      <c r="B78" s="181"/>
      <c r="C78" s="23" t="s">
        <v>28</v>
      </c>
      <c r="D78" s="21" t="s">
        <v>6</v>
      </c>
      <c r="E78" s="29" t="s">
        <v>7</v>
      </c>
      <c r="F78" s="22">
        <f>ROUND(VLOOKUP($C78,'2019-20 AER Final Decision'!$G$21:$P$363,'2019-20 AER Final Decision'!$N$5,FALSE),2)</f>
        <v>115.29</v>
      </c>
      <c r="G78" s="108">
        <f t="shared" si="3"/>
        <v>126.819</v>
      </c>
      <c r="I78" s="3" t="b">
        <f>IF($E78="","",ROUND(F78,2)=ROUND(VLOOKUP($C78,'2019-20 AER Final Decision'!$G$20:$Q$335,'2019-20 AER Final Decision'!$N$5,FALSE),2))</f>
        <v>1</v>
      </c>
    </row>
    <row r="79" spans="1:9" s="4" customFormat="1" x14ac:dyDescent="0.2">
      <c r="A79" s="49"/>
      <c r="B79" s="181"/>
      <c r="C79" s="24"/>
      <c r="D79" s="25"/>
      <c r="E79" s="25"/>
      <c r="F79" s="26"/>
      <c r="G79" s="109"/>
      <c r="I79" s="3" t="str">
        <f>IF($E79="","",ROUND(F79,2)=ROUND(VLOOKUP($C79,'2019-20 AER Final Decision'!$G$20:$Q$335,'2019-20 AER Final Decision'!$N$5,FALSE),2))</f>
        <v/>
      </c>
    </row>
    <row r="80" spans="1:9" s="4" customFormat="1" x14ac:dyDescent="0.2">
      <c r="A80" s="49"/>
      <c r="B80" s="181"/>
      <c r="C80" s="20" t="s">
        <v>272</v>
      </c>
      <c r="D80" s="21" t="s">
        <v>6</v>
      </c>
      <c r="E80" s="21" t="s">
        <v>7</v>
      </c>
      <c r="F80" s="22">
        <f>ROUND(VLOOKUP($C80,'2019-20 AER Final Decision'!$G$21:$P$363,'2019-20 AER Final Decision'!$N$5,FALSE),2)</f>
        <v>174.34</v>
      </c>
      <c r="G80" s="108">
        <f t="shared" ref="G80:G98" si="4">ROUND(F80*1.1,3)</f>
        <v>191.774</v>
      </c>
      <c r="I80" s="3" t="b">
        <f>IF($E80="","",ROUND(F80,2)=ROUND(VLOOKUP($C80,'2019-20 AER Final Decision'!$G$20:$Q$335,'2019-20 AER Final Decision'!$N$5,FALSE),2))</f>
        <v>1</v>
      </c>
    </row>
    <row r="81" spans="1:9" s="4" customFormat="1" x14ac:dyDescent="0.2">
      <c r="A81" s="49"/>
      <c r="B81" s="181"/>
      <c r="C81" s="23" t="s">
        <v>273</v>
      </c>
      <c r="D81" s="21" t="s">
        <v>6</v>
      </c>
      <c r="E81" s="21" t="s">
        <v>7</v>
      </c>
      <c r="F81" s="22">
        <f>ROUND(VLOOKUP($C81,'2019-20 AER Final Decision'!$G$21:$P$363,'2019-20 AER Final Decision'!$N$5,FALSE),2)</f>
        <v>174.34</v>
      </c>
      <c r="G81" s="108">
        <f t="shared" si="4"/>
        <v>191.774</v>
      </c>
      <c r="I81" s="3" t="b">
        <f>IF($E81="","",ROUND(F81,2)=ROUND(VLOOKUP($C81,'2019-20 AER Final Decision'!$G$20:$Q$335,'2019-20 AER Final Decision'!$N$5,FALSE),2))</f>
        <v>1</v>
      </c>
    </row>
    <row r="82" spans="1:9" s="4" customFormat="1" x14ac:dyDescent="0.2">
      <c r="A82" s="49"/>
      <c r="B82" s="181"/>
      <c r="C82" s="23" t="s">
        <v>274</v>
      </c>
      <c r="D82" s="21" t="s">
        <v>6</v>
      </c>
      <c r="E82" s="21" t="s">
        <v>7</v>
      </c>
      <c r="F82" s="22">
        <f>ROUND(VLOOKUP($C82,'2019-20 AER Final Decision'!$G$21:$P$363,'2019-20 AER Final Decision'!$N$5,FALSE),2)</f>
        <v>174.34</v>
      </c>
      <c r="G82" s="108">
        <f t="shared" si="4"/>
        <v>191.774</v>
      </c>
      <c r="I82" s="3" t="b">
        <f>IF($E82="","",ROUND(F82,2)=ROUND(VLOOKUP($C82,'2019-20 AER Final Decision'!$G$20:$Q$335,'2019-20 AER Final Decision'!$N$5,FALSE),2))</f>
        <v>1</v>
      </c>
    </row>
    <row r="83" spans="1:9" s="4" customFormat="1" x14ac:dyDescent="0.2">
      <c r="A83" s="49"/>
      <c r="B83" s="181"/>
      <c r="C83" s="23" t="s">
        <v>275</v>
      </c>
      <c r="D83" s="21" t="s">
        <v>6</v>
      </c>
      <c r="E83" s="21" t="s">
        <v>7</v>
      </c>
      <c r="F83" s="22">
        <f>ROUND(VLOOKUP($C83,'2019-20 AER Final Decision'!$G$21:$P$363,'2019-20 AER Final Decision'!$N$5,FALSE),2)</f>
        <v>174.34</v>
      </c>
      <c r="G83" s="108">
        <f t="shared" si="4"/>
        <v>191.774</v>
      </c>
      <c r="I83" s="3" t="b">
        <f>IF($E83="","",ROUND(F83,2)=ROUND(VLOOKUP($C83,'2019-20 AER Final Decision'!$G$20:$Q$335,'2019-20 AER Final Decision'!$N$5,FALSE),2))</f>
        <v>1</v>
      </c>
    </row>
    <row r="84" spans="1:9" s="4" customFormat="1" x14ac:dyDescent="0.2">
      <c r="A84" s="49"/>
      <c r="B84" s="181"/>
      <c r="C84" s="23" t="s">
        <v>276</v>
      </c>
      <c r="D84" s="21" t="s">
        <v>6</v>
      </c>
      <c r="E84" s="21" t="s">
        <v>7</v>
      </c>
      <c r="F84" s="22">
        <f>ROUND(VLOOKUP($C84,'2019-20 AER Final Decision'!$G$21:$P$363,'2019-20 AER Final Decision'!$N$5,FALSE),2)</f>
        <v>174.34</v>
      </c>
      <c r="G84" s="108">
        <f t="shared" si="4"/>
        <v>191.774</v>
      </c>
      <c r="I84" s="3" t="b">
        <f>IF($E84="","",ROUND(F84,2)=ROUND(VLOOKUP($C84,'2019-20 AER Final Decision'!$G$20:$Q$335,'2019-20 AER Final Decision'!$N$5,FALSE),2))</f>
        <v>1</v>
      </c>
    </row>
    <row r="85" spans="1:9" s="4" customFormat="1" x14ac:dyDescent="0.2">
      <c r="A85" s="49"/>
      <c r="B85" s="181"/>
      <c r="C85" s="23" t="s">
        <v>12</v>
      </c>
      <c r="D85" s="21" t="s">
        <v>6</v>
      </c>
      <c r="E85" s="21" t="s">
        <v>7</v>
      </c>
      <c r="F85" s="22">
        <f>ROUND(VLOOKUP($C85,'2019-20 AER Final Decision'!$G$21:$P$363,'2019-20 AER Final Decision'!$N$5,FALSE),2)</f>
        <v>174.34</v>
      </c>
      <c r="G85" s="108">
        <f t="shared" si="4"/>
        <v>191.774</v>
      </c>
      <c r="I85" s="3" t="b">
        <f>IF($E85="","",ROUND(F85,2)=ROUND(VLOOKUP($C85,'2019-20 AER Final Decision'!$G$20:$Q$335,'2019-20 AER Final Decision'!$N$5,FALSE),2))</f>
        <v>1</v>
      </c>
    </row>
    <row r="86" spans="1:9" s="4" customFormat="1" x14ac:dyDescent="0.2">
      <c r="A86" s="49"/>
      <c r="B86" s="181"/>
      <c r="C86" s="23" t="s">
        <v>13</v>
      </c>
      <c r="D86" s="21" t="s">
        <v>6</v>
      </c>
      <c r="E86" s="21" t="s">
        <v>7</v>
      </c>
      <c r="F86" s="22">
        <f>ROUND(VLOOKUP($C86,'2019-20 AER Final Decision'!$G$21:$P$363,'2019-20 AER Final Decision'!$N$5,FALSE),2)</f>
        <v>174.34</v>
      </c>
      <c r="G86" s="108">
        <f t="shared" si="4"/>
        <v>191.774</v>
      </c>
      <c r="I86" s="3" t="b">
        <f>IF($E86="","",ROUND(F86,2)=ROUND(VLOOKUP($C86,'2019-20 AER Final Decision'!$G$20:$Q$335,'2019-20 AER Final Decision'!$N$5,FALSE),2))</f>
        <v>1</v>
      </c>
    </row>
    <row r="87" spans="1:9" s="4" customFormat="1" x14ac:dyDescent="0.2">
      <c r="A87" s="49"/>
      <c r="B87" s="181"/>
      <c r="C87" s="23" t="s">
        <v>14</v>
      </c>
      <c r="D87" s="21" t="s">
        <v>6</v>
      </c>
      <c r="E87" s="21" t="s">
        <v>7</v>
      </c>
      <c r="F87" s="22">
        <f>ROUND(VLOOKUP($C87,'2019-20 AER Final Decision'!$G$21:$P$363,'2019-20 AER Final Decision'!$N$5,FALSE),2)</f>
        <v>174.34</v>
      </c>
      <c r="G87" s="108">
        <f t="shared" si="4"/>
        <v>191.774</v>
      </c>
      <c r="I87" s="3" t="b">
        <f>IF($E87="","",ROUND(F87,2)=ROUND(VLOOKUP($C87,'2019-20 AER Final Decision'!$G$20:$Q$335,'2019-20 AER Final Decision'!$N$5,FALSE),2))</f>
        <v>1</v>
      </c>
    </row>
    <row r="88" spans="1:9" s="4" customFormat="1" x14ac:dyDescent="0.2">
      <c r="A88" s="49"/>
      <c r="B88" s="181"/>
      <c r="C88" s="23" t="s">
        <v>15</v>
      </c>
      <c r="D88" s="21" t="s">
        <v>6</v>
      </c>
      <c r="E88" s="21" t="s">
        <v>7</v>
      </c>
      <c r="F88" s="22">
        <f>ROUND(VLOOKUP($C88,'2019-20 AER Final Decision'!$G$21:$P$363,'2019-20 AER Final Decision'!$N$5,FALSE),2)</f>
        <v>174.34</v>
      </c>
      <c r="G88" s="108">
        <f t="shared" si="4"/>
        <v>191.774</v>
      </c>
      <c r="I88" s="3" t="b">
        <f>IF($E88="","",ROUND(F88,2)=ROUND(VLOOKUP($C88,'2019-20 AER Final Decision'!$G$20:$Q$335,'2019-20 AER Final Decision'!$N$5,FALSE),2))</f>
        <v>1</v>
      </c>
    </row>
    <row r="89" spans="1:9" s="4" customFormat="1" x14ac:dyDescent="0.2">
      <c r="A89" s="49"/>
      <c r="B89" s="181"/>
      <c r="C89" s="23" t="s">
        <v>16</v>
      </c>
      <c r="D89" s="21" t="s">
        <v>6</v>
      </c>
      <c r="E89" s="21" t="s">
        <v>7</v>
      </c>
      <c r="F89" s="22">
        <f>ROUND(VLOOKUP($C89,'2019-20 AER Final Decision'!$G$21:$P$363,'2019-20 AER Final Decision'!$N$5,FALSE),2)</f>
        <v>174.34</v>
      </c>
      <c r="G89" s="108">
        <f t="shared" si="4"/>
        <v>191.774</v>
      </c>
      <c r="I89" s="3" t="b">
        <f>IF($E89="","",ROUND(F89,2)=ROUND(VLOOKUP($C89,'2019-20 AER Final Decision'!$G$20:$Q$335,'2019-20 AER Final Decision'!$N$5,FALSE),2))</f>
        <v>1</v>
      </c>
    </row>
    <row r="90" spans="1:9" s="4" customFormat="1" x14ac:dyDescent="0.2">
      <c r="A90" s="49"/>
      <c r="B90" s="181"/>
      <c r="C90" s="23" t="s">
        <v>17</v>
      </c>
      <c r="D90" s="21" t="s">
        <v>6</v>
      </c>
      <c r="E90" s="21" t="s">
        <v>7</v>
      </c>
      <c r="F90" s="22">
        <f>ROUND(VLOOKUP($C90,'2019-20 AER Final Decision'!$G$21:$P$363,'2019-20 AER Final Decision'!$N$5,FALSE),2)</f>
        <v>174.34</v>
      </c>
      <c r="G90" s="108">
        <f t="shared" si="4"/>
        <v>191.774</v>
      </c>
      <c r="I90" s="3" t="b">
        <f>IF($E90="","",ROUND(F90,2)=ROUND(VLOOKUP($C90,'2019-20 AER Final Decision'!$G$20:$Q$335,'2019-20 AER Final Decision'!$N$5,FALSE),2))</f>
        <v>1</v>
      </c>
    </row>
    <row r="91" spans="1:9" s="4" customFormat="1" x14ac:dyDescent="0.2">
      <c r="A91" s="49"/>
      <c r="B91" s="181"/>
      <c r="C91" s="23" t="s">
        <v>285</v>
      </c>
      <c r="D91" s="21" t="s">
        <v>6</v>
      </c>
      <c r="E91" s="21" t="s">
        <v>7</v>
      </c>
      <c r="F91" s="22">
        <f>ROUND(VLOOKUP($C91,'2019-20 AER Final Decision'!$G$21:$P$363,'2019-20 AER Final Decision'!$N$5,FALSE),2)</f>
        <v>174.34</v>
      </c>
      <c r="G91" s="108">
        <f t="shared" si="4"/>
        <v>191.774</v>
      </c>
      <c r="I91" s="3" t="b">
        <f>IF($E91="","",ROUND(F91,2)=ROUND(VLOOKUP($C91,'2019-20 AER Final Decision'!$G$20:$Q$335,'2019-20 AER Final Decision'!$N$5,FALSE),2))</f>
        <v>1</v>
      </c>
    </row>
    <row r="92" spans="1:9" s="4" customFormat="1" x14ac:dyDescent="0.2">
      <c r="A92" s="49"/>
      <c r="B92" s="181"/>
      <c r="C92" s="23" t="s">
        <v>18</v>
      </c>
      <c r="D92" s="21" t="s">
        <v>6</v>
      </c>
      <c r="E92" s="21" t="s">
        <v>7</v>
      </c>
      <c r="F92" s="22">
        <f>ROUND(VLOOKUP($C92,'2019-20 AER Final Decision'!$G$21:$P$363,'2019-20 AER Final Decision'!$N$5,FALSE),2)</f>
        <v>174.34</v>
      </c>
      <c r="G92" s="108">
        <f t="shared" si="4"/>
        <v>191.774</v>
      </c>
      <c r="I92" s="3" t="b">
        <f>IF($E92="","",ROUND(F92,2)=ROUND(VLOOKUP($C92,'2019-20 AER Final Decision'!$G$20:$Q$335,'2019-20 AER Final Decision'!$N$5,FALSE),2))</f>
        <v>1</v>
      </c>
    </row>
    <row r="93" spans="1:9" s="4" customFormat="1" x14ac:dyDescent="0.2">
      <c r="A93" s="49"/>
      <c r="B93" s="181"/>
      <c r="C93" s="23" t="s">
        <v>19</v>
      </c>
      <c r="D93" s="21" t="s">
        <v>6</v>
      </c>
      <c r="E93" s="21" t="s">
        <v>7</v>
      </c>
      <c r="F93" s="22">
        <f>ROUND(VLOOKUP($C93,'2019-20 AER Final Decision'!$G$21:$P$363,'2019-20 AER Final Decision'!$N$5,FALSE),2)</f>
        <v>174.34</v>
      </c>
      <c r="G93" s="108">
        <f t="shared" si="4"/>
        <v>191.774</v>
      </c>
      <c r="I93" s="3" t="b">
        <f>IF($E93="","",ROUND(F93,2)=ROUND(VLOOKUP($C93,'2019-20 AER Final Decision'!$G$20:$Q$335,'2019-20 AER Final Decision'!$N$5,FALSE),2))</f>
        <v>1</v>
      </c>
    </row>
    <row r="94" spans="1:9" s="4" customFormat="1" x14ac:dyDescent="0.2">
      <c r="A94" s="49"/>
      <c r="B94" s="181"/>
      <c r="C94" s="23" t="s">
        <v>20</v>
      </c>
      <c r="D94" s="21" t="s">
        <v>6</v>
      </c>
      <c r="E94" s="21" t="s">
        <v>7</v>
      </c>
      <c r="F94" s="22">
        <f>ROUND(VLOOKUP($C94,'2019-20 AER Final Decision'!$G$21:$P$363,'2019-20 AER Final Decision'!$N$5,FALSE),2)</f>
        <v>174.34</v>
      </c>
      <c r="G94" s="108">
        <f t="shared" si="4"/>
        <v>191.774</v>
      </c>
      <c r="I94" s="3" t="b">
        <f>IF($E94="","",ROUND(F94,2)=ROUND(VLOOKUP($C94,'2019-20 AER Final Decision'!$G$20:$Q$335,'2019-20 AER Final Decision'!$N$5,FALSE),2))</f>
        <v>1</v>
      </c>
    </row>
    <row r="95" spans="1:9" s="4" customFormat="1" x14ac:dyDescent="0.2">
      <c r="A95" s="49"/>
      <c r="B95" s="181"/>
      <c r="C95" s="23" t="s">
        <v>21</v>
      </c>
      <c r="D95" s="21" t="s">
        <v>6</v>
      </c>
      <c r="E95" s="21" t="s">
        <v>7</v>
      </c>
      <c r="F95" s="22">
        <f>ROUND(VLOOKUP($C95,'2019-20 AER Final Decision'!$G$21:$P$363,'2019-20 AER Final Decision'!$N$5,FALSE),2)</f>
        <v>174.34</v>
      </c>
      <c r="G95" s="108">
        <f t="shared" si="4"/>
        <v>191.774</v>
      </c>
      <c r="I95" s="3" t="b">
        <f>IF($E95="","",ROUND(F95,2)=ROUND(VLOOKUP($C95,'2019-20 AER Final Decision'!$G$20:$Q$335,'2019-20 AER Final Decision'!$N$5,FALSE),2))</f>
        <v>1</v>
      </c>
    </row>
    <row r="96" spans="1:9" s="4" customFormat="1" x14ac:dyDescent="0.2">
      <c r="A96" s="49"/>
      <c r="B96" s="181"/>
      <c r="C96" s="23" t="s">
        <v>22</v>
      </c>
      <c r="D96" s="21" t="s">
        <v>6</v>
      </c>
      <c r="E96" s="21" t="s">
        <v>7</v>
      </c>
      <c r="F96" s="22">
        <f>ROUND(VLOOKUP($C96,'2019-20 AER Final Decision'!$G$21:$P$363,'2019-20 AER Final Decision'!$N$5,FALSE),2)</f>
        <v>174.34</v>
      </c>
      <c r="G96" s="108">
        <f t="shared" si="4"/>
        <v>191.774</v>
      </c>
      <c r="I96" s="3" t="b">
        <f>IF($E96="","",ROUND(F96,2)=ROUND(VLOOKUP($C96,'2019-20 AER Final Decision'!$G$20:$Q$335,'2019-20 AER Final Decision'!$N$5,FALSE),2))</f>
        <v>1</v>
      </c>
    </row>
    <row r="97" spans="1:9" s="4" customFormat="1" x14ac:dyDescent="0.2">
      <c r="A97" s="49"/>
      <c r="B97" s="181"/>
      <c r="C97" s="23" t="s">
        <v>23</v>
      </c>
      <c r="D97" s="21" t="s">
        <v>6</v>
      </c>
      <c r="E97" s="21" t="s">
        <v>7</v>
      </c>
      <c r="F97" s="22">
        <f>ROUND(VLOOKUP($C97,'2019-20 AER Final Decision'!$G$21:$P$363,'2019-20 AER Final Decision'!$N$5,FALSE),2)</f>
        <v>174.34</v>
      </c>
      <c r="G97" s="108">
        <f t="shared" si="4"/>
        <v>191.774</v>
      </c>
      <c r="I97" s="3" t="b">
        <f>IF($E97="","",ROUND(F97,2)=ROUND(VLOOKUP($C97,'2019-20 AER Final Decision'!$G$20:$Q$335,'2019-20 AER Final Decision'!$N$5,FALSE),2))</f>
        <v>1</v>
      </c>
    </row>
    <row r="98" spans="1:9" s="4" customFormat="1" x14ac:dyDescent="0.2">
      <c r="A98" s="49"/>
      <c r="B98" s="181"/>
      <c r="C98" s="23" t="s">
        <v>24</v>
      </c>
      <c r="D98" s="21" t="s">
        <v>6</v>
      </c>
      <c r="E98" s="21" t="s">
        <v>7</v>
      </c>
      <c r="F98" s="22">
        <f>ROUND(VLOOKUP($C98,'2019-20 AER Final Decision'!$G$21:$P$363,'2019-20 AER Final Decision'!$N$5,FALSE),2)</f>
        <v>174.34</v>
      </c>
      <c r="G98" s="108">
        <f t="shared" si="4"/>
        <v>191.774</v>
      </c>
      <c r="I98" s="3" t="b">
        <f>IF($E98="","",ROUND(F98,2)=ROUND(VLOOKUP($C98,'2019-20 AER Final Decision'!$G$20:$Q$335,'2019-20 AER Final Decision'!$N$5,FALSE),2))</f>
        <v>1</v>
      </c>
    </row>
    <row r="99" spans="1:9" s="4" customFormat="1" x14ac:dyDescent="0.2">
      <c r="A99" s="49"/>
      <c r="B99" s="181"/>
      <c r="C99" s="24"/>
      <c r="D99" s="25"/>
      <c r="E99" s="25"/>
      <c r="F99" s="26"/>
      <c r="G99" s="109"/>
      <c r="I99" s="3" t="str">
        <f>IF($E99="","",ROUND(F99,2)=ROUND(VLOOKUP($C99,'2019-20 AER Final Decision'!$G$20:$Q$335,'2019-20 AER Final Decision'!$N$5,FALSE),2))</f>
        <v/>
      </c>
    </row>
    <row r="100" spans="1:9" s="4" customFormat="1" x14ac:dyDescent="0.2">
      <c r="A100" s="49"/>
      <c r="B100" s="181"/>
      <c r="C100" s="23" t="s">
        <v>271</v>
      </c>
      <c r="D100" s="21" t="s">
        <v>6</v>
      </c>
      <c r="E100" s="21" t="s">
        <v>7</v>
      </c>
      <c r="F100" s="22">
        <f>ROUND(VLOOKUP($C100,'2019-20 AER Final Decision'!$G$21:$P$363,'2019-20 AER Final Decision'!$N$5,FALSE),2)</f>
        <v>174.34</v>
      </c>
      <c r="G100" s="108">
        <f t="shared" ref="G100:G103" si="5">ROUND(F100*1.1,3)</f>
        <v>191.774</v>
      </c>
      <c r="I100" s="3" t="b">
        <f>IF($E100="","",ROUND(F100,2)=ROUND(VLOOKUP($C100,'2019-20 AER Final Decision'!$G$20:$Q$335,'2019-20 AER Final Decision'!$N$5,FALSE),2))</f>
        <v>1</v>
      </c>
    </row>
    <row r="101" spans="1:9" s="4" customFormat="1" x14ac:dyDescent="0.2">
      <c r="A101" s="49"/>
      <c r="B101" s="181"/>
      <c r="C101" s="23" t="s">
        <v>270</v>
      </c>
      <c r="D101" s="21" t="s">
        <v>6</v>
      </c>
      <c r="E101" s="21" t="s">
        <v>7</v>
      </c>
      <c r="F101" s="22">
        <f>ROUND(VLOOKUP($C101,'2019-20 AER Final Decision'!$G$21:$P$363,'2019-20 AER Final Decision'!$N$5,FALSE),2)</f>
        <v>174.34</v>
      </c>
      <c r="G101" s="108">
        <f t="shared" si="5"/>
        <v>191.774</v>
      </c>
      <c r="I101" s="3" t="b">
        <f>IF($E101="","",ROUND(F101,2)=ROUND(VLOOKUP($C101,'2019-20 AER Final Decision'!$G$20:$Q$335,'2019-20 AER Final Decision'!$N$5,FALSE),2))</f>
        <v>1</v>
      </c>
    </row>
    <row r="102" spans="1:9" s="4" customFormat="1" x14ac:dyDescent="0.2">
      <c r="A102" s="49"/>
      <c r="B102" s="181"/>
      <c r="C102" s="23" t="s">
        <v>278</v>
      </c>
      <c r="D102" s="21" t="s">
        <v>6</v>
      </c>
      <c r="E102" s="21" t="s">
        <v>7</v>
      </c>
      <c r="F102" s="22">
        <f>ROUND(VLOOKUP($C102,'2019-20 AER Final Decision'!$G$21:$P$363,'2019-20 AER Final Decision'!$N$5,FALSE),2)</f>
        <v>174.34</v>
      </c>
      <c r="G102" s="108">
        <f t="shared" si="5"/>
        <v>191.774</v>
      </c>
      <c r="I102" s="3" t="b">
        <f>IF($E102="","",ROUND(F102,2)=ROUND(VLOOKUP($C102,'2019-20 AER Final Decision'!$G$20:$Q$335,'2019-20 AER Final Decision'!$N$5,FALSE),2))</f>
        <v>1</v>
      </c>
    </row>
    <row r="103" spans="1:9" s="4" customFormat="1" x14ac:dyDescent="0.2">
      <c r="A103" s="49"/>
      <c r="B103" s="181"/>
      <c r="C103" s="23" t="s">
        <v>277</v>
      </c>
      <c r="D103" s="21" t="s">
        <v>6</v>
      </c>
      <c r="E103" s="21" t="s">
        <v>7</v>
      </c>
      <c r="F103" s="22">
        <f>ROUND(VLOOKUP($C103,'2019-20 AER Final Decision'!$G$21:$P$363,'2019-20 AER Final Decision'!$N$5,FALSE),2)</f>
        <v>174.34</v>
      </c>
      <c r="G103" s="108">
        <f t="shared" si="5"/>
        <v>191.774</v>
      </c>
      <c r="I103" s="3" t="b">
        <f>IF($E103="","",ROUND(F103,2)=ROUND(VLOOKUP($C103,'2019-20 AER Final Decision'!$G$20:$Q$335,'2019-20 AER Final Decision'!$N$5,FALSE),2))</f>
        <v>1</v>
      </c>
    </row>
    <row r="104" spans="1:9" s="4" customFormat="1" x14ac:dyDescent="0.2">
      <c r="A104" s="49"/>
      <c r="B104" s="182"/>
      <c r="C104" s="24"/>
      <c r="D104" s="25"/>
      <c r="E104" s="25"/>
      <c r="F104" s="26"/>
      <c r="G104" s="109"/>
      <c r="I104" s="3" t="str">
        <f>IF($E104="","",ROUND(F104,2)=ROUND(VLOOKUP($C104,'2019-20 AER Final Decision'!$G$20:$Q$335,'2019-20 AER Final Decision'!$N$5,FALSE),2))</f>
        <v/>
      </c>
    </row>
    <row r="105" spans="1:9" s="4" customFormat="1" x14ac:dyDescent="0.2">
      <c r="A105" s="49"/>
      <c r="B105" s="180" t="s">
        <v>25</v>
      </c>
      <c r="C105" s="20" t="s">
        <v>263</v>
      </c>
      <c r="D105" s="27" t="s">
        <v>4</v>
      </c>
      <c r="E105" s="28" t="s">
        <v>5</v>
      </c>
      <c r="F105" s="22">
        <f>ROUND(VLOOKUP($C105,'2019-20 AER Final Decision'!$G$21:$P$363,'2019-20 AER Final Decision'!$N$5,FALSE),2)</f>
        <v>461.14</v>
      </c>
      <c r="G105" s="108">
        <f t="shared" ref="G105:G121" si="6">ROUND(F105*1.1,3)</f>
        <v>507.25400000000002</v>
      </c>
      <c r="I105" s="3" t="b">
        <f>IF($E105="","",ROUND(F105,2)=ROUND(VLOOKUP($C105,'2019-20 AER Final Decision'!$G$20:$Q$335,'2019-20 AER Final Decision'!$N$5,FALSE),2))</f>
        <v>1</v>
      </c>
    </row>
    <row r="106" spans="1:9" s="4" customFormat="1" x14ac:dyDescent="0.2">
      <c r="A106" s="49"/>
      <c r="B106" s="181"/>
      <c r="C106" s="23" t="s">
        <v>265</v>
      </c>
      <c r="D106" s="21" t="s">
        <v>4</v>
      </c>
      <c r="E106" s="29" t="s">
        <v>5</v>
      </c>
      <c r="F106" s="22">
        <f>ROUND(VLOOKUP($C106,'2019-20 AER Final Decision'!$G$21:$P$363,'2019-20 AER Final Decision'!$N$5,FALSE),2)</f>
        <v>576.42999999999995</v>
      </c>
      <c r="G106" s="108">
        <f t="shared" si="6"/>
        <v>634.07299999999998</v>
      </c>
      <c r="I106" s="3" t="b">
        <f>IF($E106="","",ROUND(F106,2)=ROUND(VLOOKUP($C106,'2019-20 AER Final Decision'!$G$20:$Q$335,'2019-20 AER Final Decision'!$N$5,FALSE),2))</f>
        <v>1</v>
      </c>
    </row>
    <row r="107" spans="1:9" s="4" customFormat="1" x14ac:dyDescent="0.2">
      <c r="A107" s="49"/>
      <c r="B107" s="181"/>
      <c r="C107" s="23" t="s">
        <v>262</v>
      </c>
      <c r="D107" s="21" t="s">
        <v>4</v>
      </c>
      <c r="E107" s="29" t="s">
        <v>5</v>
      </c>
      <c r="F107" s="22">
        <f>ROUND(VLOOKUP($C107,'2019-20 AER Final Decision'!$G$21:$P$363,'2019-20 AER Final Decision'!$N$5,FALSE),2)</f>
        <v>807</v>
      </c>
      <c r="G107" s="108">
        <f t="shared" si="6"/>
        <v>887.7</v>
      </c>
      <c r="I107" s="3" t="b">
        <f>IF($E107="","",ROUND(F107,2)=ROUND(VLOOKUP($C107,'2019-20 AER Final Decision'!$G$20:$Q$335,'2019-20 AER Final Decision'!$N$5,FALSE),2))</f>
        <v>1</v>
      </c>
    </row>
    <row r="108" spans="1:9" s="4" customFormat="1" x14ac:dyDescent="0.2">
      <c r="A108" s="49"/>
      <c r="B108" s="181"/>
      <c r="C108" s="23" t="s">
        <v>264</v>
      </c>
      <c r="D108" s="21" t="s">
        <v>4</v>
      </c>
      <c r="E108" s="29" t="s">
        <v>5</v>
      </c>
      <c r="F108" s="22">
        <f>ROUND(VLOOKUP($C108,'2019-20 AER Final Decision'!$G$21:$P$363,'2019-20 AER Final Decision'!$N$5,FALSE),2)</f>
        <v>922.29</v>
      </c>
      <c r="G108" s="108">
        <f t="shared" si="6"/>
        <v>1014.519</v>
      </c>
      <c r="I108" s="3" t="b">
        <f>IF($E108="","",ROUND(F108,2)=ROUND(VLOOKUP($C108,'2019-20 AER Final Decision'!$G$20:$Q$335,'2019-20 AER Final Decision'!$N$5,FALSE),2))</f>
        <v>1</v>
      </c>
    </row>
    <row r="109" spans="1:9" s="4" customFormat="1" x14ac:dyDescent="0.2">
      <c r="A109" s="49"/>
      <c r="B109" s="181"/>
      <c r="C109" s="23" t="s">
        <v>259</v>
      </c>
      <c r="D109" s="21" t="s">
        <v>4</v>
      </c>
      <c r="E109" s="29" t="s">
        <v>5</v>
      </c>
      <c r="F109" s="22">
        <f>ROUND(VLOOKUP($C109,'2019-20 AER Final Decision'!$G$21:$P$363,'2019-20 AER Final Decision'!$N$5,FALSE),2)</f>
        <v>345.86</v>
      </c>
      <c r="G109" s="108">
        <f t="shared" si="6"/>
        <v>380.44600000000003</v>
      </c>
      <c r="I109" s="3" t="b">
        <f>IF($E109="","",ROUND(F109,2)=ROUND(VLOOKUP($C109,'2019-20 AER Final Decision'!$G$20:$Q$335,'2019-20 AER Final Decision'!$N$5,FALSE),2))</f>
        <v>1</v>
      </c>
    </row>
    <row r="110" spans="1:9" s="4" customFormat="1" x14ac:dyDescent="0.2">
      <c r="A110" s="49"/>
      <c r="B110" s="181"/>
      <c r="C110" s="23" t="s">
        <v>261</v>
      </c>
      <c r="D110" s="21" t="s">
        <v>4</v>
      </c>
      <c r="E110" s="29" t="s">
        <v>5</v>
      </c>
      <c r="F110" s="22">
        <f>ROUND(VLOOKUP($C110,'2019-20 AER Final Decision'!$G$21:$P$363,'2019-20 AER Final Decision'!$N$5,FALSE),2)</f>
        <v>461.14</v>
      </c>
      <c r="G110" s="108">
        <f t="shared" si="6"/>
        <v>507.25400000000002</v>
      </c>
      <c r="I110" s="3" t="b">
        <f>IF($E110="","",ROUND(F110,2)=ROUND(VLOOKUP($C110,'2019-20 AER Final Decision'!$G$20:$Q$335,'2019-20 AER Final Decision'!$N$5,FALSE),2))</f>
        <v>1</v>
      </c>
    </row>
    <row r="111" spans="1:9" s="4" customFormat="1" x14ac:dyDescent="0.2">
      <c r="A111" s="49"/>
      <c r="B111" s="181"/>
      <c r="C111" s="23" t="s">
        <v>258</v>
      </c>
      <c r="D111" s="21" t="s">
        <v>4</v>
      </c>
      <c r="E111" s="29" t="s">
        <v>5</v>
      </c>
      <c r="F111" s="22">
        <f>ROUND(VLOOKUP($C111,'2019-20 AER Final Decision'!$G$21:$P$363,'2019-20 AER Final Decision'!$N$5,FALSE),2)</f>
        <v>576.42999999999995</v>
      </c>
      <c r="G111" s="108">
        <f t="shared" si="6"/>
        <v>634.07299999999998</v>
      </c>
      <c r="I111" s="3" t="b">
        <f>IF($E111="","",ROUND(F111,2)=ROUND(VLOOKUP($C111,'2019-20 AER Final Decision'!$G$20:$Q$335,'2019-20 AER Final Decision'!$N$5,FALSE),2))</f>
        <v>1</v>
      </c>
    </row>
    <row r="112" spans="1:9" s="4" customFormat="1" x14ac:dyDescent="0.2">
      <c r="A112" s="49"/>
      <c r="B112" s="181"/>
      <c r="C112" s="23" t="s">
        <v>260</v>
      </c>
      <c r="D112" s="21" t="s">
        <v>4</v>
      </c>
      <c r="E112" s="29" t="s">
        <v>5</v>
      </c>
      <c r="F112" s="22">
        <f>ROUND(VLOOKUP($C112,'2019-20 AER Final Decision'!$G$21:$P$363,'2019-20 AER Final Decision'!$N$5,FALSE),2)</f>
        <v>691.72</v>
      </c>
      <c r="G112" s="108">
        <f t="shared" si="6"/>
        <v>760.89200000000005</v>
      </c>
      <c r="I112" s="3" t="b">
        <f>IF($E112="","",ROUND(F112,2)=ROUND(VLOOKUP($C112,'2019-20 AER Final Decision'!$G$20:$Q$335,'2019-20 AER Final Decision'!$N$5,FALSE),2))</f>
        <v>1</v>
      </c>
    </row>
    <row r="113" spans="1:9" s="4" customFormat="1" x14ac:dyDescent="0.2">
      <c r="A113" s="49"/>
      <c r="B113" s="181"/>
      <c r="C113" s="23" t="s">
        <v>256</v>
      </c>
      <c r="D113" s="21" t="s">
        <v>4</v>
      </c>
      <c r="E113" s="29" t="s">
        <v>5</v>
      </c>
      <c r="F113" s="22">
        <f>ROUND(VLOOKUP($C113,'2019-20 AER Final Decision'!$G$21:$P$363,'2019-20 AER Final Decision'!$N$5,FALSE),2)</f>
        <v>461.14</v>
      </c>
      <c r="G113" s="108">
        <f t="shared" si="6"/>
        <v>507.25400000000002</v>
      </c>
      <c r="I113" s="3" t="b">
        <f>IF($E113="","",ROUND(F113,2)=ROUND(VLOOKUP($C113,'2019-20 AER Final Decision'!$G$20:$Q$335,'2019-20 AER Final Decision'!$N$5,FALSE),2))</f>
        <v>1</v>
      </c>
    </row>
    <row r="114" spans="1:9" s="4" customFormat="1" x14ac:dyDescent="0.2">
      <c r="A114" s="49"/>
      <c r="B114" s="181"/>
      <c r="C114" s="23" t="s">
        <v>257</v>
      </c>
      <c r="D114" s="21" t="s">
        <v>4</v>
      </c>
      <c r="E114" s="29" t="s">
        <v>5</v>
      </c>
      <c r="F114" s="22">
        <f>ROUND(VLOOKUP($C114,'2019-20 AER Final Decision'!$G$21:$P$363,'2019-20 AER Final Decision'!$N$5,FALSE),2)</f>
        <v>576.42999999999995</v>
      </c>
      <c r="G114" s="108">
        <f t="shared" si="6"/>
        <v>634.07299999999998</v>
      </c>
      <c r="I114" s="3" t="b">
        <f>IF($E114="","",ROUND(F114,2)=ROUND(VLOOKUP($C114,'2019-20 AER Final Decision'!$G$20:$Q$335,'2019-20 AER Final Decision'!$N$5,FALSE),2))</f>
        <v>1</v>
      </c>
    </row>
    <row r="115" spans="1:9" s="4" customFormat="1" x14ac:dyDescent="0.2">
      <c r="A115" s="49"/>
      <c r="B115" s="181"/>
      <c r="C115" s="23" t="s">
        <v>255</v>
      </c>
      <c r="D115" s="21" t="s">
        <v>4</v>
      </c>
      <c r="E115" s="29" t="s">
        <v>5</v>
      </c>
      <c r="F115" s="22">
        <f>ROUND(VLOOKUP($C115,'2019-20 AER Final Decision'!$G$21:$P$363,'2019-20 AER Final Decision'!$N$5,FALSE),2)</f>
        <v>1037.58</v>
      </c>
      <c r="G115" s="108">
        <f t="shared" si="6"/>
        <v>1141.338</v>
      </c>
      <c r="I115" s="3" t="b">
        <f>IF($E115="","",ROUND(F115,2)=ROUND(VLOOKUP($C115,'2019-20 AER Final Decision'!$G$20:$Q$335,'2019-20 AER Final Decision'!$N$5,FALSE),2))</f>
        <v>1</v>
      </c>
    </row>
    <row r="116" spans="1:9" s="4" customFormat="1" x14ac:dyDescent="0.2">
      <c r="A116" s="49"/>
      <c r="B116" s="181"/>
      <c r="C116" s="23" t="s">
        <v>282</v>
      </c>
      <c r="D116" s="21" t="s">
        <v>4</v>
      </c>
      <c r="E116" s="29" t="s">
        <v>5</v>
      </c>
      <c r="F116" s="22">
        <f>ROUND(VLOOKUP($C116,'2019-20 AER Final Decision'!$G$21:$P$363,'2019-20 AER Final Decision'!$N$5,FALSE),2)</f>
        <v>523</v>
      </c>
      <c r="G116" s="108">
        <f t="shared" si="6"/>
        <v>575.29999999999995</v>
      </c>
      <c r="I116" s="3" t="b">
        <f>IF($E116="","",ROUND(F116,2)=ROUND(VLOOKUP($C116,'2019-20 AER Final Decision'!$G$20:$Q$335,'2019-20 AER Final Decision'!$N$5,FALSE),2))</f>
        <v>1</v>
      </c>
    </row>
    <row r="117" spans="1:9" s="4" customFormat="1" x14ac:dyDescent="0.2">
      <c r="A117" s="49"/>
      <c r="B117" s="181"/>
      <c r="C117" s="23" t="s">
        <v>283</v>
      </c>
      <c r="D117" s="21" t="s">
        <v>4</v>
      </c>
      <c r="E117" s="29" t="s">
        <v>5</v>
      </c>
      <c r="F117" s="22">
        <f>ROUND(VLOOKUP($C117,'2019-20 AER Final Decision'!$G$21:$P$363,'2019-20 AER Final Decision'!$N$5,FALSE),2)</f>
        <v>697.32</v>
      </c>
      <c r="G117" s="108">
        <f t="shared" si="6"/>
        <v>767.05200000000002</v>
      </c>
      <c r="I117" s="3" t="b">
        <f>IF($E117="","",ROUND(F117,2)=ROUND(VLOOKUP($C117,'2019-20 AER Final Decision'!$G$20:$Q$335,'2019-20 AER Final Decision'!$N$5,FALSE),2))</f>
        <v>1</v>
      </c>
    </row>
    <row r="118" spans="1:9" s="4" customFormat="1" x14ac:dyDescent="0.2">
      <c r="A118" s="49"/>
      <c r="B118" s="181"/>
      <c r="C118" s="23" t="s">
        <v>284</v>
      </c>
      <c r="D118" s="21" t="s">
        <v>4</v>
      </c>
      <c r="E118" s="29" t="s">
        <v>5</v>
      </c>
      <c r="F118" s="22">
        <f>ROUND(VLOOKUP($C118,'2019-20 AER Final Decision'!$G$21:$P$363,'2019-20 AER Final Decision'!$N$5,FALSE),2)</f>
        <v>1045.99</v>
      </c>
      <c r="G118" s="108">
        <f t="shared" si="6"/>
        <v>1150.5889999999999</v>
      </c>
      <c r="I118" s="3" t="b">
        <f>IF($E118="","",ROUND(F118,2)=ROUND(VLOOKUP($C118,'2019-20 AER Final Decision'!$G$20:$Q$335,'2019-20 AER Final Decision'!$N$5,FALSE),2))</f>
        <v>1</v>
      </c>
    </row>
    <row r="119" spans="1:9" s="4" customFormat="1" x14ac:dyDescent="0.2">
      <c r="A119" s="49"/>
      <c r="B119" s="181"/>
      <c r="C119" s="23" t="s">
        <v>280</v>
      </c>
      <c r="D119" s="21" t="s">
        <v>4</v>
      </c>
      <c r="E119" s="29" t="s">
        <v>5</v>
      </c>
      <c r="F119" s="22">
        <f>ROUND(VLOOKUP($C119,'2019-20 AER Final Decision'!$G$21:$P$363,'2019-20 AER Final Decision'!$N$5,FALSE),2)</f>
        <v>348.66</v>
      </c>
      <c r="G119" s="108">
        <f t="shared" si="6"/>
        <v>383.52600000000001</v>
      </c>
      <c r="I119" s="3" t="b">
        <f>IF($E119="","",ROUND(F119,2)=ROUND(VLOOKUP($C119,'2019-20 AER Final Decision'!$G$20:$Q$335,'2019-20 AER Final Decision'!$N$5,FALSE),2))</f>
        <v>1</v>
      </c>
    </row>
    <row r="120" spans="1:9" s="4" customFormat="1" x14ac:dyDescent="0.2">
      <c r="A120" s="49"/>
      <c r="B120" s="181"/>
      <c r="C120" s="23" t="s">
        <v>281</v>
      </c>
      <c r="D120" s="21" t="s">
        <v>4</v>
      </c>
      <c r="E120" s="29" t="s">
        <v>5</v>
      </c>
      <c r="F120" s="22">
        <f>ROUND(VLOOKUP($C120,'2019-20 AER Final Decision'!$G$21:$P$363,'2019-20 AER Final Decision'!$N$5,FALSE),2)</f>
        <v>523</v>
      </c>
      <c r="G120" s="108">
        <f t="shared" si="6"/>
        <v>575.29999999999995</v>
      </c>
      <c r="I120" s="3" t="b">
        <f>IF($E120="","",ROUND(F120,2)=ROUND(VLOOKUP($C120,'2019-20 AER Final Decision'!$G$20:$Q$335,'2019-20 AER Final Decision'!$N$5,FALSE),2))</f>
        <v>1</v>
      </c>
    </row>
    <row r="121" spans="1:9" s="4" customFormat="1" x14ac:dyDescent="0.2">
      <c r="A121" s="49"/>
      <c r="B121" s="181"/>
      <c r="C121" s="23" t="s">
        <v>279</v>
      </c>
      <c r="D121" s="21" t="s">
        <v>4</v>
      </c>
      <c r="E121" s="29" t="s">
        <v>5</v>
      </c>
      <c r="F121" s="22">
        <f>ROUND(VLOOKUP($C121,'2019-20 AER Final Decision'!$G$21:$P$363,'2019-20 AER Final Decision'!$N$5,FALSE),2)</f>
        <v>871.66</v>
      </c>
      <c r="G121" s="108">
        <f t="shared" si="6"/>
        <v>958.82600000000002</v>
      </c>
      <c r="I121" s="3" t="b">
        <f>IF($E121="","",ROUND(F121,2)=ROUND(VLOOKUP($C121,'2019-20 AER Final Decision'!$G$20:$Q$335,'2019-20 AER Final Decision'!$N$5,FALSE),2))</f>
        <v>1</v>
      </c>
    </row>
    <row r="122" spans="1:9" s="4" customFormat="1" x14ac:dyDescent="0.2">
      <c r="A122" s="49"/>
      <c r="B122" s="181"/>
      <c r="C122" s="24"/>
      <c r="D122" s="25"/>
      <c r="E122" s="25"/>
      <c r="F122" s="26"/>
      <c r="G122" s="109"/>
      <c r="I122" s="3" t="str">
        <f>IF($E122="","",ROUND(F122,2)=ROUND(VLOOKUP($C122,'2019-20 AER Final Decision'!$G$20:$Q$335,'2019-20 AER Final Decision'!$N$5,FALSE),2))</f>
        <v/>
      </c>
    </row>
    <row r="123" spans="1:9" s="4" customFormat="1" x14ac:dyDescent="0.2">
      <c r="A123" s="49"/>
      <c r="B123" s="181"/>
      <c r="C123" s="20" t="s">
        <v>272</v>
      </c>
      <c r="D123" s="21" t="s">
        <v>6</v>
      </c>
      <c r="E123" s="29" t="s">
        <v>7</v>
      </c>
      <c r="F123" s="22">
        <f>ROUND(VLOOKUP($C123,'2019-20 AER Final Decision'!$G$21:$P$363,'2019-20 AER Final Decision'!$N$5,FALSE),2)</f>
        <v>174.34</v>
      </c>
      <c r="G123" s="108">
        <f t="shared" ref="G123:G136" si="7">ROUND(F123*1.1,3)</f>
        <v>191.774</v>
      </c>
      <c r="I123" s="3" t="b">
        <f>IF($E123="","",ROUND(F123,2)=ROUND(VLOOKUP($C123,'2019-20 AER Final Decision'!$G$20:$Q$335,'2019-20 AER Final Decision'!$N$5,FALSE),2))</f>
        <v>1</v>
      </c>
    </row>
    <row r="124" spans="1:9" s="4" customFormat="1" x14ac:dyDescent="0.2">
      <c r="A124" s="49"/>
      <c r="B124" s="181"/>
      <c r="C124" s="23" t="s">
        <v>273</v>
      </c>
      <c r="D124" s="21" t="s">
        <v>6</v>
      </c>
      <c r="E124" s="29" t="s">
        <v>7</v>
      </c>
      <c r="F124" s="22">
        <f>ROUND(VLOOKUP($C124,'2019-20 AER Final Decision'!$G$21:$P$363,'2019-20 AER Final Decision'!$N$5,FALSE),2)</f>
        <v>174.34</v>
      </c>
      <c r="G124" s="108">
        <f t="shared" si="7"/>
        <v>191.774</v>
      </c>
      <c r="I124" s="3" t="b">
        <f>IF($E124="","",ROUND(F124,2)=ROUND(VLOOKUP($C124,'2019-20 AER Final Decision'!$G$20:$Q$335,'2019-20 AER Final Decision'!$N$5,FALSE),2))</f>
        <v>1</v>
      </c>
    </row>
    <row r="125" spans="1:9" s="4" customFormat="1" x14ac:dyDescent="0.2">
      <c r="A125" s="49"/>
      <c r="B125" s="181"/>
      <c r="C125" s="23" t="s">
        <v>274</v>
      </c>
      <c r="D125" s="21" t="s">
        <v>6</v>
      </c>
      <c r="E125" s="29" t="s">
        <v>7</v>
      </c>
      <c r="F125" s="22">
        <f>ROUND(VLOOKUP($C125,'2019-20 AER Final Decision'!$G$21:$P$363,'2019-20 AER Final Decision'!$N$5,FALSE),2)</f>
        <v>174.34</v>
      </c>
      <c r="G125" s="108">
        <f t="shared" si="7"/>
        <v>191.774</v>
      </c>
      <c r="I125" s="3" t="b">
        <f>IF($E125="","",ROUND(F125,2)=ROUND(VLOOKUP($C125,'2019-20 AER Final Decision'!$G$20:$Q$335,'2019-20 AER Final Decision'!$N$5,FALSE),2))</f>
        <v>1</v>
      </c>
    </row>
    <row r="126" spans="1:9" s="4" customFormat="1" x14ac:dyDescent="0.2">
      <c r="A126" s="49"/>
      <c r="B126" s="181"/>
      <c r="C126" s="23" t="s">
        <v>275</v>
      </c>
      <c r="D126" s="21" t="s">
        <v>6</v>
      </c>
      <c r="E126" s="29" t="s">
        <v>7</v>
      </c>
      <c r="F126" s="22">
        <f>ROUND(VLOOKUP($C126,'2019-20 AER Final Decision'!$G$21:$P$363,'2019-20 AER Final Decision'!$N$5,FALSE),2)</f>
        <v>174.34</v>
      </c>
      <c r="G126" s="108">
        <f t="shared" si="7"/>
        <v>191.774</v>
      </c>
      <c r="I126" s="3" t="b">
        <f>IF($E126="","",ROUND(F126,2)=ROUND(VLOOKUP($C126,'2019-20 AER Final Decision'!$G$20:$Q$335,'2019-20 AER Final Decision'!$N$5,FALSE),2))</f>
        <v>1</v>
      </c>
    </row>
    <row r="127" spans="1:9" s="4" customFormat="1" x14ac:dyDescent="0.2">
      <c r="A127" s="49"/>
      <c r="B127" s="181"/>
      <c r="C127" s="23" t="s">
        <v>276</v>
      </c>
      <c r="D127" s="21" t="s">
        <v>6</v>
      </c>
      <c r="E127" s="29" t="s">
        <v>7</v>
      </c>
      <c r="F127" s="22">
        <f>ROUND(VLOOKUP($C127,'2019-20 AER Final Decision'!$G$21:$P$363,'2019-20 AER Final Decision'!$N$5,FALSE),2)</f>
        <v>174.34</v>
      </c>
      <c r="G127" s="108">
        <f t="shared" si="7"/>
        <v>191.774</v>
      </c>
      <c r="I127" s="3" t="b">
        <f>IF($E127="","",ROUND(F127,2)=ROUND(VLOOKUP($C127,'2019-20 AER Final Decision'!$G$20:$Q$335,'2019-20 AER Final Decision'!$N$5,FALSE),2))</f>
        <v>1</v>
      </c>
    </row>
    <row r="128" spans="1:9" s="4" customFormat="1" x14ac:dyDescent="0.2">
      <c r="A128" s="49"/>
      <c r="B128" s="181"/>
      <c r="C128" s="23" t="s">
        <v>12</v>
      </c>
      <c r="D128" s="21" t="s">
        <v>6</v>
      </c>
      <c r="E128" s="29" t="s">
        <v>7</v>
      </c>
      <c r="F128" s="22">
        <f>ROUND(VLOOKUP($C128,'2019-20 AER Final Decision'!$G$21:$P$363,'2019-20 AER Final Decision'!$N$5,FALSE),2)</f>
        <v>174.34</v>
      </c>
      <c r="G128" s="108">
        <f t="shared" si="7"/>
        <v>191.774</v>
      </c>
      <c r="I128" s="3" t="b">
        <f>IF($E128="","",ROUND(F128,2)=ROUND(VLOOKUP($C128,'2019-20 AER Final Decision'!$G$20:$Q$335,'2019-20 AER Final Decision'!$N$5,FALSE),2))</f>
        <v>1</v>
      </c>
    </row>
    <row r="129" spans="2:9" x14ac:dyDescent="0.2">
      <c r="B129" s="181"/>
      <c r="C129" s="23" t="s">
        <v>13</v>
      </c>
      <c r="D129" s="21" t="s">
        <v>6</v>
      </c>
      <c r="E129" s="29" t="s">
        <v>7</v>
      </c>
      <c r="F129" s="22">
        <f>ROUND(VLOOKUP($C129,'2019-20 AER Final Decision'!$G$21:$P$363,'2019-20 AER Final Decision'!$N$5,FALSE),2)</f>
        <v>174.34</v>
      </c>
      <c r="G129" s="108">
        <f t="shared" si="7"/>
        <v>191.774</v>
      </c>
      <c r="I129" s="3" t="b">
        <f>IF($E129="","",ROUND(F129,2)=ROUND(VLOOKUP($C129,'2019-20 AER Final Decision'!$G$20:$Q$335,'2019-20 AER Final Decision'!$N$5,FALSE),2))</f>
        <v>1</v>
      </c>
    </row>
    <row r="130" spans="2:9" x14ac:dyDescent="0.2">
      <c r="B130" s="181"/>
      <c r="C130" s="23" t="s">
        <v>14</v>
      </c>
      <c r="D130" s="21" t="s">
        <v>6</v>
      </c>
      <c r="E130" s="29" t="s">
        <v>7</v>
      </c>
      <c r="F130" s="22">
        <f>ROUND(VLOOKUP($C130,'2019-20 AER Final Decision'!$G$21:$P$363,'2019-20 AER Final Decision'!$N$5,FALSE),2)</f>
        <v>174.34</v>
      </c>
      <c r="G130" s="108">
        <f t="shared" si="7"/>
        <v>191.774</v>
      </c>
      <c r="I130" s="3" t="b">
        <f>IF($E130="","",ROUND(F130,2)=ROUND(VLOOKUP($C130,'2019-20 AER Final Decision'!$G$20:$Q$335,'2019-20 AER Final Decision'!$N$5,FALSE),2))</f>
        <v>1</v>
      </c>
    </row>
    <row r="131" spans="2:9" x14ac:dyDescent="0.2">
      <c r="B131" s="181"/>
      <c r="C131" s="23" t="s">
        <v>15</v>
      </c>
      <c r="D131" s="21" t="s">
        <v>6</v>
      </c>
      <c r="E131" s="29" t="s">
        <v>7</v>
      </c>
      <c r="F131" s="22">
        <f>ROUND(VLOOKUP($C131,'2019-20 AER Final Decision'!$G$21:$P$363,'2019-20 AER Final Decision'!$N$5,FALSE),2)</f>
        <v>174.34</v>
      </c>
      <c r="G131" s="108">
        <f t="shared" si="7"/>
        <v>191.774</v>
      </c>
      <c r="I131" s="3" t="b">
        <f>IF($E131="","",ROUND(F131,2)=ROUND(VLOOKUP($C131,'2019-20 AER Final Decision'!$G$20:$Q$335,'2019-20 AER Final Decision'!$N$5,FALSE),2))</f>
        <v>1</v>
      </c>
    </row>
    <row r="132" spans="2:9" x14ac:dyDescent="0.2">
      <c r="B132" s="181"/>
      <c r="C132" s="23" t="s">
        <v>9</v>
      </c>
      <c r="D132" s="21" t="s">
        <v>6</v>
      </c>
      <c r="E132" s="29" t="s">
        <v>7</v>
      </c>
      <c r="F132" s="22">
        <f>ROUND(VLOOKUP($C132,'2019-20 AER Final Decision'!$G$21:$P$363,'2019-20 AER Final Decision'!$N$5,FALSE),2)</f>
        <v>115.29</v>
      </c>
      <c r="G132" s="108">
        <f t="shared" si="7"/>
        <v>126.819</v>
      </c>
      <c r="I132" s="3" t="b">
        <f>IF($E132="","",ROUND(F132,2)=ROUND(VLOOKUP($C132,'2019-20 AER Final Decision'!$G$20:$Q$335,'2019-20 AER Final Decision'!$N$5,FALSE),2))</f>
        <v>1</v>
      </c>
    </row>
    <row r="133" spans="2:9" x14ac:dyDescent="0.2">
      <c r="B133" s="181"/>
      <c r="C133" s="23" t="s">
        <v>404</v>
      </c>
      <c r="D133" s="21" t="s">
        <v>4</v>
      </c>
      <c r="E133" s="29" t="s">
        <v>5</v>
      </c>
      <c r="F133" s="22">
        <f>ROUND(VLOOKUP($C133,'2019-20 AER Final Decision'!$G$21:$P$363,'2019-20 AER Final Decision'!$N$5,FALSE),2)</f>
        <v>461.14</v>
      </c>
      <c r="G133" s="108">
        <f t="shared" si="7"/>
        <v>507.25400000000002</v>
      </c>
      <c r="I133" s="3" t="b">
        <f>IF($E133="","",ROUND(F133,2)=ROUND(VLOOKUP($C133,'2019-20 AER Final Decision'!$G$20:$Q$335,'2019-20 AER Final Decision'!$N$5,FALSE),2))</f>
        <v>1</v>
      </c>
    </row>
    <row r="134" spans="2:9" x14ac:dyDescent="0.2">
      <c r="B134" s="181"/>
      <c r="C134" s="23" t="s">
        <v>405</v>
      </c>
      <c r="D134" s="21" t="s">
        <v>4</v>
      </c>
      <c r="E134" s="29" t="s">
        <v>5</v>
      </c>
      <c r="F134" s="22">
        <f>ROUND(VLOOKUP($C134,'2019-20 AER Final Decision'!$G$21:$P$363,'2019-20 AER Final Decision'!$N$5,FALSE),2)</f>
        <v>691.72</v>
      </c>
      <c r="G134" s="108">
        <f t="shared" si="7"/>
        <v>760.89200000000005</v>
      </c>
      <c r="I134" s="3" t="b">
        <f>IF($E134="","",ROUND(F134,2)=ROUND(VLOOKUP($C134,'2019-20 AER Final Decision'!$G$20:$Q$335,'2019-20 AER Final Decision'!$N$5,FALSE),2))</f>
        <v>1</v>
      </c>
    </row>
    <row r="135" spans="2:9" x14ac:dyDescent="0.2">
      <c r="B135" s="181"/>
      <c r="C135" s="23" t="s">
        <v>406</v>
      </c>
      <c r="D135" s="21" t="s">
        <v>4</v>
      </c>
      <c r="E135" s="29" t="s">
        <v>5</v>
      </c>
      <c r="F135" s="22">
        <f>ROUND(VLOOKUP($C135,'2019-20 AER Final Decision'!$G$21:$P$363,'2019-20 AER Final Decision'!$N$5,FALSE),2)</f>
        <v>922.29</v>
      </c>
      <c r="G135" s="108">
        <f t="shared" si="7"/>
        <v>1014.519</v>
      </c>
      <c r="I135" s="3" t="b">
        <f>IF($E135="","",ROUND(F135,2)=ROUND(VLOOKUP($C135,'2019-20 AER Final Decision'!$G$20:$Q$335,'2019-20 AER Final Decision'!$N$5,FALSE),2))</f>
        <v>1</v>
      </c>
    </row>
    <row r="136" spans="2:9" x14ac:dyDescent="0.2">
      <c r="B136" s="181"/>
      <c r="C136" s="23" t="s">
        <v>26</v>
      </c>
      <c r="D136" s="21" t="s">
        <v>6</v>
      </c>
      <c r="E136" s="29" t="s">
        <v>7</v>
      </c>
      <c r="F136" s="22">
        <f>ROUND(VLOOKUP($C136,'2019-20 AER Final Decision'!$G$21:$P$363,'2019-20 AER Final Decision'!$N$5,FALSE),2)</f>
        <v>174.34</v>
      </c>
      <c r="G136" s="108">
        <f t="shared" si="7"/>
        <v>191.774</v>
      </c>
      <c r="I136" s="3" t="b">
        <f>IF($E136="","",ROUND(F136,2)=ROUND(VLOOKUP($C136,'2019-20 AER Final Decision'!$G$20:$Q$335,'2019-20 AER Final Decision'!$N$5,FALSE),2))</f>
        <v>1</v>
      </c>
    </row>
    <row r="137" spans="2:9" x14ac:dyDescent="0.2">
      <c r="B137" s="181"/>
      <c r="C137" s="24"/>
      <c r="D137" s="25"/>
      <c r="E137" s="25"/>
      <c r="F137" s="26"/>
      <c r="G137" s="109"/>
      <c r="I137" s="3" t="str">
        <f>IF($E137="","",ROUND(F137,2)=ROUND(VLOOKUP($C137,'2019-20 AER Final Decision'!$G$20:$Q$335,'2019-20 AER Final Decision'!$N$5,FALSE),2))</f>
        <v/>
      </c>
    </row>
    <row r="138" spans="2:9" x14ac:dyDescent="0.2">
      <c r="B138" s="181"/>
      <c r="C138" s="23" t="s">
        <v>271</v>
      </c>
      <c r="D138" s="21" t="s">
        <v>6</v>
      </c>
      <c r="E138" s="29" t="s">
        <v>7</v>
      </c>
      <c r="F138" s="22">
        <f>ROUND(VLOOKUP($C138,'2019-20 AER Final Decision'!$G$21:$P$363,'2019-20 AER Final Decision'!$N$5,FALSE),2)</f>
        <v>174.34</v>
      </c>
      <c r="G138" s="108">
        <f t="shared" ref="G138:G141" si="8">ROUND(F138*1.1,3)</f>
        <v>191.774</v>
      </c>
      <c r="I138" s="3" t="b">
        <f>IF($E138="","",ROUND(F138,2)=ROUND(VLOOKUP($C138,'2019-20 AER Final Decision'!$G$20:$Q$335,'2019-20 AER Final Decision'!$N$5,FALSE),2))</f>
        <v>1</v>
      </c>
    </row>
    <row r="139" spans="2:9" x14ac:dyDescent="0.2">
      <c r="B139" s="181"/>
      <c r="C139" s="23" t="s">
        <v>270</v>
      </c>
      <c r="D139" s="21" t="s">
        <v>6</v>
      </c>
      <c r="E139" s="29" t="s">
        <v>7</v>
      </c>
      <c r="F139" s="22">
        <f>ROUND(VLOOKUP($C139,'2019-20 AER Final Decision'!$G$21:$P$363,'2019-20 AER Final Decision'!$N$5,FALSE),2)</f>
        <v>174.34</v>
      </c>
      <c r="G139" s="108">
        <f t="shared" si="8"/>
        <v>191.774</v>
      </c>
      <c r="I139" s="3" t="b">
        <f>IF($E139="","",ROUND(F139,2)=ROUND(VLOOKUP($C139,'2019-20 AER Final Decision'!$G$20:$Q$335,'2019-20 AER Final Decision'!$N$5,FALSE),2))</f>
        <v>1</v>
      </c>
    </row>
    <row r="140" spans="2:9" x14ac:dyDescent="0.2">
      <c r="B140" s="181"/>
      <c r="C140" s="23" t="s">
        <v>278</v>
      </c>
      <c r="D140" s="21" t="s">
        <v>6</v>
      </c>
      <c r="E140" s="29" t="s">
        <v>7</v>
      </c>
      <c r="F140" s="22">
        <f>ROUND(VLOOKUP($C140,'2019-20 AER Final Decision'!$G$21:$P$363,'2019-20 AER Final Decision'!$N$5,FALSE),2)</f>
        <v>174.34</v>
      </c>
      <c r="G140" s="108">
        <f t="shared" si="8"/>
        <v>191.774</v>
      </c>
      <c r="I140" s="3" t="b">
        <f>IF($E140="","",ROUND(F140,2)=ROUND(VLOOKUP($C140,'2019-20 AER Final Decision'!$G$20:$Q$335,'2019-20 AER Final Decision'!$N$5,FALSE),2))</f>
        <v>1</v>
      </c>
    </row>
    <row r="141" spans="2:9" x14ac:dyDescent="0.2">
      <c r="B141" s="181"/>
      <c r="C141" s="23" t="s">
        <v>277</v>
      </c>
      <c r="D141" s="21" t="s">
        <v>6</v>
      </c>
      <c r="E141" s="29" t="s">
        <v>7</v>
      </c>
      <c r="F141" s="22">
        <f>ROUND(VLOOKUP($C141,'2019-20 AER Final Decision'!$G$21:$P$363,'2019-20 AER Final Decision'!$N$5,FALSE),2)</f>
        <v>174.34</v>
      </c>
      <c r="G141" s="108">
        <f t="shared" si="8"/>
        <v>191.774</v>
      </c>
      <c r="I141" s="3" t="b">
        <f>IF($E141="","",ROUND(F141,2)=ROUND(VLOOKUP($C141,'2019-20 AER Final Decision'!$G$20:$Q$335,'2019-20 AER Final Decision'!$N$5,FALSE),2))</f>
        <v>1</v>
      </c>
    </row>
    <row r="142" spans="2:9" x14ac:dyDescent="0.2">
      <c r="B142" s="182"/>
      <c r="C142" s="24"/>
      <c r="D142" s="25"/>
      <c r="E142" s="25"/>
      <c r="F142" s="26"/>
      <c r="G142" s="109"/>
      <c r="I142" s="3" t="str">
        <f>IF($E142="","",ROUND(F142,2)=ROUND(VLOOKUP($C142,'2019-20 AER Final Decision'!$G$20:$Q$335,'2019-20 AER Final Decision'!$N$5,FALSE),2))</f>
        <v/>
      </c>
    </row>
    <row r="143" spans="2:9" x14ac:dyDescent="0.2">
      <c r="B143" s="180" t="s">
        <v>27</v>
      </c>
      <c r="C143" s="20" t="s">
        <v>28</v>
      </c>
      <c r="D143" s="21" t="s">
        <v>6</v>
      </c>
      <c r="E143" s="29" t="s">
        <v>7</v>
      </c>
      <c r="F143" s="22">
        <f>ROUND(VLOOKUP($C143,'2019-20 AER Final Decision'!$G$21:$P$363,'2019-20 AER Final Decision'!$N$5,FALSE),2)</f>
        <v>115.29</v>
      </c>
      <c r="G143" s="108">
        <f t="shared" ref="G143:G145" si="9">ROUND(F143*1.1,3)</f>
        <v>126.819</v>
      </c>
      <c r="I143" s="3" t="b">
        <f>IF($E143="","",ROUND(F143,2)=ROUND(VLOOKUP($C143,'2019-20 AER Final Decision'!$G$20:$Q$335,'2019-20 AER Final Decision'!$N$5,FALSE),2))</f>
        <v>1</v>
      </c>
    </row>
    <row r="144" spans="2:9" x14ac:dyDescent="0.2">
      <c r="B144" s="181"/>
      <c r="C144" s="23" t="s">
        <v>11</v>
      </c>
      <c r="D144" s="21" t="s">
        <v>6</v>
      </c>
      <c r="E144" s="29" t="s">
        <v>7</v>
      </c>
      <c r="F144" s="22">
        <f>ROUND(VLOOKUP($C144,'2019-20 AER Final Decision'!$G$21:$P$363,'2019-20 AER Final Decision'!$N$5,FALSE),2)</f>
        <v>174.34</v>
      </c>
      <c r="G144" s="108">
        <f t="shared" si="9"/>
        <v>191.774</v>
      </c>
      <c r="I144" s="3" t="b">
        <f>IF($E144="","",ROUND(F144,2)=ROUND(VLOOKUP($C144,'2019-20 AER Final Decision'!$G$20:$Q$335,'2019-20 AER Final Decision'!$N$5,FALSE),2))</f>
        <v>1</v>
      </c>
    </row>
    <row r="145" spans="2:9" x14ac:dyDescent="0.2">
      <c r="B145" s="181"/>
      <c r="C145" s="23" t="s">
        <v>29</v>
      </c>
      <c r="D145" s="21" t="s">
        <v>6</v>
      </c>
      <c r="E145" s="29" t="s">
        <v>7</v>
      </c>
      <c r="F145" s="22">
        <f>ROUND(VLOOKUP($C145,'2019-20 AER Final Decision'!$G$21:$P$363,'2019-20 AER Final Decision'!$N$5,FALSE),2)</f>
        <v>174.34</v>
      </c>
      <c r="G145" s="108">
        <f t="shared" si="9"/>
        <v>191.774</v>
      </c>
      <c r="I145" s="3" t="b">
        <f>IF($E145="","",ROUND(F145,2)=ROUND(VLOOKUP($C145,'2019-20 AER Final Decision'!$G$20:$Q$335,'2019-20 AER Final Decision'!$N$5,FALSE),2))</f>
        <v>1</v>
      </c>
    </row>
    <row r="146" spans="2:9" x14ac:dyDescent="0.2">
      <c r="B146" s="181"/>
      <c r="C146" s="24"/>
      <c r="D146" s="25"/>
      <c r="E146" s="25"/>
      <c r="F146" s="26"/>
      <c r="G146" s="109"/>
      <c r="I146" s="3" t="str">
        <f>IF($E146="","",ROUND(F146,2)=ROUND(VLOOKUP($C146,'2019-20 AER Final Decision'!$G$20:$Q$335,'2019-20 AER Final Decision'!$N$5,FALSE),2))</f>
        <v/>
      </c>
    </row>
    <row r="147" spans="2:9" x14ac:dyDescent="0.2">
      <c r="B147" s="181"/>
      <c r="C147" s="20" t="s">
        <v>30</v>
      </c>
      <c r="D147" s="21" t="s">
        <v>6</v>
      </c>
      <c r="E147" s="29" t="s">
        <v>7</v>
      </c>
      <c r="F147" s="22">
        <f>ROUND(VLOOKUP($C147,'2019-20 AER Final Decision'!$G$21:$P$363,'2019-20 AER Final Decision'!$N$5,FALSE),2)</f>
        <v>115.29</v>
      </c>
      <c r="G147" s="108">
        <f t="shared" ref="G147:G149" si="10">ROUND(F147*1.1,3)</f>
        <v>126.819</v>
      </c>
      <c r="I147" s="3" t="b">
        <f>IF($E147="","",ROUND(F147,2)=ROUND(VLOOKUP($C147,'2019-20 AER Final Decision'!$G$20:$Q$335,'2019-20 AER Final Decision'!$N$5,FALSE),2))</f>
        <v>1</v>
      </c>
    </row>
    <row r="148" spans="2:9" x14ac:dyDescent="0.2">
      <c r="B148" s="181"/>
      <c r="C148" s="23" t="s">
        <v>31</v>
      </c>
      <c r="D148" s="21" t="s">
        <v>6</v>
      </c>
      <c r="E148" s="29" t="s">
        <v>7</v>
      </c>
      <c r="F148" s="22">
        <f>ROUND(VLOOKUP($C148,'2019-20 AER Final Decision'!$G$21:$P$363,'2019-20 AER Final Decision'!$N$5,FALSE),2)</f>
        <v>174.34</v>
      </c>
      <c r="G148" s="108">
        <f t="shared" si="10"/>
        <v>191.774</v>
      </c>
      <c r="I148" s="3" t="b">
        <f>IF($E148="","",ROUND(F148,2)=ROUND(VLOOKUP($C148,'2019-20 AER Final Decision'!$G$20:$Q$335,'2019-20 AER Final Decision'!$N$5,FALSE),2))</f>
        <v>1</v>
      </c>
    </row>
    <row r="149" spans="2:9" x14ac:dyDescent="0.2">
      <c r="B149" s="181"/>
      <c r="C149" s="23" t="s">
        <v>8</v>
      </c>
      <c r="D149" s="21" t="s">
        <v>6</v>
      </c>
      <c r="E149" s="29" t="s">
        <v>7</v>
      </c>
      <c r="F149" s="22">
        <f>ROUND(VLOOKUP($C149,'2019-20 AER Final Decision'!$G$21:$P$363,'2019-20 AER Final Decision'!$N$5,FALSE),2)</f>
        <v>115.29</v>
      </c>
      <c r="G149" s="108">
        <f t="shared" si="10"/>
        <v>126.819</v>
      </c>
      <c r="I149" s="3" t="b">
        <f>IF($E149="","",ROUND(F149,2)=ROUND(VLOOKUP($C149,'2019-20 AER Final Decision'!$G$20:$Q$335,'2019-20 AER Final Decision'!$N$5,FALSE),2))</f>
        <v>1</v>
      </c>
    </row>
    <row r="150" spans="2:9" x14ac:dyDescent="0.2">
      <c r="B150" s="181"/>
      <c r="C150" s="24"/>
      <c r="D150" s="25"/>
      <c r="E150" s="25"/>
      <c r="F150" s="26"/>
      <c r="G150" s="109"/>
      <c r="I150" s="3" t="str">
        <f>IF($E150="","",ROUND(F150,2)=ROUND(VLOOKUP($C150,'2019-20 AER Final Decision'!$G$20:$Q$335,'2019-20 AER Final Decision'!$N$5,FALSE),2))</f>
        <v/>
      </c>
    </row>
    <row r="151" spans="2:9" x14ac:dyDescent="0.2">
      <c r="B151" s="181"/>
      <c r="C151" s="23" t="s">
        <v>271</v>
      </c>
      <c r="D151" s="21" t="s">
        <v>6</v>
      </c>
      <c r="E151" s="29" t="s">
        <v>7</v>
      </c>
      <c r="F151" s="22">
        <f>ROUND(VLOOKUP($C151,'2019-20 AER Final Decision'!$G$21:$P$363,'2019-20 AER Final Decision'!$N$5,FALSE),2)</f>
        <v>174.34</v>
      </c>
      <c r="G151" s="108">
        <f t="shared" ref="G151:G154" si="11">ROUND(F151*1.1,3)</f>
        <v>191.774</v>
      </c>
      <c r="I151" s="3" t="b">
        <f>IF($E151="","",ROUND(F151,2)=ROUND(VLOOKUP($C151,'2019-20 AER Final Decision'!$G$20:$Q$335,'2019-20 AER Final Decision'!$N$5,FALSE),2))</f>
        <v>1</v>
      </c>
    </row>
    <row r="152" spans="2:9" x14ac:dyDescent="0.2">
      <c r="B152" s="181"/>
      <c r="C152" s="23" t="s">
        <v>270</v>
      </c>
      <c r="D152" s="21" t="s">
        <v>6</v>
      </c>
      <c r="E152" s="29" t="s">
        <v>7</v>
      </c>
      <c r="F152" s="22">
        <f>ROUND(VLOOKUP($C152,'2019-20 AER Final Decision'!$G$21:$P$363,'2019-20 AER Final Decision'!$N$5,FALSE),2)</f>
        <v>174.34</v>
      </c>
      <c r="G152" s="108">
        <f t="shared" si="11"/>
        <v>191.774</v>
      </c>
      <c r="I152" s="3" t="b">
        <f>IF($E152="","",ROUND(F152,2)=ROUND(VLOOKUP($C152,'2019-20 AER Final Decision'!$G$20:$Q$335,'2019-20 AER Final Decision'!$N$5,FALSE),2))</f>
        <v>1</v>
      </c>
    </row>
    <row r="153" spans="2:9" x14ac:dyDescent="0.2">
      <c r="B153" s="181"/>
      <c r="C153" s="23" t="s">
        <v>278</v>
      </c>
      <c r="D153" s="21" t="s">
        <v>6</v>
      </c>
      <c r="E153" s="29" t="s">
        <v>7</v>
      </c>
      <c r="F153" s="22">
        <f>ROUND(VLOOKUP($C153,'2019-20 AER Final Decision'!$G$21:$P$363,'2019-20 AER Final Decision'!$N$5,FALSE),2)</f>
        <v>174.34</v>
      </c>
      <c r="G153" s="108">
        <f t="shared" si="11"/>
        <v>191.774</v>
      </c>
      <c r="I153" s="3" t="b">
        <f>IF($E153="","",ROUND(F153,2)=ROUND(VLOOKUP($C153,'2019-20 AER Final Decision'!$G$20:$Q$335,'2019-20 AER Final Decision'!$N$5,FALSE),2))</f>
        <v>1</v>
      </c>
    </row>
    <row r="154" spans="2:9" x14ac:dyDescent="0.2">
      <c r="B154" s="181"/>
      <c r="C154" s="23" t="s">
        <v>277</v>
      </c>
      <c r="D154" s="21" t="s">
        <v>6</v>
      </c>
      <c r="E154" s="29" t="s">
        <v>7</v>
      </c>
      <c r="F154" s="22">
        <f>ROUND(VLOOKUP($C154,'2019-20 AER Final Decision'!$G$21:$P$363,'2019-20 AER Final Decision'!$N$5,FALSE),2)</f>
        <v>174.34</v>
      </c>
      <c r="G154" s="108">
        <f t="shared" si="11"/>
        <v>191.774</v>
      </c>
      <c r="I154" s="3" t="b">
        <f>IF($E154="","",ROUND(F154,2)=ROUND(VLOOKUP($C154,'2019-20 AER Final Decision'!$G$20:$Q$335,'2019-20 AER Final Decision'!$N$5,FALSE),2))</f>
        <v>1</v>
      </c>
    </row>
    <row r="155" spans="2:9" x14ac:dyDescent="0.2">
      <c r="B155" s="182"/>
      <c r="C155" s="24"/>
      <c r="D155" s="25"/>
      <c r="E155" s="25"/>
      <c r="F155" s="26"/>
      <c r="G155" s="109"/>
      <c r="I155" s="3" t="str">
        <f>IF($E155="","",ROUND(F155,2)=ROUND(VLOOKUP($C155,'2019-20 AER Final Decision'!$G$20:$Q$335,'2019-20 AER Final Decision'!$N$5,FALSE),2))</f>
        <v/>
      </c>
    </row>
    <row r="156" spans="2:9" x14ac:dyDescent="0.2">
      <c r="B156" s="180" t="s">
        <v>32</v>
      </c>
      <c r="C156" s="30" t="s">
        <v>320</v>
      </c>
      <c r="D156" s="21" t="s">
        <v>4</v>
      </c>
      <c r="E156" s="21" t="s">
        <v>5</v>
      </c>
      <c r="F156" s="22">
        <f>ROUND(VLOOKUP($C156,'2019-20 AER Final Decision'!$G$21:$P$363,'2019-20 AER Final Decision'!$N$5,FALSE),2)</f>
        <v>230.58</v>
      </c>
      <c r="G156" s="108">
        <f t="shared" ref="G156:G161" si="12">ROUND(F156*1.1,3)</f>
        <v>253.63800000000001</v>
      </c>
      <c r="I156" s="3" t="b">
        <f>IF($E156="","",ROUND(F156,2)=ROUND(VLOOKUP($C156,'2019-20 AER Final Decision'!$G$20:$Q$335,'2019-20 AER Final Decision'!$N$5,FALSE),2))</f>
        <v>1</v>
      </c>
    </row>
    <row r="157" spans="2:9" x14ac:dyDescent="0.2">
      <c r="B157" s="181"/>
      <c r="C157" s="31" t="s">
        <v>322</v>
      </c>
      <c r="D157" s="21" t="s">
        <v>4</v>
      </c>
      <c r="E157" s="21" t="s">
        <v>5</v>
      </c>
      <c r="F157" s="22">
        <f>ROUND(VLOOKUP($C157,'2019-20 AER Final Decision'!$G$21:$P$363,'2019-20 AER Final Decision'!$N$5,FALSE),2)</f>
        <v>230.58</v>
      </c>
      <c r="G157" s="108">
        <f t="shared" si="12"/>
        <v>253.63800000000001</v>
      </c>
      <c r="I157" s="3" t="b">
        <f>IF($E157="","",ROUND(F157,2)=ROUND(VLOOKUP($C157,'2019-20 AER Final Decision'!$G$20:$Q$335,'2019-20 AER Final Decision'!$N$5,FALSE),2))</f>
        <v>1</v>
      </c>
    </row>
    <row r="158" spans="2:9" x14ac:dyDescent="0.2">
      <c r="B158" s="181"/>
      <c r="C158" s="31" t="s">
        <v>324</v>
      </c>
      <c r="D158" s="21" t="s">
        <v>4</v>
      </c>
      <c r="E158" s="21" t="s">
        <v>5</v>
      </c>
      <c r="F158" s="22">
        <f>ROUND(VLOOKUP($C158,'2019-20 AER Final Decision'!$G$21:$P$363,'2019-20 AER Final Decision'!$N$5,FALSE),2)</f>
        <v>230.58</v>
      </c>
      <c r="G158" s="108">
        <f t="shared" si="12"/>
        <v>253.63800000000001</v>
      </c>
      <c r="I158" s="3" t="b">
        <f>IF($E158="","",ROUND(F158,2)=ROUND(VLOOKUP($C158,'2019-20 AER Final Decision'!$G$20:$Q$335,'2019-20 AER Final Decision'!$N$5,FALSE),2))</f>
        <v>1</v>
      </c>
    </row>
    <row r="159" spans="2:9" x14ac:dyDescent="0.2">
      <c r="B159" s="181"/>
      <c r="C159" s="31" t="s">
        <v>407</v>
      </c>
      <c r="D159" s="21" t="s">
        <v>6</v>
      </c>
      <c r="E159" s="29" t="s">
        <v>7</v>
      </c>
      <c r="F159" s="22">
        <f>ROUND(VLOOKUP($C159,'2019-20 AER Final Decision'!$G$21:$P$363,'2019-20 AER Final Decision'!$N$5,FALSE),2)</f>
        <v>115.29</v>
      </c>
      <c r="G159" s="108">
        <f t="shared" si="12"/>
        <v>126.819</v>
      </c>
      <c r="I159" s="3" t="b">
        <f>IF($E159="","",ROUND(F159,2)=ROUND(VLOOKUP($C159,'2019-20 AER Final Decision'!$G$20:$Q$335,'2019-20 AER Final Decision'!$N$5,FALSE),2))</f>
        <v>1</v>
      </c>
    </row>
    <row r="160" spans="2:9" x14ac:dyDescent="0.2">
      <c r="B160" s="181"/>
      <c r="C160" s="31" t="s">
        <v>408</v>
      </c>
      <c r="D160" s="21" t="s">
        <v>6</v>
      </c>
      <c r="E160" s="29" t="s">
        <v>7</v>
      </c>
      <c r="F160" s="22">
        <f>ROUND(VLOOKUP($C160,'2019-20 AER Final Decision'!$G$21:$P$363,'2019-20 AER Final Decision'!$N$5,FALSE),2)</f>
        <v>115.29</v>
      </c>
      <c r="G160" s="108">
        <f t="shared" si="12"/>
        <v>126.819</v>
      </c>
      <c r="I160" s="3" t="b">
        <f>IF($E160="","",ROUND(F160,2)=ROUND(VLOOKUP($C160,'2019-20 AER Final Decision'!$G$20:$Q$335,'2019-20 AER Final Decision'!$N$5,FALSE),2))</f>
        <v>1</v>
      </c>
    </row>
    <row r="161" spans="2:9" x14ac:dyDescent="0.2">
      <c r="B161" s="181"/>
      <c r="C161" s="31" t="s">
        <v>409</v>
      </c>
      <c r="D161" s="21" t="s">
        <v>6</v>
      </c>
      <c r="E161" s="29" t="s">
        <v>7</v>
      </c>
      <c r="F161" s="22">
        <f>ROUND(VLOOKUP($C161,'2019-20 AER Final Decision'!$G$21:$P$363,'2019-20 AER Final Decision'!$N$5,FALSE),2)</f>
        <v>115.29</v>
      </c>
      <c r="G161" s="108">
        <f t="shared" si="12"/>
        <v>126.819</v>
      </c>
      <c r="I161" s="3" t="b">
        <f>IF($E161="","",ROUND(F161,2)=ROUND(VLOOKUP($C161,'2019-20 AER Final Decision'!$G$20:$Q$335,'2019-20 AER Final Decision'!$N$5,FALSE),2))</f>
        <v>1</v>
      </c>
    </row>
    <row r="162" spans="2:9" x14ac:dyDescent="0.2">
      <c r="B162" s="182"/>
      <c r="C162" s="24"/>
      <c r="D162" s="25"/>
      <c r="E162" s="25"/>
      <c r="F162" s="26"/>
      <c r="G162" s="109"/>
      <c r="I162" s="3" t="str">
        <f>IF($E162="","",ROUND(F162,2)=ROUND(VLOOKUP($C162,'2019-20 AER Final Decision'!$G$20:$Q$335,'2019-20 AER Final Decision'!$N$5,FALSE),2))</f>
        <v/>
      </c>
    </row>
    <row r="163" spans="2:9" x14ac:dyDescent="0.2">
      <c r="B163" s="180" t="s">
        <v>33</v>
      </c>
      <c r="C163" s="31" t="s">
        <v>313</v>
      </c>
      <c r="D163" s="21" t="s">
        <v>4</v>
      </c>
      <c r="E163" s="21" t="s">
        <v>5</v>
      </c>
      <c r="F163" s="22">
        <f>ROUND(VLOOKUP($C163,'2019-20 AER Final Decision'!$G$21:$P$363,'2019-20 AER Final Decision'!$N$5,FALSE),2)</f>
        <v>230.58</v>
      </c>
      <c r="G163" s="108">
        <f t="shared" ref="G163:G168" si="13">ROUND(F163*1.1,3)</f>
        <v>253.63800000000001</v>
      </c>
      <c r="I163" s="3" t="b">
        <f>IF($E163="","",ROUND(F163,2)=ROUND(VLOOKUP($C163,'2019-20 AER Final Decision'!$G$20:$Q$335,'2019-20 AER Final Decision'!$N$5,FALSE),2))</f>
        <v>1</v>
      </c>
    </row>
    <row r="164" spans="2:9" x14ac:dyDescent="0.2">
      <c r="B164" s="181"/>
      <c r="C164" s="31" t="s">
        <v>315</v>
      </c>
      <c r="D164" s="21" t="s">
        <v>4</v>
      </c>
      <c r="E164" s="21" t="s">
        <v>5</v>
      </c>
      <c r="F164" s="22">
        <f>ROUND(VLOOKUP($C164,'2019-20 AER Final Decision'!$G$21:$P$363,'2019-20 AER Final Decision'!$N$5,FALSE),2)</f>
        <v>345.86</v>
      </c>
      <c r="G164" s="108">
        <f t="shared" si="13"/>
        <v>380.44600000000003</v>
      </c>
      <c r="I164" s="3" t="b">
        <f>IF($E164="","",ROUND(F164,2)=ROUND(VLOOKUP($C164,'2019-20 AER Final Decision'!$G$20:$Q$335,'2019-20 AER Final Decision'!$N$5,FALSE),2))</f>
        <v>1</v>
      </c>
    </row>
    <row r="165" spans="2:9" x14ac:dyDescent="0.2">
      <c r="B165" s="181"/>
      <c r="C165" s="31" t="s">
        <v>317</v>
      </c>
      <c r="D165" s="21" t="s">
        <v>4</v>
      </c>
      <c r="E165" s="21" t="s">
        <v>5</v>
      </c>
      <c r="F165" s="22">
        <f>ROUND(VLOOKUP($C165,'2019-20 AER Final Decision'!$G$21:$P$363,'2019-20 AER Final Decision'!$N$5,FALSE),2)</f>
        <v>230.58</v>
      </c>
      <c r="G165" s="108">
        <f t="shared" si="13"/>
        <v>253.63800000000001</v>
      </c>
      <c r="I165" s="3" t="b">
        <f>IF($E165="","",ROUND(F165,2)=ROUND(VLOOKUP($C165,'2019-20 AER Final Decision'!$G$20:$Q$335,'2019-20 AER Final Decision'!$N$5,FALSE),2))</f>
        <v>1</v>
      </c>
    </row>
    <row r="166" spans="2:9" x14ac:dyDescent="0.2">
      <c r="B166" s="181"/>
      <c r="C166" s="31" t="s">
        <v>314</v>
      </c>
      <c r="D166" s="21" t="s">
        <v>6</v>
      </c>
      <c r="E166" s="29" t="s">
        <v>7</v>
      </c>
      <c r="F166" s="22">
        <f>ROUND(VLOOKUP($C166,'2019-20 AER Final Decision'!$G$21:$P$363,'2019-20 AER Final Decision'!$N$5,FALSE),2)</f>
        <v>115.29</v>
      </c>
      <c r="G166" s="108">
        <f t="shared" si="13"/>
        <v>126.819</v>
      </c>
      <c r="I166" s="3" t="b">
        <f>IF($E166="","",ROUND(F166,2)=ROUND(VLOOKUP($C166,'2019-20 AER Final Decision'!$G$20:$Q$335,'2019-20 AER Final Decision'!$N$5,FALSE),2))</f>
        <v>1</v>
      </c>
    </row>
    <row r="167" spans="2:9" x14ac:dyDescent="0.2">
      <c r="B167" s="181"/>
      <c r="C167" s="31" t="s">
        <v>316</v>
      </c>
      <c r="D167" s="21" t="s">
        <v>6</v>
      </c>
      <c r="E167" s="29" t="s">
        <v>7</v>
      </c>
      <c r="F167" s="22">
        <f>ROUND(VLOOKUP($C167,'2019-20 AER Final Decision'!$G$21:$P$363,'2019-20 AER Final Decision'!$N$5,FALSE),2)</f>
        <v>115.29</v>
      </c>
      <c r="G167" s="108">
        <f t="shared" si="13"/>
        <v>126.819</v>
      </c>
      <c r="I167" s="3" t="b">
        <f>IF($E167="","",ROUND(F167,2)=ROUND(VLOOKUP($C167,'2019-20 AER Final Decision'!$G$20:$Q$335,'2019-20 AER Final Decision'!$N$5,FALSE),2))</f>
        <v>1</v>
      </c>
    </row>
    <row r="168" spans="2:9" x14ac:dyDescent="0.2">
      <c r="B168" s="181"/>
      <c r="C168" s="31" t="s">
        <v>318</v>
      </c>
      <c r="D168" s="21" t="s">
        <v>6</v>
      </c>
      <c r="E168" s="29" t="s">
        <v>7</v>
      </c>
      <c r="F168" s="22">
        <f>ROUND(VLOOKUP($C168,'2019-20 AER Final Decision'!$G$21:$P$363,'2019-20 AER Final Decision'!$N$5,FALSE),2)</f>
        <v>115.29</v>
      </c>
      <c r="G168" s="108">
        <f t="shared" si="13"/>
        <v>126.819</v>
      </c>
      <c r="I168" s="3" t="b">
        <f>IF($E168="","",ROUND(F168,2)=ROUND(VLOOKUP($C168,'2019-20 AER Final Decision'!$G$20:$Q$335,'2019-20 AER Final Decision'!$N$5,FALSE),2))</f>
        <v>1</v>
      </c>
    </row>
    <row r="169" spans="2:9" x14ac:dyDescent="0.2">
      <c r="B169" s="182"/>
      <c r="C169" s="24"/>
      <c r="D169" s="25"/>
      <c r="E169" s="25"/>
      <c r="F169" s="26"/>
      <c r="G169" s="109"/>
      <c r="I169" s="3" t="str">
        <f>IF($E169="","",ROUND(F169,2)=ROUND(VLOOKUP($C169,'2019-20 AER Final Decision'!$G$20:$Q$335,'2019-20 AER Final Decision'!$N$5,FALSE),2))</f>
        <v/>
      </c>
    </row>
    <row r="170" spans="2:9" x14ac:dyDescent="0.2">
      <c r="B170" s="177" t="s">
        <v>287</v>
      </c>
      <c r="C170" s="32" t="s">
        <v>34</v>
      </c>
      <c r="D170" s="21" t="s">
        <v>4</v>
      </c>
      <c r="E170" s="21" t="s">
        <v>5</v>
      </c>
      <c r="F170" s="22">
        <f>ROUND(VLOOKUP($C170,'2019-20 AER Final Decision'!$G$21:$P$363,'2019-20 AER Final Decision'!$N$5,FALSE),2)</f>
        <v>87.16</v>
      </c>
      <c r="G170" s="108">
        <f t="shared" ref="G170:G221" si="14">ROUND(F170*1.1,3)</f>
        <v>95.876000000000005</v>
      </c>
      <c r="I170" s="3" t="b">
        <f>IF($E170="","",ROUND(F170,2)=ROUND(VLOOKUP($C170,'2019-20 AER Final Decision'!$G$20:$Q$335,'2019-20 AER Final Decision'!$N$5,FALSE),2))</f>
        <v>1</v>
      </c>
    </row>
    <row r="171" spans="2:9" x14ac:dyDescent="0.2">
      <c r="B171" s="183"/>
      <c r="C171" s="32" t="s">
        <v>35</v>
      </c>
      <c r="D171" s="21" t="s">
        <v>4</v>
      </c>
      <c r="E171" s="21" t="s">
        <v>5</v>
      </c>
      <c r="F171" s="22">
        <f>ROUND(VLOOKUP($C171,'2019-20 AER Final Decision'!$G$21:$P$363,'2019-20 AER Final Decision'!$N$5,FALSE),2)</f>
        <v>52.29</v>
      </c>
      <c r="G171" s="108">
        <f t="shared" si="14"/>
        <v>57.518999999999998</v>
      </c>
      <c r="I171" s="3" t="b">
        <f>IF($E171="","",ROUND(F171,2)=ROUND(VLOOKUP($C171,'2019-20 AER Final Decision'!$G$20:$Q$335,'2019-20 AER Final Decision'!$N$5,FALSE),2))</f>
        <v>1</v>
      </c>
    </row>
    <row r="172" spans="2:9" x14ac:dyDescent="0.2">
      <c r="B172" s="183"/>
      <c r="C172" s="32" t="s">
        <v>36</v>
      </c>
      <c r="D172" s="21" t="s">
        <v>4</v>
      </c>
      <c r="E172" s="21" t="s">
        <v>5</v>
      </c>
      <c r="F172" s="22">
        <f>ROUND(VLOOKUP($C172,'2019-20 AER Final Decision'!$G$21:$P$363,'2019-20 AER Final Decision'!$N$5,FALSE),2)</f>
        <v>17.43</v>
      </c>
      <c r="G172" s="108">
        <f t="shared" si="14"/>
        <v>19.172999999999998</v>
      </c>
      <c r="I172" s="3" t="b">
        <f>IF($E172="","",ROUND(F172,2)=ROUND(VLOOKUP($C172,'2019-20 AER Final Decision'!$G$20:$Q$335,'2019-20 AER Final Decision'!$N$5,FALSE),2))</f>
        <v>1</v>
      </c>
    </row>
    <row r="173" spans="2:9" x14ac:dyDescent="0.2">
      <c r="B173" s="183"/>
      <c r="C173" s="32" t="s">
        <v>37</v>
      </c>
      <c r="D173" s="21" t="s">
        <v>4</v>
      </c>
      <c r="E173" s="21" t="s">
        <v>5</v>
      </c>
      <c r="F173" s="22">
        <f>ROUND(VLOOKUP($C173,'2019-20 AER Final Decision'!$G$21:$P$363,'2019-20 AER Final Decision'!$N$5,FALSE),2)</f>
        <v>200.49</v>
      </c>
      <c r="G173" s="108">
        <f t="shared" si="14"/>
        <v>220.53899999999999</v>
      </c>
      <c r="I173" s="3" t="b">
        <f>IF($E173="","",ROUND(F173,2)=ROUND(VLOOKUP($C173,'2019-20 AER Final Decision'!$G$20:$Q$335,'2019-20 AER Final Decision'!$N$5,FALSE),2))</f>
        <v>1</v>
      </c>
    </row>
    <row r="174" spans="2:9" x14ac:dyDescent="0.2">
      <c r="B174" s="183"/>
      <c r="C174" s="32" t="s">
        <v>38</v>
      </c>
      <c r="D174" s="21" t="s">
        <v>4</v>
      </c>
      <c r="E174" s="21" t="s">
        <v>5</v>
      </c>
      <c r="F174" s="22">
        <f>ROUND(VLOOKUP($C174,'2019-20 AER Final Decision'!$G$21:$P$363,'2019-20 AER Final Decision'!$N$5,FALSE),2)</f>
        <v>122.03</v>
      </c>
      <c r="G174" s="108">
        <f t="shared" si="14"/>
        <v>134.233</v>
      </c>
      <c r="I174" s="3" t="b">
        <f>IF($E174="","",ROUND(F174,2)=ROUND(VLOOKUP($C174,'2019-20 AER Final Decision'!$G$20:$Q$335,'2019-20 AER Final Decision'!$N$5,FALSE),2))</f>
        <v>1</v>
      </c>
    </row>
    <row r="175" spans="2:9" x14ac:dyDescent="0.2">
      <c r="B175" s="183"/>
      <c r="C175" s="32" t="s">
        <v>39</v>
      </c>
      <c r="D175" s="21" t="s">
        <v>4</v>
      </c>
      <c r="E175" s="21" t="s">
        <v>5</v>
      </c>
      <c r="F175" s="22">
        <f>ROUND(VLOOKUP($C175,'2019-20 AER Final Decision'!$G$21:$P$363,'2019-20 AER Final Decision'!$N$5,FALSE),2)</f>
        <v>69.73</v>
      </c>
      <c r="G175" s="108">
        <f t="shared" si="14"/>
        <v>76.703000000000003</v>
      </c>
      <c r="I175" s="3" t="b">
        <f>IF($E175="","",ROUND(F175,2)=ROUND(VLOOKUP($C175,'2019-20 AER Final Decision'!$G$20:$Q$335,'2019-20 AER Final Decision'!$N$5,FALSE),2))</f>
        <v>1</v>
      </c>
    </row>
    <row r="176" spans="2:9" x14ac:dyDescent="0.2">
      <c r="B176" s="183"/>
      <c r="C176" s="32" t="s">
        <v>40</v>
      </c>
      <c r="D176" s="21" t="s">
        <v>4</v>
      </c>
      <c r="E176" s="21" t="s">
        <v>5</v>
      </c>
      <c r="F176" s="22">
        <f>ROUND(VLOOKUP($C176,'2019-20 AER Final Decision'!$G$21:$P$363,'2019-20 AER Final Decision'!$N$5,FALSE),2)</f>
        <v>435.82</v>
      </c>
      <c r="G176" s="108">
        <f t="shared" si="14"/>
        <v>479.40199999999999</v>
      </c>
      <c r="I176" s="3" t="b">
        <f>IF($E176="","",ROUND(F176,2)=ROUND(VLOOKUP($C176,'2019-20 AER Final Decision'!$G$20:$Q$335,'2019-20 AER Final Decision'!$N$5,FALSE),2))</f>
        <v>1</v>
      </c>
    </row>
    <row r="177" spans="2:9" x14ac:dyDescent="0.2">
      <c r="B177" s="183"/>
      <c r="C177" s="32" t="s">
        <v>41</v>
      </c>
      <c r="D177" s="21" t="s">
        <v>4</v>
      </c>
      <c r="E177" s="21" t="s">
        <v>5</v>
      </c>
      <c r="F177" s="22">
        <f>ROUND(VLOOKUP($C177,'2019-20 AER Final Decision'!$G$21:$P$363,'2019-20 AER Final Decision'!$N$5,FALSE),2)</f>
        <v>244.06</v>
      </c>
      <c r="G177" s="108">
        <f t="shared" si="14"/>
        <v>268.46600000000001</v>
      </c>
      <c r="I177" s="3" t="b">
        <f>IF($E177="","",ROUND(F177,2)=ROUND(VLOOKUP($C177,'2019-20 AER Final Decision'!$G$20:$Q$335,'2019-20 AER Final Decision'!$N$5,FALSE),2))</f>
        <v>1</v>
      </c>
    </row>
    <row r="178" spans="2:9" x14ac:dyDescent="0.2">
      <c r="B178" s="183"/>
      <c r="C178" s="32" t="s">
        <v>42</v>
      </c>
      <c r="D178" s="21" t="s">
        <v>4</v>
      </c>
      <c r="E178" s="21" t="s">
        <v>5</v>
      </c>
      <c r="F178" s="22">
        <f>ROUND(VLOOKUP($C178,'2019-20 AER Final Decision'!$G$21:$P$363,'2019-20 AER Final Decision'!$N$5,FALSE),2)</f>
        <v>113.31</v>
      </c>
      <c r="G178" s="108">
        <f t="shared" si="14"/>
        <v>124.64100000000001</v>
      </c>
      <c r="I178" s="3" t="b">
        <f>IF($E178="","",ROUND(F178,2)=ROUND(VLOOKUP($C178,'2019-20 AER Final Decision'!$G$20:$Q$335,'2019-20 AER Final Decision'!$N$5,FALSE),2))</f>
        <v>1</v>
      </c>
    </row>
    <row r="179" spans="2:9" x14ac:dyDescent="0.2">
      <c r="B179" s="183"/>
      <c r="C179" s="32" t="s">
        <v>410</v>
      </c>
      <c r="D179" s="21" t="s">
        <v>6</v>
      </c>
      <c r="E179" s="29" t="s">
        <v>7</v>
      </c>
      <c r="F179" s="22">
        <f>ROUND(VLOOKUP($C179,'2019-20 AER Final Decision'!$G$21:$P$363,'2019-20 AER Final Decision'!$N$5,FALSE),2)</f>
        <v>174.34</v>
      </c>
      <c r="G179" s="108">
        <f t="shared" si="14"/>
        <v>191.774</v>
      </c>
      <c r="I179" s="3" t="b">
        <f>IF($E179="","",ROUND(F179,2)=ROUND(VLOOKUP($C179,'2019-20 AER Final Decision'!$G$20:$Q$335,'2019-20 AER Final Decision'!$N$5,FALSE),2))</f>
        <v>1</v>
      </c>
    </row>
    <row r="180" spans="2:9" x14ac:dyDescent="0.2">
      <c r="B180" s="183"/>
      <c r="C180" s="32" t="s">
        <v>43</v>
      </c>
      <c r="D180" s="21" t="s">
        <v>4</v>
      </c>
      <c r="E180" s="21" t="s">
        <v>5</v>
      </c>
      <c r="F180" s="22">
        <f>ROUND(VLOOKUP($C180,'2019-20 AER Final Decision'!$G$21:$P$363,'2019-20 AER Final Decision'!$N$5,FALSE),2)</f>
        <v>87.16</v>
      </c>
      <c r="G180" s="108">
        <f t="shared" si="14"/>
        <v>95.876000000000005</v>
      </c>
      <c r="I180" s="3" t="b">
        <f>IF($E180="","",ROUND(F180,2)=ROUND(VLOOKUP($C180,'2019-20 AER Final Decision'!$G$20:$Q$335,'2019-20 AER Final Decision'!$N$5,FALSE),2))</f>
        <v>1</v>
      </c>
    </row>
    <row r="181" spans="2:9" x14ac:dyDescent="0.2">
      <c r="B181" s="183"/>
      <c r="C181" s="32" t="s">
        <v>44</v>
      </c>
      <c r="D181" s="21" t="s">
        <v>4</v>
      </c>
      <c r="E181" s="21" t="s">
        <v>5</v>
      </c>
      <c r="F181" s="22">
        <f>ROUND(VLOOKUP($C181,'2019-20 AER Final Decision'!$G$21:$P$363,'2019-20 AER Final Decision'!$N$5,FALSE),2)</f>
        <v>52.29</v>
      </c>
      <c r="G181" s="108">
        <f t="shared" si="14"/>
        <v>57.518999999999998</v>
      </c>
      <c r="I181" s="3" t="b">
        <f>IF($E181="","",ROUND(F181,2)=ROUND(VLOOKUP($C181,'2019-20 AER Final Decision'!$G$20:$Q$335,'2019-20 AER Final Decision'!$N$5,FALSE),2))</f>
        <v>1</v>
      </c>
    </row>
    <row r="182" spans="2:9" x14ac:dyDescent="0.2">
      <c r="B182" s="183"/>
      <c r="C182" s="32" t="s">
        <v>45</v>
      </c>
      <c r="D182" s="21" t="s">
        <v>4</v>
      </c>
      <c r="E182" s="21" t="s">
        <v>5</v>
      </c>
      <c r="F182" s="22">
        <f>ROUND(VLOOKUP($C182,'2019-20 AER Final Decision'!$G$21:$P$363,'2019-20 AER Final Decision'!$N$5,FALSE),2)</f>
        <v>17.43</v>
      </c>
      <c r="G182" s="108">
        <f t="shared" si="14"/>
        <v>19.172999999999998</v>
      </c>
      <c r="I182" s="3" t="b">
        <f>IF($E182="","",ROUND(F182,2)=ROUND(VLOOKUP($C182,'2019-20 AER Final Decision'!$G$20:$Q$335,'2019-20 AER Final Decision'!$N$5,FALSE),2))</f>
        <v>1</v>
      </c>
    </row>
    <row r="183" spans="2:9" x14ac:dyDescent="0.2">
      <c r="B183" s="183"/>
      <c r="C183" s="32" t="s">
        <v>46</v>
      </c>
      <c r="D183" s="21" t="s">
        <v>4</v>
      </c>
      <c r="E183" s="21" t="s">
        <v>5</v>
      </c>
      <c r="F183" s="22">
        <f>ROUND(VLOOKUP($C183,'2019-20 AER Final Decision'!$G$21:$P$363,'2019-20 AER Final Decision'!$N$5,FALSE),2)</f>
        <v>209.19</v>
      </c>
      <c r="G183" s="108">
        <f t="shared" si="14"/>
        <v>230.10900000000001</v>
      </c>
      <c r="I183" s="3" t="b">
        <f>IF($E183="","",ROUND(F183,2)=ROUND(VLOOKUP($C183,'2019-20 AER Final Decision'!$G$20:$Q$335,'2019-20 AER Final Decision'!$N$5,FALSE),2))</f>
        <v>1</v>
      </c>
    </row>
    <row r="184" spans="2:9" x14ac:dyDescent="0.2">
      <c r="B184" s="183"/>
      <c r="C184" s="32" t="s">
        <v>47</v>
      </c>
      <c r="D184" s="21" t="s">
        <v>4</v>
      </c>
      <c r="E184" s="21" t="s">
        <v>5</v>
      </c>
      <c r="F184" s="22">
        <f>ROUND(VLOOKUP($C184,'2019-20 AER Final Decision'!$G$21:$P$363,'2019-20 AER Final Decision'!$N$5,FALSE),2)</f>
        <v>113.31</v>
      </c>
      <c r="G184" s="108">
        <f t="shared" si="14"/>
        <v>124.64100000000001</v>
      </c>
      <c r="I184" s="3" t="b">
        <f>IF($E184="","",ROUND(F184,2)=ROUND(VLOOKUP($C184,'2019-20 AER Final Decision'!$G$20:$Q$335,'2019-20 AER Final Decision'!$N$5,FALSE),2))</f>
        <v>1</v>
      </c>
    </row>
    <row r="185" spans="2:9" x14ac:dyDescent="0.2">
      <c r="B185" s="183"/>
      <c r="C185" s="32" t="s">
        <v>48</v>
      </c>
      <c r="D185" s="21" t="s">
        <v>4</v>
      </c>
      <c r="E185" s="21" t="s">
        <v>5</v>
      </c>
      <c r="F185" s="22">
        <f>ROUND(VLOOKUP($C185,'2019-20 AER Final Decision'!$G$21:$P$363,'2019-20 AER Final Decision'!$N$5,FALSE),2)</f>
        <v>69.73</v>
      </c>
      <c r="G185" s="108">
        <f t="shared" si="14"/>
        <v>76.703000000000003</v>
      </c>
      <c r="I185" s="3" t="b">
        <f>IF($E185="","",ROUND(F185,2)=ROUND(VLOOKUP($C185,'2019-20 AER Final Decision'!$G$20:$Q$335,'2019-20 AER Final Decision'!$N$5,FALSE),2))</f>
        <v>1</v>
      </c>
    </row>
    <row r="186" spans="2:9" x14ac:dyDescent="0.2">
      <c r="B186" s="183"/>
      <c r="C186" s="32" t="s">
        <v>49</v>
      </c>
      <c r="D186" s="21" t="s">
        <v>4</v>
      </c>
      <c r="E186" s="21" t="s">
        <v>5</v>
      </c>
      <c r="F186" s="22">
        <f>ROUND(VLOOKUP($C186,'2019-20 AER Final Decision'!$G$21:$P$363,'2019-20 AER Final Decision'!$N$5,FALSE),2)</f>
        <v>444.54</v>
      </c>
      <c r="G186" s="108">
        <f t="shared" si="14"/>
        <v>488.99400000000003</v>
      </c>
      <c r="I186" s="3" t="b">
        <f>IF($E186="","",ROUND(F186,2)=ROUND(VLOOKUP($C186,'2019-20 AER Final Decision'!$G$20:$Q$335,'2019-20 AER Final Decision'!$N$5,FALSE),2))</f>
        <v>1</v>
      </c>
    </row>
    <row r="187" spans="2:9" x14ac:dyDescent="0.2">
      <c r="B187" s="183"/>
      <c r="C187" s="32" t="s">
        <v>50</v>
      </c>
      <c r="D187" s="21" t="s">
        <v>4</v>
      </c>
      <c r="E187" s="21" t="s">
        <v>5</v>
      </c>
      <c r="F187" s="22">
        <f>ROUND(VLOOKUP($C187,'2019-20 AER Final Decision'!$G$21:$P$363,'2019-20 AER Final Decision'!$N$5,FALSE),2)</f>
        <v>261.49</v>
      </c>
      <c r="G187" s="108">
        <f t="shared" si="14"/>
        <v>287.63900000000001</v>
      </c>
      <c r="I187" s="3" t="b">
        <f>IF($E187="","",ROUND(F187,2)=ROUND(VLOOKUP($C187,'2019-20 AER Final Decision'!$G$20:$Q$335,'2019-20 AER Final Decision'!$N$5,FALSE),2))</f>
        <v>1</v>
      </c>
    </row>
    <row r="188" spans="2:9" x14ac:dyDescent="0.2">
      <c r="B188" s="183"/>
      <c r="C188" s="32" t="s">
        <v>51</v>
      </c>
      <c r="D188" s="21" t="s">
        <v>4</v>
      </c>
      <c r="E188" s="21" t="s">
        <v>5</v>
      </c>
      <c r="F188" s="22">
        <f>ROUND(VLOOKUP($C188,'2019-20 AER Final Decision'!$G$21:$P$363,'2019-20 AER Final Decision'!$N$5,FALSE),2)</f>
        <v>122.03</v>
      </c>
      <c r="G188" s="108">
        <f t="shared" si="14"/>
        <v>134.233</v>
      </c>
      <c r="I188" s="3" t="b">
        <f>IF($E188="","",ROUND(F188,2)=ROUND(VLOOKUP($C188,'2019-20 AER Final Decision'!$G$20:$Q$335,'2019-20 AER Final Decision'!$N$5,FALSE),2))</f>
        <v>1</v>
      </c>
    </row>
    <row r="189" spans="2:9" x14ac:dyDescent="0.2">
      <c r="B189" s="183"/>
      <c r="C189" s="32" t="s">
        <v>52</v>
      </c>
      <c r="D189" s="21" t="s">
        <v>4</v>
      </c>
      <c r="E189" s="21" t="s">
        <v>5</v>
      </c>
      <c r="F189" s="22">
        <f>ROUND(VLOOKUP($C189,'2019-20 AER Final Decision'!$G$21:$P$363,'2019-20 AER Final Decision'!$N$5,FALSE),2)</f>
        <v>104.61</v>
      </c>
      <c r="G189" s="108">
        <f t="shared" si="14"/>
        <v>115.071</v>
      </c>
      <c r="I189" s="3" t="b">
        <f>IF($E189="","",ROUND(F189,2)=ROUND(VLOOKUP($C189,'2019-20 AER Final Decision'!$G$20:$Q$335,'2019-20 AER Final Decision'!$N$5,FALSE),2))</f>
        <v>1</v>
      </c>
    </row>
    <row r="190" spans="2:9" x14ac:dyDescent="0.2">
      <c r="B190" s="183"/>
      <c r="C190" s="32" t="s">
        <v>53</v>
      </c>
      <c r="D190" s="21" t="s">
        <v>4</v>
      </c>
      <c r="E190" s="21" t="s">
        <v>5</v>
      </c>
      <c r="F190" s="22">
        <f>ROUND(VLOOKUP($C190,'2019-20 AER Final Decision'!$G$21:$P$363,'2019-20 AER Final Decision'!$N$5,FALSE),2)</f>
        <v>87.16</v>
      </c>
      <c r="G190" s="108">
        <f t="shared" si="14"/>
        <v>95.876000000000005</v>
      </c>
      <c r="I190" s="3" t="b">
        <f>IF($E190="","",ROUND(F190,2)=ROUND(VLOOKUP($C190,'2019-20 AER Final Decision'!$G$20:$Q$335,'2019-20 AER Final Decision'!$N$5,FALSE),2))</f>
        <v>1</v>
      </c>
    </row>
    <row r="191" spans="2:9" x14ac:dyDescent="0.2">
      <c r="B191" s="183"/>
      <c r="C191" s="32" t="s">
        <v>54</v>
      </c>
      <c r="D191" s="21" t="s">
        <v>4</v>
      </c>
      <c r="E191" s="21" t="s">
        <v>5</v>
      </c>
      <c r="F191" s="22">
        <f>ROUND(VLOOKUP($C191,'2019-20 AER Final Decision'!$G$21:$P$363,'2019-20 AER Final Decision'!$N$5,FALSE),2)</f>
        <v>69.73</v>
      </c>
      <c r="G191" s="108">
        <f t="shared" si="14"/>
        <v>76.703000000000003</v>
      </c>
      <c r="I191" s="3" t="b">
        <f>IF($E191="","",ROUND(F191,2)=ROUND(VLOOKUP($C191,'2019-20 AER Final Decision'!$G$20:$Q$335,'2019-20 AER Final Decision'!$N$5,FALSE),2))</f>
        <v>1</v>
      </c>
    </row>
    <row r="192" spans="2:9" x14ac:dyDescent="0.2">
      <c r="B192" s="183"/>
      <c r="C192" s="32" t="s">
        <v>55</v>
      </c>
      <c r="D192" s="21" t="s">
        <v>4</v>
      </c>
      <c r="E192" s="21" t="s">
        <v>5</v>
      </c>
      <c r="F192" s="22">
        <f>ROUND(VLOOKUP($C192,'2019-20 AER Final Decision'!$G$21:$P$363,'2019-20 AER Final Decision'!$N$5,FALSE),2)</f>
        <v>592.73</v>
      </c>
      <c r="G192" s="108">
        <f t="shared" si="14"/>
        <v>652.00300000000004</v>
      </c>
      <c r="I192" s="3" t="b">
        <f>IF($E192="","",ROUND(F192,2)=ROUND(VLOOKUP($C192,'2019-20 AER Final Decision'!$G$20:$Q$335,'2019-20 AER Final Decision'!$N$5,FALSE),2))</f>
        <v>1</v>
      </c>
    </row>
    <row r="193" spans="2:9" x14ac:dyDescent="0.2">
      <c r="B193" s="183"/>
      <c r="C193" s="32" t="s">
        <v>56</v>
      </c>
      <c r="D193" s="21" t="s">
        <v>4</v>
      </c>
      <c r="E193" s="21" t="s">
        <v>5</v>
      </c>
      <c r="F193" s="22">
        <f>ROUND(VLOOKUP($C193,'2019-20 AER Final Decision'!$G$21:$P$363,'2019-20 AER Final Decision'!$N$5,FALSE),2)</f>
        <v>209.19</v>
      </c>
      <c r="G193" s="108">
        <f t="shared" si="14"/>
        <v>230.10900000000001</v>
      </c>
      <c r="I193" s="3" t="b">
        <f>IF($E193="","",ROUND(F193,2)=ROUND(VLOOKUP($C193,'2019-20 AER Final Decision'!$G$20:$Q$335,'2019-20 AER Final Decision'!$N$5,FALSE),2))</f>
        <v>1</v>
      </c>
    </row>
    <row r="194" spans="2:9" x14ac:dyDescent="0.2">
      <c r="B194" s="183"/>
      <c r="C194" s="32" t="s">
        <v>57</v>
      </c>
      <c r="D194" s="21" t="s">
        <v>4</v>
      </c>
      <c r="E194" s="21" t="s">
        <v>5</v>
      </c>
      <c r="F194" s="22">
        <f>ROUND(VLOOKUP($C194,'2019-20 AER Final Decision'!$G$21:$P$363,'2019-20 AER Final Decision'!$N$5,FALSE),2)</f>
        <v>174.34</v>
      </c>
      <c r="G194" s="108">
        <f t="shared" si="14"/>
        <v>191.774</v>
      </c>
      <c r="I194" s="3" t="b">
        <f>IF($E194="","",ROUND(F194,2)=ROUND(VLOOKUP($C194,'2019-20 AER Final Decision'!$G$20:$Q$335,'2019-20 AER Final Decision'!$N$5,FALSE),2))</f>
        <v>1</v>
      </c>
    </row>
    <row r="195" spans="2:9" x14ac:dyDescent="0.2">
      <c r="B195" s="183"/>
      <c r="C195" s="32" t="s">
        <v>58</v>
      </c>
      <c r="D195" s="21" t="s">
        <v>4</v>
      </c>
      <c r="E195" s="21" t="s">
        <v>5</v>
      </c>
      <c r="F195" s="22">
        <f>ROUND(VLOOKUP($C195,'2019-20 AER Final Decision'!$G$21:$P$363,'2019-20 AER Final Decision'!$N$5,FALSE),2)</f>
        <v>113.31</v>
      </c>
      <c r="G195" s="108">
        <f t="shared" si="14"/>
        <v>124.64100000000001</v>
      </c>
      <c r="I195" s="3" t="b">
        <f>IF($E195="","",ROUND(F195,2)=ROUND(VLOOKUP($C195,'2019-20 AER Final Decision'!$G$20:$Q$335,'2019-20 AER Final Decision'!$N$5,FALSE),2))</f>
        <v>1</v>
      </c>
    </row>
    <row r="196" spans="2:9" x14ac:dyDescent="0.2">
      <c r="B196" s="183"/>
      <c r="C196" s="32" t="s">
        <v>59</v>
      </c>
      <c r="D196" s="21" t="s">
        <v>4</v>
      </c>
      <c r="E196" s="21" t="s">
        <v>5</v>
      </c>
      <c r="F196" s="22">
        <f>ROUND(VLOOKUP($C196,'2019-20 AER Final Decision'!$G$21:$P$363,'2019-20 AER Final Decision'!$N$5,FALSE),2)</f>
        <v>1220.32</v>
      </c>
      <c r="G196" s="108">
        <f t="shared" si="14"/>
        <v>1342.3520000000001</v>
      </c>
      <c r="I196" s="3" t="b">
        <f>IF($E196="","",ROUND(F196,2)=ROUND(VLOOKUP($C196,'2019-20 AER Final Decision'!$G$20:$Q$335,'2019-20 AER Final Decision'!$N$5,FALSE),2))</f>
        <v>1</v>
      </c>
    </row>
    <row r="197" spans="2:9" x14ac:dyDescent="0.2">
      <c r="B197" s="183"/>
      <c r="C197" s="32" t="s">
        <v>60</v>
      </c>
      <c r="D197" s="21" t="s">
        <v>4</v>
      </c>
      <c r="E197" s="21" t="s">
        <v>5</v>
      </c>
      <c r="F197" s="22">
        <f>ROUND(VLOOKUP($C197,'2019-20 AER Final Decision'!$G$21:$P$363,'2019-20 AER Final Decision'!$N$5,FALSE),2)</f>
        <v>348.66</v>
      </c>
      <c r="G197" s="108">
        <f t="shared" si="14"/>
        <v>383.52600000000001</v>
      </c>
      <c r="I197" s="3" t="b">
        <f>IF($E197="","",ROUND(F197,2)=ROUND(VLOOKUP($C197,'2019-20 AER Final Decision'!$G$20:$Q$335,'2019-20 AER Final Decision'!$N$5,FALSE),2))</f>
        <v>1</v>
      </c>
    </row>
    <row r="198" spans="2:9" x14ac:dyDescent="0.2">
      <c r="B198" s="183"/>
      <c r="C198" s="32" t="s">
        <v>61</v>
      </c>
      <c r="D198" s="21" t="s">
        <v>4</v>
      </c>
      <c r="E198" s="21" t="s">
        <v>5</v>
      </c>
      <c r="F198" s="22">
        <f>ROUND(VLOOKUP($C198,'2019-20 AER Final Decision'!$G$21:$P$363,'2019-20 AER Final Decision'!$N$5,FALSE),2)</f>
        <v>322.51</v>
      </c>
      <c r="G198" s="108">
        <f t="shared" si="14"/>
        <v>354.76100000000002</v>
      </c>
      <c r="I198" s="3" t="b">
        <f>IF($E198="","",ROUND(F198,2)=ROUND(VLOOKUP($C198,'2019-20 AER Final Decision'!$G$20:$Q$335,'2019-20 AER Final Decision'!$N$5,FALSE),2))</f>
        <v>1</v>
      </c>
    </row>
    <row r="199" spans="2:9" x14ac:dyDescent="0.2">
      <c r="B199" s="183"/>
      <c r="C199" s="32" t="s">
        <v>62</v>
      </c>
      <c r="D199" s="21" t="s">
        <v>4</v>
      </c>
      <c r="E199" s="21" t="s">
        <v>5</v>
      </c>
      <c r="F199" s="22">
        <f>ROUND(VLOOKUP($C199,'2019-20 AER Final Decision'!$G$21:$P$363,'2019-20 AER Final Decision'!$N$5,FALSE),2)</f>
        <v>244.06</v>
      </c>
      <c r="G199" s="108">
        <f t="shared" si="14"/>
        <v>268.46600000000001</v>
      </c>
      <c r="I199" s="3" t="b">
        <f>IF($E199="","",ROUND(F199,2)=ROUND(VLOOKUP($C199,'2019-20 AER Final Decision'!$G$20:$Q$335,'2019-20 AER Final Decision'!$N$5,FALSE),2))</f>
        <v>1</v>
      </c>
    </row>
    <row r="200" spans="2:9" x14ac:dyDescent="0.2">
      <c r="B200" s="183"/>
      <c r="C200" s="32" t="s">
        <v>63</v>
      </c>
      <c r="D200" s="21" t="s">
        <v>4</v>
      </c>
      <c r="E200" s="21" t="s">
        <v>5</v>
      </c>
      <c r="F200" s="22">
        <f>ROUND(VLOOKUP($C200,'2019-20 AER Final Decision'!$G$21:$P$363,'2019-20 AER Final Decision'!$N$5,FALSE),2)</f>
        <v>1481.81</v>
      </c>
      <c r="G200" s="108">
        <f t="shared" si="14"/>
        <v>1629.991</v>
      </c>
      <c r="I200" s="3" t="b">
        <f>IF($E200="","",ROUND(F200,2)=ROUND(VLOOKUP($C200,'2019-20 AER Final Decision'!$G$20:$Q$335,'2019-20 AER Final Decision'!$N$5,FALSE),2))</f>
        <v>1</v>
      </c>
    </row>
    <row r="201" spans="2:9" x14ac:dyDescent="0.2">
      <c r="B201" s="183"/>
      <c r="C201" s="32" t="s">
        <v>64</v>
      </c>
      <c r="D201" s="21" t="s">
        <v>4</v>
      </c>
      <c r="E201" s="21" t="s">
        <v>5</v>
      </c>
      <c r="F201" s="22">
        <f>ROUND(VLOOKUP($C201,'2019-20 AER Final Decision'!$G$21:$P$363,'2019-20 AER Final Decision'!$N$5,FALSE),2)</f>
        <v>104.61</v>
      </c>
      <c r="G201" s="108">
        <f t="shared" si="14"/>
        <v>115.071</v>
      </c>
      <c r="I201" s="3" t="b">
        <f>IF($E201="","",ROUND(F201,2)=ROUND(VLOOKUP($C201,'2019-20 AER Final Decision'!$G$20:$Q$335,'2019-20 AER Final Decision'!$N$5,FALSE),2))</f>
        <v>1</v>
      </c>
    </row>
    <row r="202" spans="2:9" x14ac:dyDescent="0.2">
      <c r="B202" s="183"/>
      <c r="C202" s="32" t="s">
        <v>65</v>
      </c>
      <c r="D202" s="21" t="s">
        <v>4</v>
      </c>
      <c r="E202" s="21" t="s">
        <v>5</v>
      </c>
      <c r="F202" s="22">
        <f>ROUND(VLOOKUP($C202,'2019-20 AER Final Decision'!$G$21:$P$363,'2019-20 AER Final Decision'!$N$5,FALSE),2)</f>
        <v>87.16</v>
      </c>
      <c r="G202" s="108">
        <f t="shared" si="14"/>
        <v>95.876000000000005</v>
      </c>
      <c r="I202" s="3" t="b">
        <f>IF($E202="","",ROUND(F202,2)=ROUND(VLOOKUP($C202,'2019-20 AER Final Decision'!$G$20:$Q$335,'2019-20 AER Final Decision'!$N$5,FALSE),2))</f>
        <v>1</v>
      </c>
    </row>
    <row r="203" spans="2:9" x14ac:dyDescent="0.2">
      <c r="B203" s="183"/>
      <c r="C203" s="32" t="s">
        <v>66</v>
      </c>
      <c r="D203" s="21" t="s">
        <v>4</v>
      </c>
      <c r="E203" s="21" t="s">
        <v>5</v>
      </c>
      <c r="F203" s="22">
        <f>ROUND(VLOOKUP($C203,'2019-20 AER Final Decision'!$G$21:$P$363,'2019-20 AER Final Decision'!$N$5,FALSE),2)</f>
        <v>69.73</v>
      </c>
      <c r="G203" s="108">
        <f t="shared" si="14"/>
        <v>76.703000000000003</v>
      </c>
      <c r="I203" s="3" t="b">
        <f>IF($E203="","",ROUND(F203,2)=ROUND(VLOOKUP($C203,'2019-20 AER Final Decision'!$G$20:$Q$335,'2019-20 AER Final Decision'!$N$5,FALSE),2))</f>
        <v>1</v>
      </c>
    </row>
    <row r="204" spans="2:9" x14ac:dyDescent="0.2">
      <c r="B204" s="183"/>
      <c r="C204" s="32" t="s">
        <v>67</v>
      </c>
      <c r="D204" s="21" t="s">
        <v>4</v>
      </c>
      <c r="E204" s="21" t="s">
        <v>5</v>
      </c>
      <c r="F204" s="22">
        <f>ROUND(VLOOKUP($C204,'2019-20 AER Final Decision'!$G$21:$P$363,'2019-20 AER Final Decision'!$N$5,FALSE),2)</f>
        <v>610.15</v>
      </c>
      <c r="G204" s="108">
        <f t="shared" si="14"/>
        <v>671.16499999999996</v>
      </c>
      <c r="I204" s="3" t="b">
        <f>IF($E204="","",ROUND(F204,2)=ROUND(VLOOKUP($C204,'2019-20 AER Final Decision'!$G$20:$Q$335,'2019-20 AER Final Decision'!$N$5,FALSE),2))</f>
        <v>1</v>
      </c>
    </row>
    <row r="205" spans="2:9" x14ac:dyDescent="0.2">
      <c r="B205" s="183"/>
      <c r="C205" s="32" t="s">
        <v>68</v>
      </c>
      <c r="D205" s="21" t="s">
        <v>4</v>
      </c>
      <c r="E205" s="21" t="s">
        <v>5</v>
      </c>
      <c r="F205" s="22">
        <f>ROUND(VLOOKUP($C205,'2019-20 AER Final Decision'!$G$21:$P$363,'2019-20 AER Final Decision'!$N$5,FALSE),2)</f>
        <v>191.76</v>
      </c>
      <c r="G205" s="108">
        <f t="shared" si="14"/>
        <v>210.93600000000001</v>
      </c>
      <c r="I205" s="3" t="b">
        <f>IF($E205="","",ROUND(F205,2)=ROUND(VLOOKUP($C205,'2019-20 AER Final Decision'!$G$20:$Q$335,'2019-20 AER Final Decision'!$N$5,FALSE),2))</f>
        <v>1</v>
      </c>
    </row>
    <row r="206" spans="2:9" x14ac:dyDescent="0.2">
      <c r="B206" s="183"/>
      <c r="C206" s="32" t="s">
        <v>69</v>
      </c>
      <c r="D206" s="21" t="s">
        <v>4</v>
      </c>
      <c r="E206" s="21" t="s">
        <v>5</v>
      </c>
      <c r="F206" s="22">
        <f>ROUND(VLOOKUP($C206,'2019-20 AER Final Decision'!$G$21:$P$363,'2019-20 AER Final Decision'!$N$5,FALSE),2)</f>
        <v>174.34</v>
      </c>
      <c r="G206" s="108">
        <f t="shared" si="14"/>
        <v>191.774</v>
      </c>
      <c r="I206" s="3" t="b">
        <f>IF($E206="","",ROUND(F206,2)=ROUND(VLOOKUP($C206,'2019-20 AER Final Decision'!$G$20:$Q$335,'2019-20 AER Final Decision'!$N$5,FALSE),2))</f>
        <v>1</v>
      </c>
    </row>
    <row r="207" spans="2:9" x14ac:dyDescent="0.2">
      <c r="B207" s="183"/>
      <c r="C207" s="32" t="s">
        <v>70</v>
      </c>
      <c r="D207" s="21" t="s">
        <v>4</v>
      </c>
      <c r="E207" s="21" t="s">
        <v>5</v>
      </c>
      <c r="F207" s="22">
        <f>ROUND(VLOOKUP($C207,'2019-20 AER Final Decision'!$G$21:$P$363,'2019-20 AER Final Decision'!$N$5,FALSE),2)</f>
        <v>122.03</v>
      </c>
      <c r="G207" s="108">
        <f t="shared" si="14"/>
        <v>134.233</v>
      </c>
      <c r="I207" s="3" t="b">
        <f>IF($E207="","",ROUND(F207,2)=ROUND(VLOOKUP($C207,'2019-20 AER Final Decision'!$G$20:$Q$335,'2019-20 AER Final Decision'!$N$5,FALSE),2))</f>
        <v>1</v>
      </c>
    </row>
    <row r="208" spans="2:9" x14ac:dyDescent="0.2">
      <c r="B208" s="183"/>
      <c r="C208" s="32" t="s">
        <v>71</v>
      </c>
      <c r="D208" s="21" t="s">
        <v>4</v>
      </c>
      <c r="E208" s="21" t="s">
        <v>5</v>
      </c>
      <c r="F208" s="22">
        <f>ROUND(VLOOKUP($C208,'2019-20 AER Final Decision'!$G$21:$P$363,'2019-20 AER Final Decision'!$N$5,FALSE),2)</f>
        <v>1220.32</v>
      </c>
      <c r="G208" s="108">
        <f t="shared" si="14"/>
        <v>1342.3520000000001</v>
      </c>
      <c r="I208" s="3" t="b">
        <f>IF($E208="","",ROUND(F208,2)=ROUND(VLOOKUP($C208,'2019-20 AER Final Decision'!$G$20:$Q$335,'2019-20 AER Final Decision'!$N$5,FALSE),2))</f>
        <v>1</v>
      </c>
    </row>
    <row r="209" spans="1:9" s="4" customFormat="1" x14ac:dyDescent="0.2">
      <c r="A209" s="49"/>
      <c r="B209" s="183"/>
      <c r="C209" s="32" t="s">
        <v>72</v>
      </c>
      <c r="D209" s="21" t="s">
        <v>4</v>
      </c>
      <c r="E209" s="21" t="s">
        <v>5</v>
      </c>
      <c r="F209" s="22">
        <f>ROUND(VLOOKUP($C209,'2019-20 AER Final Decision'!$G$21:$P$363,'2019-20 AER Final Decision'!$N$5,FALSE),2)</f>
        <v>383.53</v>
      </c>
      <c r="G209" s="108">
        <f t="shared" si="14"/>
        <v>421.88299999999998</v>
      </c>
      <c r="I209" s="3" t="b">
        <f>IF($E209="","",ROUND(F209,2)=ROUND(VLOOKUP($C209,'2019-20 AER Final Decision'!$G$20:$Q$335,'2019-20 AER Final Decision'!$N$5,FALSE),2))</f>
        <v>1</v>
      </c>
    </row>
    <row r="210" spans="1:9" s="4" customFormat="1" x14ac:dyDescent="0.2">
      <c r="A210" s="49"/>
      <c r="B210" s="183"/>
      <c r="C210" s="32" t="s">
        <v>73</v>
      </c>
      <c r="D210" s="21" t="s">
        <v>4</v>
      </c>
      <c r="E210" s="21" t="s">
        <v>5</v>
      </c>
      <c r="F210" s="22">
        <f>ROUND(VLOOKUP($C210,'2019-20 AER Final Decision'!$G$21:$P$363,'2019-20 AER Final Decision'!$N$5,FALSE),2)</f>
        <v>346.92</v>
      </c>
      <c r="G210" s="108">
        <f t="shared" si="14"/>
        <v>381.61200000000002</v>
      </c>
      <c r="I210" s="3" t="b">
        <f>IF($E210="","",ROUND(F210,2)=ROUND(VLOOKUP($C210,'2019-20 AER Final Decision'!$G$20:$Q$335,'2019-20 AER Final Decision'!$N$5,FALSE),2))</f>
        <v>1</v>
      </c>
    </row>
    <row r="211" spans="1:9" s="4" customFormat="1" x14ac:dyDescent="0.2">
      <c r="A211" s="49"/>
      <c r="B211" s="183"/>
      <c r="C211" s="32" t="s">
        <v>74</v>
      </c>
      <c r="D211" s="21" t="s">
        <v>4</v>
      </c>
      <c r="E211" s="21" t="s">
        <v>5</v>
      </c>
      <c r="F211" s="22">
        <f>ROUND(VLOOKUP($C211,'2019-20 AER Final Decision'!$G$21:$P$363,'2019-20 AER Final Decision'!$N$5,FALSE),2)</f>
        <v>261.49</v>
      </c>
      <c r="G211" s="108">
        <f t="shared" si="14"/>
        <v>287.63900000000001</v>
      </c>
      <c r="I211" s="3" t="b">
        <f>IF($E211="","",ROUND(F211,2)=ROUND(VLOOKUP($C211,'2019-20 AER Final Decision'!$G$20:$Q$335,'2019-20 AER Final Decision'!$N$5,FALSE),2))</f>
        <v>1</v>
      </c>
    </row>
    <row r="212" spans="1:9" s="4" customFormat="1" x14ac:dyDescent="0.2">
      <c r="A212" s="49"/>
      <c r="B212" s="183"/>
      <c r="C212" s="32" t="s">
        <v>75</v>
      </c>
      <c r="D212" s="21" t="s">
        <v>4</v>
      </c>
      <c r="E212" s="21" t="s">
        <v>5</v>
      </c>
      <c r="F212" s="22">
        <f>ROUND(VLOOKUP($C212,'2019-20 AER Final Decision'!$G$21:$P$363,'2019-20 AER Final Decision'!$N$5,FALSE),2)</f>
        <v>1534.1</v>
      </c>
      <c r="G212" s="108">
        <f t="shared" si="14"/>
        <v>1687.51</v>
      </c>
      <c r="I212" s="3" t="b">
        <f>IF($E212="","",ROUND(F212,2)=ROUND(VLOOKUP($C212,'2019-20 AER Final Decision'!$G$20:$Q$335,'2019-20 AER Final Decision'!$N$5,FALSE),2))</f>
        <v>1</v>
      </c>
    </row>
    <row r="213" spans="1:9" s="4" customFormat="1" x14ac:dyDescent="0.2">
      <c r="A213" s="49"/>
      <c r="B213" s="183"/>
      <c r="C213" s="32" t="s">
        <v>76</v>
      </c>
      <c r="D213" s="21" t="s">
        <v>4</v>
      </c>
      <c r="E213" s="21" t="s">
        <v>5</v>
      </c>
      <c r="F213" s="22">
        <f>ROUND(VLOOKUP($C213,'2019-20 AER Final Decision'!$G$21:$P$363,'2019-20 AER Final Decision'!$N$5,FALSE),2)</f>
        <v>87.16</v>
      </c>
      <c r="G213" s="108">
        <f t="shared" si="14"/>
        <v>95.876000000000005</v>
      </c>
      <c r="I213" s="3" t="b">
        <f>IF($E213="","",ROUND(F213,2)=ROUND(VLOOKUP($C213,'2019-20 AER Final Decision'!$G$20:$Q$335,'2019-20 AER Final Decision'!$N$5,FALSE),2))</f>
        <v>1</v>
      </c>
    </row>
    <row r="214" spans="1:9" s="4" customFormat="1" x14ac:dyDescent="0.2">
      <c r="A214" s="49"/>
      <c r="B214" s="183"/>
      <c r="C214" s="32" t="s">
        <v>77</v>
      </c>
      <c r="D214" s="21" t="s">
        <v>4</v>
      </c>
      <c r="E214" s="21" t="s">
        <v>5</v>
      </c>
      <c r="F214" s="22">
        <f>ROUND(VLOOKUP($C214,'2019-20 AER Final Decision'!$G$21:$P$363,'2019-20 AER Final Decision'!$N$5,FALSE),2)</f>
        <v>87.16</v>
      </c>
      <c r="G214" s="108">
        <f t="shared" si="14"/>
        <v>95.876000000000005</v>
      </c>
      <c r="I214" s="3" t="b">
        <f>IF($E214="","",ROUND(F214,2)=ROUND(VLOOKUP($C214,'2019-20 AER Final Decision'!$G$20:$Q$335,'2019-20 AER Final Decision'!$N$5,FALSE),2))</f>
        <v>1</v>
      </c>
    </row>
    <row r="215" spans="1:9" s="4" customFormat="1" x14ac:dyDescent="0.2">
      <c r="A215" s="49"/>
      <c r="B215" s="183"/>
      <c r="C215" s="32" t="s">
        <v>78</v>
      </c>
      <c r="D215" s="21" t="s">
        <v>4</v>
      </c>
      <c r="E215" s="21" t="s">
        <v>5</v>
      </c>
      <c r="F215" s="22">
        <f>ROUND(VLOOKUP($C215,'2019-20 AER Final Decision'!$G$21:$P$363,'2019-20 AER Final Decision'!$N$5,FALSE),2)</f>
        <v>87.16</v>
      </c>
      <c r="G215" s="108">
        <f t="shared" si="14"/>
        <v>95.876000000000005</v>
      </c>
      <c r="I215" s="3" t="b">
        <f>IF($E215="","",ROUND(F215,2)=ROUND(VLOOKUP($C215,'2019-20 AER Final Decision'!$G$20:$Q$335,'2019-20 AER Final Decision'!$N$5,FALSE),2))</f>
        <v>1</v>
      </c>
    </row>
    <row r="216" spans="1:9" s="4" customFormat="1" x14ac:dyDescent="0.2">
      <c r="A216" s="49"/>
      <c r="B216" s="183"/>
      <c r="C216" s="32" t="s">
        <v>79</v>
      </c>
      <c r="D216" s="21" t="s">
        <v>4</v>
      </c>
      <c r="E216" s="21" t="s">
        <v>5</v>
      </c>
      <c r="F216" s="22">
        <f>ROUND(VLOOKUP($C216,'2019-20 AER Final Decision'!$G$21:$P$363,'2019-20 AER Final Decision'!$N$5,FALSE),2)</f>
        <v>209.19</v>
      </c>
      <c r="G216" s="108">
        <f t="shared" si="14"/>
        <v>230.10900000000001</v>
      </c>
      <c r="I216" s="3" t="b">
        <f>IF($E216="","",ROUND(F216,2)=ROUND(VLOOKUP($C216,'2019-20 AER Final Decision'!$G$20:$Q$335,'2019-20 AER Final Decision'!$N$5,FALSE),2))</f>
        <v>1</v>
      </c>
    </row>
    <row r="217" spans="1:9" s="4" customFormat="1" x14ac:dyDescent="0.2">
      <c r="A217" s="49"/>
      <c r="B217" s="183"/>
      <c r="C217" s="32" t="s">
        <v>80</v>
      </c>
      <c r="D217" s="21" t="s">
        <v>4</v>
      </c>
      <c r="E217" s="21" t="s">
        <v>5</v>
      </c>
      <c r="F217" s="22">
        <f>ROUND(VLOOKUP($C217,'2019-20 AER Final Decision'!$G$21:$P$363,'2019-20 AER Final Decision'!$N$5,FALSE),2)</f>
        <v>209.19</v>
      </c>
      <c r="G217" s="108">
        <f t="shared" si="14"/>
        <v>230.10900000000001</v>
      </c>
      <c r="I217" s="3" t="b">
        <f>IF($E217="","",ROUND(F217,2)=ROUND(VLOOKUP($C217,'2019-20 AER Final Decision'!$G$20:$Q$335,'2019-20 AER Final Decision'!$N$5,FALSE),2))</f>
        <v>1</v>
      </c>
    </row>
    <row r="218" spans="1:9" s="4" customFormat="1" x14ac:dyDescent="0.2">
      <c r="A218" s="49"/>
      <c r="B218" s="183"/>
      <c r="C218" s="32" t="s">
        <v>81</v>
      </c>
      <c r="D218" s="21" t="s">
        <v>4</v>
      </c>
      <c r="E218" s="21" t="s">
        <v>5</v>
      </c>
      <c r="F218" s="22">
        <f>ROUND(VLOOKUP($C218,'2019-20 AER Final Decision'!$G$21:$P$363,'2019-20 AER Final Decision'!$N$5,FALSE),2)</f>
        <v>209.19</v>
      </c>
      <c r="G218" s="108">
        <f t="shared" si="14"/>
        <v>230.10900000000001</v>
      </c>
      <c r="I218" s="3" t="b">
        <f>IF($E218="","",ROUND(F218,2)=ROUND(VLOOKUP($C218,'2019-20 AER Final Decision'!$G$20:$Q$335,'2019-20 AER Final Decision'!$N$5,FALSE),2))</f>
        <v>1</v>
      </c>
    </row>
    <row r="219" spans="1:9" s="4" customFormat="1" x14ac:dyDescent="0.2">
      <c r="A219" s="49"/>
      <c r="B219" s="183"/>
      <c r="C219" s="32" t="s">
        <v>82</v>
      </c>
      <c r="D219" s="21" t="s">
        <v>4</v>
      </c>
      <c r="E219" s="21" t="s">
        <v>5</v>
      </c>
      <c r="F219" s="22">
        <f>ROUND(VLOOKUP($C219,'2019-20 AER Final Decision'!$G$21:$P$363,'2019-20 AER Final Decision'!$N$5,FALSE),2)</f>
        <v>435.82</v>
      </c>
      <c r="G219" s="108">
        <f t="shared" si="14"/>
        <v>479.40199999999999</v>
      </c>
      <c r="I219" s="3" t="b">
        <f>IF($E219="","",ROUND(F219,2)=ROUND(VLOOKUP($C219,'2019-20 AER Final Decision'!$G$20:$Q$335,'2019-20 AER Final Decision'!$N$5,FALSE),2))</f>
        <v>1</v>
      </c>
    </row>
    <row r="220" spans="1:9" s="4" customFormat="1" x14ac:dyDescent="0.2">
      <c r="A220" s="49"/>
      <c r="B220" s="183"/>
      <c r="C220" s="32" t="s">
        <v>83</v>
      </c>
      <c r="D220" s="21" t="s">
        <v>4</v>
      </c>
      <c r="E220" s="21" t="s">
        <v>5</v>
      </c>
      <c r="F220" s="22">
        <f>ROUND(VLOOKUP($C220,'2019-20 AER Final Decision'!$G$21:$P$363,'2019-20 AER Final Decision'!$N$5,FALSE),2)</f>
        <v>435.82</v>
      </c>
      <c r="G220" s="108">
        <f t="shared" si="14"/>
        <v>479.40199999999999</v>
      </c>
      <c r="I220" s="3" t="b">
        <f>IF($E220="","",ROUND(F220,2)=ROUND(VLOOKUP($C220,'2019-20 AER Final Decision'!$G$20:$Q$335,'2019-20 AER Final Decision'!$N$5,FALSE),2))</f>
        <v>1</v>
      </c>
    </row>
    <row r="221" spans="1:9" s="4" customFormat="1" x14ac:dyDescent="0.2">
      <c r="A221" s="49"/>
      <c r="B221" s="183"/>
      <c r="C221" s="32" t="s">
        <v>84</v>
      </c>
      <c r="D221" s="21" t="s">
        <v>4</v>
      </c>
      <c r="E221" s="21" t="s">
        <v>5</v>
      </c>
      <c r="F221" s="22">
        <f>ROUND(VLOOKUP($C221,'2019-20 AER Final Decision'!$G$21:$P$363,'2019-20 AER Final Decision'!$N$5,FALSE),2)</f>
        <v>435.82</v>
      </c>
      <c r="G221" s="108">
        <f t="shared" si="14"/>
        <v>479.40199999999999</v>
      </c>
      <c r="I221" s="3" t="b">
        <f>IF($E221="","",ROUND(F221,2)=ROUND(VLOOKUP($C221,'2019-20 AER Final Decision'!$G$20:$Q$335,'2019-20 AER Final Decision'!$N$5,FALSE),2))</f>
        <v>1</v>
      </c>
    </row>
    <row r="222" spans="1:9" s="4" customFormat="1" x14ac:dyDescent="0.2">
      <c r="A222" s="49"/>
      <c r="B222" s="183"/>
      <c r="C222" s="24"/>
      <c r="D222" s="25"/>
      <c r="E222" s="25"/>
      <c r="F222" s="26"/>
      <c r="G222" s="109"/>
      <c r="I222" s="3" t="str">
        <f>IF($E222="","",ROUND(F222,2)=ROUND(VLOOKUP($C222,'2019-20 AER Final Decision'!$G$20:$Q$335,'2019-20 AER Final Decision'!$N$5,FALSE),2))</f>
        <v/>
      </c>
    </row>
    <row r="223" spans="1:9" s="4" customFormat="1" x14ac:dyDescent="0.2">
      <c r="A223" s="49"/>
      <c r="B223" s="183"/>
      <c r="C223" s="32" t="s">
        <v>295</v>
      </c>
      <c r="D223" s="21" t="s">
        <v>6</v>
      </c>
      <c r="E223" s="29" t="s">
        <v>7</v>
      </c>
      <c r="F223" s="22">
        <f>ROUND(VLOOKUP($C223,'2019-20 AER Final Decision'!$G$21:$P$363,'2019-20 AER Final Decision'!$N$5,FALSE),2)</f>
        <v>174.34</v>
      </c>
      <c r="G223" s="108">
        <f t="shared" ref="G223:G252" si="15">ROUND(F223*1.1,3)</f>
        <v>191.774</v>
      </c>
      <c r="I223" s="3" t="b">
        <f>IF($E223="","",ROUND(F223,2)=ROUND(VLOOKUP($C223,'2019-20 AER Final Decision'!$G$20:$Q$335,'2019-20 AER Final Decision'!$N$5,FALSE),2))</f>
        <v>1</v>
      </c>
    </row>
    <row r="224" spans="1:9" s="4" customFormat="1" x14ac:dyDescent="0.2">
      <c r="A224" s="49"/>
      <c r="B224" s="183"/>
      <c r="C224" s="32" t="s">
        <v>294</v>
      </c>
      <c r="D224" s="21" t="s">
        <v>6</v>
      </c>
      <c r="E224" s="29" t="s">
        <v>7</v>
      </c>
      <c r="F224" s="22">
        <f>ROUND(VLOOKUP($C224,'2019-20 AER Final Decision'!$G$21:$P$363,'2019-20 AER Final Decision'!$N$5,FALSE),2)</f>
        <v>174.34</v>
      </c>
      <c r="G224" s="108">
        <f t="shared" si="15"/>
        <v>191.774</v>
      </c>
      <c r="I224" s="3" t="b">
        <f>IF($E224="","",ROUND(F224,2)=ROUND(VLOOKUP($C224,'2019-20 AER Final Decision'!$G$20:$Q$335,'2019-20 AER Final Decision'!$N$5,FALSE),2))</f>
        <v>1</v>
      </c>
    </row>
    <row r="225" spans="1:9" s="4" customFormat="1" x14ac:dyDescent="0.2">
      <c r="A225" s="49"/>
      <c r="B225" s="183"/>
      <c r="C225" s="33" t="s">
        <v>293</v>
      </c>
      <c r="D225" s="21" t="s">
        <v>6</v>
      </c>
      <c r="E225" s="29" t="s">
        <v>7</v>
      </c>
      <c r="F225" s="22">
        <f>ROUND(VLOOKUP($C225,'2019-20 AER Final Decision'!$G$21:$P$363,'2019-20 AER Final Decision'!$N$5,FALSE),2)</f>
        <v>174.34</v>
      </c>
      <c r="G225" s="108">
        <f t="shared" si="15"/>
        <v>191.774</v>
      </c>
      <c r="I225" s="3" t="b">
        <f>IF($E225="","",ROUND(F225,2)=ROUND(VLOOKUP($C225,'2019-20 AER Final Decision'!$G$20:$Q$335,'2019-20 AER Final Decision'!$N$5,FALSE),2))</f>
        <v>1</v>
      </c>
    </row>
    <row r="226" spans="1:9" s="4" customFormat="1" x14ac:dyDescent="0.2">
      <c r="A226" s="49"/>
      <c r="B226" s="183"/>
      <c r="C226" s="33" t="s">
        <v>292</v>
      </c>
      <c r="D226" s="21" t="s">
        <v>6</v>
      </c>
      <c r="E226" s="29" t="s">
        <v>7</v>
      </c>
      <c r="F226" s="22">
        <f>ROUND(VLOOKUP($C226,'2019-20 AER Final Decision'!$G$21:$P$363,'2019-20 AER Final Decision'!$N$5,FALSE),2)</f>
        <v>174.34</v>
      </c>
      <c r="G226" s="108">
        <f t="shared" si="15"/>
        <v>191.774</v>
      </c>
      <c r="I226" s="3" t="b">
        <f>IF($E226="","",ROUND(F226,2)=ROUND(VLOOKUP($C226,'2019-20 AER Final Decision'!$G$20:$Q$335,'2019-20 AER Final Decision'!$N$5,FALSE),2))</f>
        <v>1</v>
      </c>
    </row>
    <row r="227" spans="1:9" s="4" customFormat="1" x14ac:dyDescent="0.2">
      <c r="A227" s="49"/>
      <c r="B227" s="183"/>
      <c r="C227" s="32" t="s">
        <v>85</v>
      </c>
      <c r="D227" s="21" t="s">
        <v>4</v>
      </c>
      <c r="E227" s="21" t="s">
        <v>5</v>
      </c>
      <c r="F227" s="22">
        <f>ROUND(VLOOKUP($C227,'2019-20 AER Final Decision'!$G$21:$P$363,'2019-20 AER Final Decision'!$N$5,FALSE),2)</f>
        <v>104.61</v>
      </c>
      <c r="G227" s="108">
        <f t="shared" si="15"/>
        <v>115.071</v>
      </c>
      <c r="I227" s="3" t="b">
        <f>IF($E227="","",ROUND(F227,2)=ROUND(VLOOKUP($C227,'2019-20 AER Final Decision'!$G$20:$Q$335,'2019-20 AER Final Decision'!$N$5,FALSE),2))</f>
        <v>1</v>
      </c>
    </row>
    <row r="228" spans="1:9" s="4" customFormat="1" x14ac:dyDescent="0.2">
      <c r="A228" s="49"/>
      <c r="B228" s="183"/>
      <c r="C228" s="32" t="s">
        <v>86</v>
      </c>
      <c r="D228" s="21" t="s">
        <v>4</v>
      </c>
      <c r="E228" s="21" t="s">
        <v>5</v>
      </c>
      <c r="F228" s="22">
        <f>ROUND(VLOOKUP($C228,'2019-20 AER Final Decision'!$G$21:$P$363,'2019-20 AER Final Decision'!$N$5,FALSE),2)</f>
        <v>209.19</v>
      </c>
      <c r="G228" s="108">
        <f t="shared" si="15"/>
        <v>230.10900000000001</v>
      </c>
      <c r="I228" s="3" t="b">
        <f>IF($E228="","",ROUND(F228,2)=ROUND(VLOOKUP($C228,'2019-20 AER Final Decision'!$G$20:$Q$335,'2019-20 AER Final Decision'!$N$5,FALSE),2))</f>
        <v>1</v>
      </c>
    </row>
    <row r="229" spans="1:9" s="4" customFormat="1" x14ac:dyDescent="0.2">
      <c r="A229" s="49"/>
      <c r="B229" s="183"/>
      <c r="C229" s="32" t="s">
        <v>87</v>
      </c>
      <c r="D229" s="21" t="s">
        <v>4</v>
      </c>
      <c r="E229" s="21" t="s">
        <v>5</v>
      </c>
      <c r="F229" s="22">
        <f>ROUND(VLOOKUP($C229,'2019-20 AER Final Decision'!$G$21:$P$363,'2019-20 AER Final Decision'!$N$5,FALSE),2)</f>
        <v>383.53</v>
      </c>
      <c r="G229" s="108">
        <f t="shared" si="15"/>
        <v>421.88299999999998</v>
      </c>
      <c r="I229" s="3" t="b">
        <f>IF($E229="","",ROUND(F229,2)=ROUND(VLOOKUP($C229,'2019-20 AER Final Decision'!$G$20:$Q$335,'2019-20 AER Final Decision'!$N$5,FALSE),2))</f>
        <v>1</v>
      </c>
    </row>
    <row r="230" spans="1:9" s="4" customFormat="1" x14ac:dyDescent="0.2">
      <c r="A230" s="49"/>
      <c r="B230" s="183"/>
      <c r="C230" s="32" t="s">
        <v>88</v>
      </c>
      <c r="D230" s="21" t="s">
        <v>4</v>
      </c>
      <c r="E230" s="21" t="s">
        <v>5</v>
      </c>
      <c r="F230" s="22">
        <f>ROUND(VLOOKUP($C230,'2019-20 AER Final Decision'!$G$21:$P$363,'2019-20 AER Final Decision'!$N$5,FALSE),2)</f>
        <v>87.16</v>
      </c>
      <c r="G230" s="108">
        <f t="shared" si="15"/>
        <v>95.876000000000005</v>
      </c>
      <c r="I230" s="3" t="b">
        <f>IF($E230="","",ROUND(F230,2)=ROUND(VLOOKUP($C230,'2019-20 AER Final Decision'!$G$20:$Q$335,'2019-20 AER Final Decision'!$N$5,FALSE),2))</f>
        <v>1</v>
      </c>
    </row>
    <row r="231" spans="1:9" s="4" customFormat="1" x14ac:dyDescent="0.2">
      <c r="A231" s="49"/>
      <c r="B231" s="183"/>
      <c r="C231" s="32" t="s">
        <v>89</v>
      </c>
      <c r="D231" s="21" t="s">
        <v>4</v>
      </c>
      <c r="E231" s="21" t="s">
        <v>5</v>
      </c>
      <c r="F231" s="22">
        <f>ROUND(VLOOKUP($C231,'2019-20 AER Final Decision'!$G$21:$P$363,'2019-20 AER Final Decision'!$N$5,FALSE),2)</f>
        <v>174.34</v>
      </c>
      <c r="G231" s="108">
        <f t="shared" si="15"/>
        <v>191.774</v>
      </c>
      <c r="I231" s="3" t="b">
        <f>IF($E231="","",ROUND(F231,2)=ROUND(VLOOKUP($C231,'2019-20 AER Final Decision'!$G$20:$Q$335,'2019-20 AER Final Decision'!$N$5,FALSE),2))</f>
        <v>1</v>
      </c>
    </row>
    <row r="232" spans="1:9" s="4" customFormat="1" x14ac:dyDescent="0.2">
      <c r="A232" s="49"/>
      <c r="B232" s="183"/>
      <c r="C232" s="32" t="s">
        <v>90</v>
      </c>
      <c r="D232" s="21" t="s">
        <v>4</v>
      </c>
      <c r="E232" s="21" t="s">
        <v>5</v>
      </c>
      <c r="F232" s="22">
        <f>ROUND(VLOOKUP($C232,'2019-20 AER Final Decision'!$G$21:$P$363,'2019-20 AER Final Decision'!$N$5,FALSE),2)</f>
        <v>346.92</v>
      </c>
      <c r="G232" s="108">
        <f t="shared" si="15"/>
        <v>381.61200000000002</v>
      </c>
      <c r="I232" s="3" t="b">
        <f>IF($E232="","",ROUND(F232,2)=ROUND(VLOOKUP($C232,'2019-20 AER Final Decision'!$G$20:$Q$335,'2019-20 AER Final Decision'!$N$5,FALSE),2))</f>
        <v>1</v>
      </c>
    </row>
    <row r="233" spans="1:9" s="4" customFormat="1" x14ac:dyDescent="0.2">
      <c r="A233" s="49"/>
      <c r="B233" s="183"/>
      <c r="C233" s="32" t="s">
        <v>91</v>
      </c>
      <c r="D233" s="21" t="s">
        <v>4</v>
      </c>
      <c r="E233" s="21" t="s">
        <v>5</v>
      </c>
      <c r="F233" s="22">
        <f>ROUND(VLOOKUP($C233,'2019-20 AER Final Decision'!$G$21:$P$363,'2019-20 AER Final Decision'!$N$5,FALSE),2)</f>
        <v>69.73</v>
      </c>
      <c r="G233" s="108">
        <f t="shared" si="15"/>
        <v>76.703000000000003</v>
      </c>
      <c r="I233" s="3" t="b">
        <f>IF($E233="","",ROUND(F233,2)=ROUND(VLOOKUP($C233,'2019-20 AER Final Decision'!$G$20:$Q$335,'2019-20 AER Final Decision'!$N$5,FALSE),2))</f>
        <v>1</v>
      </c>
    </row>
    <row r="234" spans="1:9" s="4" customFormat="1" x14ac:dyDescent="0.2">
      <c r="A234" s="49"/>
      <c r="B234" s="183"/>
      <c r="C234" s="32" t="s">
        <v>92</v>
      </c>
      <c r="D234" s="21" t="s">
        <v>4</v>
      </c>
      <c r="E234" s="21" t="s">
        <v>5</v>
      </c>
      <c r="F234" s="22">
        <f>ROUND(VLOOKUP($C234,'2019-20 AER Final Decision'!$G$21:$P$363,'2019-20 AER Final Decision'!$N$5,FALSE),2)</f>
        <v>122.03</v>
      </c>
      <c r="G234" s="108">
        <f t="shared" si="15"/>
        <v>134.233</v>
      </c>
      <c r="I234" s="3" t="b">
        <f>IF($E234="","",ROUND(F234,2)=ROUND(VLOOKUP($C234,'2019-20 AER Final Decision'!$G$20:$Q$335,'2019-20 AER Final Decision'!$N$5,FALSE),2))</f>
        <v>1</v>
      </c>
    </row>
    <row r="235" spans="1:9" s="4" customFormat="1" x14ac:dyDescent="0.2">
      <c r="A235" s="49"/>
      <c r="B235" s="183"/>
      <c r="C235" s="32" t="s">
        <v>93</v>
      </c>
      <c r="D235" s="21" t="s">
        <v>4</v>
      </c>
      <c r="E235" s="21" t="s">
        <v>5</v>
      </c>
      <c r="F235" s="22">
        <f>ROUND(VLOOKUP($C235,'2019-20 AER Final Decision'!$G$21:$P$363,'2019-20 AER Final Decision'!$N$5,FALSE),2)</f>
        <v>261.49</v>
      </c>
      <c r="G235" s="108">
        <f t="shared" si="15"/>
        <v>287.63900000000001</v>
      </c>
      <c r="I235" s="3" t="b">
        <f>IF($E235="","",ROUND(F235,2)=ROUND(VLOOKUP($C235,'2019-20 AER Final Decision'!$G$20:$Q$335,'2019-20 AER Final Decision'!$N$5,FALSE),2))</f>
        <v>1</v>
      </c>
    </row>
    <row r="236" spans="1:9" s="4" customFormat="1" x14ac:dyDescent="0.2">
      <c r="A236" s="49"/>
      <c r="B236" s="183"/>
      <c r="C236" s="33" t="s">
        <v>94</v>
      </c>
      <c r="D236" s="21" t="s">
        <v>4</v>
      </c>
      <c r="E236" s="21" t="s">
        <v>5</v>
      </c>
      <c r="F236" s="22">
        <f>ROUND(VLOOKUP($C236,'2019-20 AER Final Decision'!$G$21:$P$363,'2019-20 AER Final Decision'!$N$5,FALSE),2)</f>
        <v>592.73</v>
      </c>
      <c r="G236" s="108">
        <f t="shared" si="15"/>
        <v>652.00300000000004</v>
      </c>
      <c r="I236" s="3" t="b">
        <f>IF($E236="","",ROUND(F236,2)=ROUND(VLOOKUP($C236,'2019-20 AER Final Decision'!$G$20:$Q$335,'2019-20 AER Final Decision'!$N$5,FALSE),2))</f>
        <v>1</v>
      </c>
    </row>
    <row r="237" spans="1:9" s="4" customFormat="1" x14ac:dyDescent="0.2">
      <c r="A237" s="49"/>
      <c r="B237" s="183"/>
      <c r="C237" s="33" t="s">
        <v>95</v>
      </c>
      <c r="D237" s="21" t="s">
        <v>4</v>
      </c>
      <c r="E237" s="21" t="s">
        <v>5</v>
      </c>
      <c r="F237" s="22">
        <f>ROUND(VLOOKUP($C237,'2019-20 AER Final Decision'!$G$21:$P$363,'2019-20 AER Final Decision'!$N$5,FALSE),2)</f>
        <v>1220.32</v>
      </c>
      <c r="G237" s="108">
        <f t="shared" si="15"/>
        <v>1342.3520000000001</v>
      </c>
      <c r="I237" s="3" t="b">
        <f>IF($E237="","",ROUND(F237,2)=ROUND(VLOOKUP($C237,'2019-20 AER Final Decision'!$G$20:$Q$335,'2019-20 AER Final Decision'!$N$5,FALSE),2))</f>
        <v>1</v>
      </c>
    </row>
    <row r="238" spans="1:9" s="4" customFormat="1" x14ac:dyDescent="0.2">
      <c r="A238" s="49"/>
      <c r="B238" s="183"/>
      <c r="C238" s="33" t="s">
        <v>96</v>
      </c>
      <c r="D238" s="21" t="s">
        <v>4</v>
      </c>
      <c r="E238" s="21" t="s">
        <v>5</v>
      </c>
      <c r="F238" s="22">
        <f>ROUND(VLOOKUP($C238,'2019-20 AER Final Decision'!$G$21:$P$363,'2019-20 AER Final Decision'!$N$5,FALSE),2)</f>
        <v>1481.81</v>
      </c>
      <c r="G238" s="108">
        <f t="shared" si="15"/>
        <v>1629.991</v>
      </c>
      <c r="I238" s="3" t="b">
        <f>IF($E238="","",ROUND(F238,2)=ROUND(VLOOKUP($C238,'2019-20 AER Final Decision'!$G$20:$Q$335,'2019-20 AER Final Decision'!$N$5,FALSE),2))</f>
        <v>1</v>
      </c>
    </row>
    <row r="239" spans="1:9" s="4" customFormat="1" x14ac:dyDescent="0.2">
      <c r="A239" s="49"/>
      <c r="B239" s="183"/>
      <c r="C239" s="33" t="s">
        <v>291</v>
      </c>
      <c r="D239" s="21" t="s">
        <v>6</v>
      </c>
      <c r="E239" s="29" t="s">
        <v>7</v>
      </c>
      <c r="F239" s="22">
        <f>ROUND(VLOOKUP($C239,'2019-20 AER Final Decision'!$G$21:$P$363,'2019-20 AER Final Decision'!$N$5,FALSE),2)</f>
        <v>174.34</v>
      </c>
      <c r="G239" s="108">
        <f t="shared" si="15"/>
        <v>191.774</v>
      </c>
      <c r="I239" s="3" t="b">
        <f>IF($E239="","",ROUND(F239,2)=ROUND(VLOOKUP($C239,'2019-20 AER Final Decision'!$G$20:$Q$335,'2019-20 AER Final Decision'!$N$5,FALSE),2))</f>
        <v>1</v>
      </c>
    </row>
    <row r="240" spans="1:9" s="4" customFormat="1" x14ac:dyDescent="0.2">
      <c r="A240" s="49"/>
      <c r="B240" s="183"/>
      <c r="C240" s="33" t="s">
        <v>290</v>
      </c>
      <c r="D240" s="21" t="s">
        <v>6</v>
      </c>
      <c r="E240" s="29" t="s">
        <v>7</v>
      </c>
      <c r="F240" s="22">
        <f>ROUND(VLOOKUP($C240,'2019-20 AER Final Decision'!$G$21:$P$363,'2019-20 AER Final Decision'!$N$5,FALSE),2)</f>
        <v>174.34</v>
      </c>
      <c r="G240" s="108">
        <f t="shared" si="15"/>
        <v>191.774</v>
      </c>
      <c r="I240" s="3" t="b">
        <f>IF($E240="","",ROUND(F240,2)=ROUND(VLOOKUP($C240,'2019-20 AER Final Decision'!$G$20:$Q$335,'2019-20 AER Final Decision'!$N$5,FALSE),2))</f>
        <v>1</v>
      </c>
    </row>
    <row r="241" spans="1:9" s="4" customFormat="1" x14ac:dyDescent="0.2">
      <c r="A241" s="49"/>
      <c r="B241" s="183"/>
      <c r="C241" s="33" t="s">
        <v>97</v>
      </c>
      <c r="D241" s="21" t="s">
        <v>4</v>
      </c>
      <c r="E241" s="21" t="s">
        <v>5</v>
      </c>
      <c r="F241" s="22">
        <f>ROUND(VLOOKUP($C241,'2019-20 AER Final Decision'!$G$21:$P$363,'2019-20 AER Final Decision'!$N$5,FALSE),2)</f>
        <v>104.61</v>
      </c>
      <c r="G241" s="108">
        <f t="shared" si="15"/>
        <v>115.071</v>
      </c>
      <c r="I241" s="3" t="b">
        <f>IF($E241="","",ROUND(F241,2)=ROUND(VLOOKUP($C241,'2019-20 AER Final Decision'!$G$20:$Q$335,'2019-20 AER Final Decision'!$N$5,FALSE),2))</f>
        <v>1</v>
      </c>
    </row>
    <row r="242" spans="1:9" s="4" customFormat="1" x14ac:dyDescent="0.2">
      <c r="A242" s="49"/>
      <c r="B242" s="183"/>
      <c r="C242" s="33" t="s">
        <v>98</v>
      </c>
      <c r="D242" s="21" t="s">
        <v>4</v>
      </c>
      <c r="E242" s="21" t="s">
        <v>5</v>
      </c>
      <c r="F242" s="22">
        <f>ROUND(VLOOKUP($C242,'2019-20 AER Final Decision'!$G$21:$P$363,'2019-20 AER Final Decision'!$N$5,FALSE),2)</f>
        <v>200.49</v>
      </c>
      <c r="G242" s="108">
        <f t="shared" si="15"/>
        <v>220.53899999999999</v>
      </c>
      <c r="I242" s="3" t="b">
        <f>IF($E242="","",ROUND(F242,2)=ROUND(VLOOKUP($C242,'2019-20 AER Final Decision'!$G$20:$Q$335,'2019-20 AER Final Decision'!$N$5,FALSE),2))</f>
        <v>1</v>
      </c>
    </row>
    <row r="243" spans="1:9" s="4" customFormat="1" x14ac:dyDescent="0.2">
      <c r="A243" s="49"/>
      <c r="B243" s="183"/>
      <c r="C243" s="33" t="s">
        <v>99</v>
      </c>
      <c r="D243" s="21" t="s">
        <v>4</v>
      </c>
      <c r="E243" s="21" t="s">
        <v>5</v>
      </c>
      <c r="F243" s="22">
        <f>ROUND(VLOOKUP($C243,'2019-20 AER Final Decision'!$G$21:$P$363,'2019-20 AER Final Decision'!$N$5,FALSE),2)</f>
        <v>383.53</v>
      </c>
      <c r="G243" s="108">
        <f t="shared" si="15"/>
        <v>421.88299999999998</v>
      </c>
      <c r="I243" s="3" t="b">
        <f>IF($E243="","",ROUND(F243,2)=ROUND(VLOOKUP($C243,'2019-20 AER Final Decision'!$G$20:$Q$335,'2019-20 AER Final Decision'!$N$5,FALSE),2))</f>
        <v>1</v>
      </c>
    </row>
    <row r="244" spans="1:9" s="4" customFormat="1" x14ac:dyDescent="0.2">
      <c r="A244" s="49"/>
      <c r="B244" s="183"/>
      <c r="C244" s="33" t="s">
        <v>100</v>
      </c>
      <c r="D244" s="21" t="s">
        <v>4</v>
      </c>
      <c r="E244" s="21" t="s">
        <v>5</v>
      </c>
      <c r="F244" s="22">
        <f>ROUND(VLOOKUP($C244,'2019-20 AER Final Decision'!$G$21:$P$363,'2019-20 AER Final Decision'!$N$5,FALSE),2)</f>
        <v>87.16</v>
      </c>
      <c r="G244" s="108">
        <f t="shared" si="15"/>
        <v>95.876000000000005</v>
      </c>
      <c r="I244" s="3" t="b">
        <f>IF($E244="","",ROUND(F244,2)=ROUND(VLOOKUP($C244,'2019-20 AER Final Decision'!$G$20:$Q$335,'2019-20 AER Final Decision'!$N$5,FALSE),2))</f>
        <v>1</v>
      </c>
    </row>
    <row r="245" spans="1:9" s="4" customFormat="1" x14ac:dyDescent="0.2">
      <c r="A245" s="49"/>
      <c r="B245" s="183"/>
      <c r="C245" s="33" t="s">
        <v>101</v>
      </c>
      <c r="D245" s="21" t="s">
        <v>4</v>
      </c>
      <c r="E245" s="21" t="s">
        <v>5</v>
      </c>
      <c r="F245" s="22">
        <f>ROUND(VLOOKUP($C245,'2019-20 AER Final Decision'!$G$21:$P$363,'2019-20 AER Final Decision'!$N$5,FALSE),2)</f>
        <v>174.34</v>
      </c>
      <c r="G245" s="108">
        <f t="shared" si="15"/>
        <v>191.774</v>
      </c>
      <c r="I245" s="3" t="b">
        <f>IF($E245="","",ROUND(F245,2)=ROUND(VLOOKUP($C245,'2019-20 AER Final Decision'!$G$20:$Q$335,'2019-20 AER Final Decision'!$N$5,FALSE),2))</f>
        <v>1</v>
      </c>
    </row>
    <row r="246" spans="1:9" s="4" customFormat="1" x14ac:dyDescent="0.2">
      <c r="A246" s="49"/>
      <c r="B246" s="183"/>
      <c r="C246" s="33" t="s">
        <v>102</v>
      </c>
      <c r="D246" s="21" t="s">
        <v>4</v>
      </c>
      <c r="E246" s="21" t="s">
        <v>5</v>
      </c>
      <c r="F246" s="22">
        <f>ROUND(VLOOKUP($C246,'2019-20 AER Final Decision'!$G$21:$P$363,'2019-20 AER Final Decision'!$N$5,FALSE),2)</f>
        <v>346.92</v>
      </c>
      <c r="G246" s="108">
        <f t="shared" si="15"/>
        <v>381.61200000000002</v>
      </c>
      <c r="I246" s="3" t="b">
        <f>IF($E246="","",ROUND(F246,2)=ROUND(VLOOKUP($C246,'2019-20 AER Final Decision'!$G$20:$Q$335,'2019-20 AER Final Decision'!$N$5,FALSE),2))</f>
        <v>1</v>
      </c>
    </row>
    <row r="247" spans="1:9" s="4" customFormat="1" x14ac:dyDescent="0.2">
      <c r="A247" s="49"/>
      <c r="B247" s="183"/>
      <c r="C247" s="33" t="s">
        <v>103</v>
      </c>
      <c r="D247" s="21" t="s">
        <v>4</v>
      </c>
      <c r="E247" s="21" t="s">
        <v>5</v>
      </c>
      <c r="F247" s="22">
        <f>ROUND(VLOOKUP($C247,'2019-20 AER Final Decision'!$G$21:$P$363,'2019-20 AER Final Decision'!$N$5,FALSE),2)</f>
        <v>69.73</v>
      </c>
      <c r="G247" s="108">
        <f t="shared" si="15"/>
        <v>76.703000000000003</v>
      </c>
      <c r="I247" s="3" t="b">
        <f>IF($E247="","",ROUND(F247,2)=ROUND(VLOOKUP($C247,'2019-20 AER Final Decision'!$G$20:$Q$335,'2019-20 AER Final Decision'!$N$5,FALSE),2))</f>
        <v>1</v>
      </c>
    </row>
    <row r="248" spans="1:9" s="4" customFormat="1" x14ac:dyDescent="0.2">
      <c r="A248" s="49"/>
      <c r="B248" s="183"/>
      <c r="C248" s="33" t="s">
        <v>104</v>
      </c>
      <c r="D248" s="21" t="s">
        <v>4</v>
      </c>
      <c r="E248" s="21" t="s">
        <v>5</v>
      </c>
      <c r="F248" s="22">
        <f>ROUND(VLOOKUP($C248,'2019-20 AER Final Decision'!$G$21:$P$363,'2019-20 AER Final Decision'!$N$5,FALSE),2)</f>
        <v>122.03</v>
      </c>
      <c r="G248" s="108">
        <f t="shared" si="15"/>
        <v>134.233</v>
      </c>
      <c r="I248" s="3" t="b">
        <f>IF($E248="","",ROUND(F248,2)=ROUND(VLOOKUP($C248,'2019-20 AER Final Decision'!$G$20:$Q$335,'2019-20 AER Final Decision'!$N$5,FALSE),2))</f>
        <v>1</v>
      </c>
    </row>
    <row r="249" spans="1:9" s="4" customFormat="1" x14ac:dyDescent="0.2">
      <c r="A249" s="49"/>
      <c r="B249" s="183"/>
      <c r="C249" s="33" t="s">
        <v>105</v>
      </c>
      <c r="D249" s="21" t="s">
        <v>4</v>
      </c>
      <c r="E249" s="21" t="s">
        <v>5</v>
      </c>
      <c r="F249" s="22">
        <f>ROUND(VLOOKUP($C249,'2019-20 AER Final Decision'!$G$21:$P$363,'2019-20 AER Final Decision'!$N$5,FALSE),2)</f>
        <v>261.49</v>
      </c>
      <c r="G249" s="108">
        <f t="shared" si="15"/>
        <v>287.63900000000001</v>
      </c>
      <c r="I249" s="3" t="b">
        <f>IF($E249="","",ROUND(F249,2)=ROUND(VLOOKUP($C249,'2019-20 AER Final Decision'!$G$20:$Q$335,'2019-20 AER Final Decision'!$N$5,FALSE),2))</f>
        <v>1</v>
      </c>
    </row>
    <row r="250" spans="1:9" s="4" customFormat="1" x14ac:dyDescent="0.2">
      <c r="A250" s="49"/>
      <c r="B250" s="183"/>
      <c r="C250" s="33" t="s">
        <v>106</v>
      </c>
      <c r="D250" s="21" t="s">
        <v>4</v>
      </c>
      <c r="E250" s="21" t="s">
        <v>5</v>
      </c>
      <c r="F250" s="22">
        <f>ROUND(VLOOKUP($C250,'2019-20 AER Final Decision'!$G$21:$P$363,'2019-20 AER Final Decision'!$N$5,FALSE),2)</f>
        <v>610.15</v>
      </c>
      <c r="G250" s="108">
        <f t="shared" si="15"/>
        <v>671.16499999999996</v>
      </c>
      <c r="I250" s="3" t="b">
        <f>IF($E250="","",ROUND(F250,2)=ROUND(VLOOKUP($C250,'2019-20 AER Final Decision'!$G$20:$Q$335,'2019-20 AER Final Decision'!$N$5,FALSE),2))</f>
        <v>1</v>
      </c>
    </row>
    <row r="251" spans="1:9" s="4" customFormat="1" x14ac:dyDescent="0.2">
      <c r="A251" s="49"/>
      <c r="B251" s="183"/>
      <c r="C251" s="33" t="s">
        <v>107</v>
      </c>
      <c r="D251" s="21" t="s">
        <v>4</v>
      </c>
      <c r="E251" s="21" t="s">
        <v>5</v>
      </c>
      <c r="F251" s="22">
        <f>ROUND(VLOOKUP($C251,'2019-20 AER Final Decision'!$G$21:$P$363,'2019-20 AER Final Decision'!$N$5,FALSE),2)</f>
        <v>1220.32</v>
      </c>
      <c r="G251" s="108">
        <f t="shared" si="15"/>
        <v>1342.3520000000001</v>
      </c>
      <c r="I251" s="3" t="b">
        <f>IF($E251="","",ROUND(F251,2)=ROUND(VLOOKUP($C251,'2019-20 AER Final Decision'!$G$20:$Q$335,'2019-20 AER Final Decision'!$N$5,FALSE),2))</f>
        <v>1</v>
      </c>
    </row>
    <row r="252" spans="1:9" s="4" customFormat="1" x14ac:dyDescent="0.2">
      <c r="A252" s="49"/>
      <c r="B252" s="183"/>
      <c r="C252" s="33" t="s">
        <v>108</v>
      </c>
      <c r="D252" s="21" t="s">
        <v>4</v>
      </c>
      <c r="E252" s="21" t="s">
        <v>5</v>
      </c>
      <c r="F252" s="22">
        <f>ROUND(VLOOKUP($C252,'2019-20 AER Final Decision'!$G$21:$P$363,'2019-20 AER Final Decision'!$N$5,FALSE),2)</f>
        <v>1534.1</v>
      </c>
      <c r="G252" s="108">
        <f t="shared" si="15"/>
        <v>1687.51</v>
      </c>
      <c r="I252" s="3" t="b">
        <f>IF($E252="","",ROUND(F252,2)=ROUND(VLOOKUP($C252,'2019-20 AER Final Decision'!$G$20:$Q$335,'2019-20 AER Final Decision'!$N$5,FALSE),2))</f>
        <v>1</v>
      </c>
    </row>
    <row r="253" spans="1:9" s="4" customFormat="1" x14ac:dyDescent="0.2">
      <c r="A253" s="49"/>
      <c r="B253" s="183"/>
      <c r="C253" s="24"/>
      <c r="D253" s="25"/>
      <c r="E253" s="25"/>
      <c r="F253" s="26"/>
      <c r="G253" s="109"/>
      <c r="I253" s="3" t="str">
        <f>IF($E253="","",ROUND(F253,2)=ROUND(VLOOKUP($C253,'2019-20 AER Final Decision'!$G$20:$Q$335,'2019-20 AER Final Decision'!$N$5,FALSE),2))</f>
        <v/>
      </c>
    </row>
    <row r="254" spans="1:9" s="4" customFormat="1" x14ac:dyDescent="0.2">
      <c r="A254" s="49"/>
      <c r="B254" s="183"/>
      <c r="C254" s="32" t="s">
        <v>289</v>
      </c>
      <c r="D254" s="21" t="s">
        <v>6</v>
      </c>
      <c r="E254" s="29" t="s">
        <v>7</v>
      </c>
      <c r="F254" s="22">
        <f>ROUND(VLOOKUP($C254,'2019-20 AER Final Decision'!$G$21:$P$363,'2019-20 AER Final Decision'!$N$5,FALSE),2)</f>
        <v>174.34</v>
      </c>
      <c r="G254" s="108">
        <f t="shared" ref="G254:G257" si="16">ROUND(F254*1.1,3)</f>
        <v>191.774</v>
      </c>
      <c r="I254" s="3" t="b">
        <f>IF($E254="","",ROUND(F254,2)=ROUND(VLOOKUP($C254,'2019-20 AER Final Decision'!$G$20:$Q$335,'2019-20 AER Final Decision'!$N$5,FALSE),2))</f>
        <v>1</v>
      </c>
    </row>
    <row r="255" spans="1:9" s="4" customFormat="1" x14ac:dyDescent="0.2">
      <c r="A255" s="49"/>
      <c r="B255" s="183"/>
      <c r="C255" s="32" t="s">
        <v>288</v>
      </c>
      <c r="D255" s="21" t="s">
        <v>6</v>
      </c>
      <c r="E255" s="29" t="s">
        <v>7</v>
      </c>
      <c r="F255" s="22">
        <f>ROUND(VLOOKUP($C255,'2019-20 AER Final Decision'!$G$21:$P$363,'2019-20 AER Final Decision'!$N$5,FALSE),2)</f>
        <v>174.34</v>
      </c>
      <c r="G255" s="108">
        <f t="shared" si="16"/>
        <v>191.774</v>
      </c>
      <c r="I255" s="3" t="b">
        <f>IF($E255="","",ROUND(F255,2)=ROUND(VLOOKUP($C255,'2019-20 AER Final Decision'!$G$20:$Q$335,'2019-20 AER Final Decision'!$N$5,FALSE),2))</f>
        <v>1</v>
      </c>
    </row>
    <row r="256" spans="1:9" s="4" customFormat="1" x14ac:dyDescent="0.2">
      <c r="A256" s="49"/>
      <c r="B256" s="183"/>
      <c r="C256" s="32" t="s">
        <v>297</v>
      </c>
      <c r="D256" s="21" t="s">
        <v>6</v>
      </c>
      <c r="E256" s="29" t="s">
        <v>7</v>
      </c>
      <c r="F256" s="22">
        <f>ROUND(VLOOKUP($C256,'2019-20 AER Final Decision'!$G$21:$P$363,'2019-20 AER Final Decision'!$N$5,FALSE),2)</f>
        <v>174.34</v>
      </c>
      <c r="G256" s="108">
        <f t="shared" si="16"/>
        <v>191.774</v>
      </c>
      <c r="I256" s="3" t="b">
        <f>IF($E256="","",ROUND(F256,2)=ROUND(VLOOKUP($C256,'2019-20 AER Final Decision'!$G$20:$Q$335,'2019-20 AER Final Decision'!$N$5,FALSE),2))</f>
        <v>1</v>
      </c>
    </row>
    <row r="257" spans="1:9" s="4" customFormat="1" x14ac:dyDescent="0.2">
      <c r="A257" s="49"/>
      <c r="B257" s="183"/>
      <c r="C257" s="32" t="s">
        <v>296</v>
      </c>
      <c r="D257" s="21" t="s">
        <v>6</v>
      </c>
      <c r="E257" s="29" t="s">
        <v>7</v>
      </c>
      <c r="F257" s="22">
        <f>ROUND(VLOOKUP($C257,'2019-20 AER Final Decision'!$G$21:$P$363,'2019-20 AER Final Decision'!$N$5,FALSE),2)</f>
        <v>174.34</v>
      </c>
      <c r="G257" s="108">
        <f t="shared" si="16"/>
        <v>191.774</v>
      </c>
      <c r="I257" s="3" t="b">
        <f>IF($E257="","",ROUND(F257,2)=ROUND(VLOOKUP($C257,'2019-20 AER Final Decision'!$G$20:$Q$335,'2019-20 AER Final Decision'!$N$5,FALSE),2))</f>
        <v>1</v>
      </c>
    </row>
    <row r="258" spans="1:9" s="4" customFormat="1" x14ac:dyDescent="0.2">
      <c r="A258" s="49"/>
      <c r="B258" s="184"/>
      <c r="C258" s="24"/>
      <c r="D258" s="25"/>
      <c r="E258" s="25"/>
      <c r="F258" s="26"/>
      <c r="G258" s="109"/>
      <c r="I258" s="3" t="str">
        <f>IF($E258="","",ROUND(F258,2)=ROUND(VLOOKUP($C258,'2019-20 AER Final Decision'!$G$20:$Q$335,'2019-20 AER Final Decision'!$N$5,FALSE),2))</f>
        <v/>
      </c>
    </row>
    <row r="259" spans="1:9" s="4" customFormat="1" x14ac:dyDescent="0.2">
      <c r="A259" s="49"/>
      <c r="B259" s="177" t="s">
        <v>109</v>
      </c>
      <c r="C259" s="32" t="s">
        <v>3</v>
      </c>
      <c r="D259" s="64" t="s">
        <v>232</v>
      </c>
      <c r="E259" s="64" t="s">
        <v>232</v>
      </c>
      <c r="F259" s="22">
        <f>ROUND(VLOOKUP($C259,'2019-20 AER Final Decision'!$G$21:$P$363,'2019-20 AER Final Decision'!$N$5,FALSE),2)</f>
        <v>58.12</v>
      </c>
      <c r="G259" s="108">
        <f t="shared" ref="G259:G261" si="17">ROUND(F259*1.1,3)</f>
        <v>63.932000000000002</v>
      </c>
      <c r="I259" s="3" t="str">
        <f>IF($E259="","",ROUND(F259,2)=ROUND(VLOOKUP($C259,'2019-20 AER Final Decision'!$G$20:$Q$335,'2019-20 AER Final Decision'!$N$5,FALSE),2))</f>
        <v/>
      </c>
    </row>
    <row r="260" spans="1:9" s="4" customFormat="1" x14ac:dyDescent="0.2">
      <c r="A260" s="49"/>
      <c r="B260" s="183"/>
      <c r="C260" s="23" t="s">
        <v>110</v>
      </c>
      <c r="D260" s="65" t="s">
        <v>232</v>
      </c>
      <c r="E260" s="65" t="s">
        <v>232</v>
      </c>
      <c r="F260" s="22">
        <f>ROUND(VLOOKUP($C260,'2019-20 AER Final Decision'!$G$21:$P$363,'2019-20 AER Final Decision'!$N$5,FALSE),2)</f>
        <v>87.16</v>
      </c>
      <c r="G260" s="108">
        <f t="shared" si="17"/>
        <v>95.876000000000005</v>
      </c>
      <c r="I260" s="3" t="str">
        <f>IF($E260="","",ROUND(F260,2)=ROUND(VLOOKUP($C260,'2019-20 AER Final Decision'!$G$20:$Q$335,'2019-20 AER Final Decision'!$N$5,FALSE),2))</f>
        <v/>
      </c>
    </row>
    <row r="261" spans="1:9" s="4" customFormat="1" x14ac:dyDescent="0.2">
      <c r="A261" s="49"/>
      <c r="B261" s="183"/>
      <c r="C261" s="23" t="s">
        <v>111</v>
      </c>
      <c r="D261" s="65" t="s">
        <v>232</v>
      </c>
      <c r="E261" s="65" t="s">
        <v>232</v>
      </c>
      <c r="F261" s="22">
        <f>ROUND(VLOOKUP($C261,'2019-20 AER Final Decision'!$G$21:$P$363,'2019-20 AER Final Decision'!$N$5,FALSE),2)</f>
        <v>2595.35</v>
      </c>
      <c r="G261" s="108">
        <f t="shared" si="17"/>
        <v>2854.8850000000002</v>
      </c>
      <c r="I261" s="3" t="str">
        <f>IF($E261="","",ROUND(F261,2)=ROUND(VLOOKUP($C261,'2019-20 AER Final Decision'!$G$20:$Q$335,'2019-20 AER Final Decision'!$N$5,FALSE),2))</f>
        <v/>
      </c>
    </row>
    <row r="262" spans="1:9" s="4" customFormat="1" x14ac:dyDescent="0.2">
      <c r="A262" s="49"/>
      <c r="B262" s="184"/>
      <c r="C262" s="24"/>
      <c r="D262" s="25"/>
      <c r="E262" s="25"/>
      <c r="F262" s="26"/>
      <c r="G262" s="109"/>
      <c r="I262" s="3" t="str">
        <f>IF($E262="","",ROUND(F262,2)=ROUND(VLOOKUP($C262,'2019-20 AER Final Decision'!$G$20:$Q$335,'2019-20 AER Final Decision'!$N$5,FALSE),2))</f>
        <v/>
      </c>
    </row>
    <row r="263" spans="1:9" s="4" customFormat="1" ht="25.5" x14ac:dyDescent="0.2">
      <c r="A263" s="49"/>
      <c r="B263" s="105" t="s">
        <v>112</v>
      </c>
      <c r="C263" s="14" t="s">
        <v>112</v>
      </c>
      <c r="D263" s="34" t="s">
        <v>6</v>
      </c>
      <c r="E263" s="34" t="s">
        <v>7</v>
      </c>
      <c r="F263" s="17">
        <f>ROUND(VLOOKUP($C263,'2019-20 AER Final Decision'!$G$21:$P$363,'2019-20 AER Final Decision'!$N$5,FALSE),2)</f>
        <v>174.34</v>
      </c>
      <c r="G263" s="107">
        <f t="shared" ref="G263:G266" si="18">ROUND(F263*1.1,3)</f>
        <v>191.774</v>
      </c>
      <c r="I263" s="3" t="b">
        <f>IF($E263="","",ROUND(F263,2)=ROUND(VLOOKUP($C263,'2019-20 AER Final Decision'!$G$20:$Q$335,'2019-20 AER Final Decision'!$N$5,FALSE),2))</f>
        <v>1</v>
      </c>
    </row>
    <row r="264" spans="1:9" s="4" customFormat="1" x14ac:dyDescent="0.2">
      <c r="A264" s="49"/>
      <c r="B264" s="177" t="s">
        <v>113</v>
      </c>
      <c r="C264" s="20" t="s">
        <v>114</v>
      </c>
      <c r="D264" s="21" t="s">
        <v>115</v>
      </c>
      <c r="E264" s="21" t="s">
        <v>5</v>
      </c>
      <c r="F264" s="22">
        <f>ROUND(VLOOKUP($C264,'2019-20 AER Final Decision'!$G$21:$P$363,'2019-20 AER Final Decision'!$N$5,FALSE),2)</f>
        <v>61.02</v>
      </c>
      <c r="G264" s="108">
        <f t="shared" si="18"/>
        <v>67.122</v>
      </c>
      <c r="I264" s="3" t="b">
        <f>IF($E264="","",ROUND(F264,2)=ROUND(VLOOKUP($C264,'2019-20 AER Final Decision'!$G$20:$Q$335,'2019-20 AER Final Decision'!$N$5,FALSE),2))</f>
        <v>1</v>
      </c>
    </row>
    <row r="265" spans="1:9" s="4" customFormat="1" x14ac:dyDescent="0.2">
      <c r="A265" s="49"/>
      <c r="B265" s="183"/>
      <c r="C265" s="23" t="s">
        <v>116</v>
      </c>
      <c r="D265" s="21" t="s">
        <v>115</v>
      </c>
      <c r="E265" s="21" t="s">
        <v>5</v>
      </c>
      <c r="F265" s="22">
        <f>ROUND(VLOOKUP($C265,'2019-20 AER Final Decision'!$G$21:$P$363,'2019-20 AER Final Decision'!$N$5,FALSE),2)</f>
        <v>104.61</v>
      </c>
      <c r="G265" s="108">
        <f t="shared" si="18"/>
        <v>115.071</v>
      </c>
      <c r="I265" s="3" t="b">
        <f>IF($E265="","",ROUND(F265,2)=ROUND(VLOOKUP($C265,'2019-20 AER Final Decision'!$G$20:$Q$335,'2019-20 AER Final Decision'!$N$5,FALSE),2))</f>
        <v>1</v>
      </c>
    </row>
    <row r="266" spans="1:9" s="4" customFormat="1" x14ac:dyDescent="0.2">
      <c r="A266" s="49"/>
      <c r="B266" s="183"/>
      <c r="C266" s="23" t="s">
        <v>117</v>
      </c>
      <c r="D266" s="21" t="s">
        <v>115</v>
      </c>
      <c r="E266" s="21" t="s">
        <v>5</v>
      </c>
      <c r="F266" s="22">
        <f>ROUND(VLOOKUP($C266,'2019-20 AER Final Decision'!$G$21:$P$363,'2019-20 AER Final Decision'!$N$5,FALSE),2)</f>
        <v>348.66</v>
      </c>
      <c r="G266" s="108">
        <f t="shared" si="18"/>
        <v>383.52600000000001</v>
      </c>
      <c r="I266" s="3" t="b">
        <f>IF($E266="","",ROUND(F266,2)=ROUND(VLOOKUP($C266,'2019-20 AER Final Decision'!$G$20:$Q$335,'2019-20 AER Final Decision'!$N$5,FALSE),2))</f>
        <v>1</v>
      </c>
    </row>
    <row r="267" spans="1:9" s="4" customFormat="1" x14ac:dyDescent="0.2">
      <c r="A267" s="49"/>
      <c r="B267" s="184"/>
      <c r="C267" s="24"/>
      <c r="D267" s="25"/>
      <c r="E267" s="25"/>
      <c r="F267" s="26"/>
      <c r="G267" s="109"/>
      <c r="I267" s="3" t="str">
        <f>IF($E267="","",ROUND(F267,2)=ROUND(VLOOKUP($C267,'2019-20 AER Final Decision'!$G$20:$Q$335,'2019-20 AER Final Decision'!$N$5,FALSE),2))</f>
        <v/>
      </c>
    </row>
    <row r="268" spans="1:9" s="4" customFormat="1" x14ac:dyDescent="0.2">
      <c r="A268" s="49"/>
      <c r="B268" s="177" t="s">
        <v>118</v>
      </c>
      <c r="C268" s="31" t="s">
        <v>119</v>
      </c>
      <c r="D268" s="27" t="s">
        <v>4</v>
      </c>
      <c r="E268" s="27" t="s">
        <v>5</v>
      </c>
      <c r="F268" s="22">
        <f>ROUND(VLOOKUP($C268,'2019-20 AER Final Decision'!$G$21:$P$363,'2019-20 AER Final Decision'!$N$5,FALSE),2)</f>
        <v>168</v>
      </c>
      <c r="G268" s="108">
        <f t="shared" ref="G268:G275" si="19">ROUND(F268*1.1,3)</f>
        <v>184.8</v>
      </c>
      <c r="I268" s="3" t="b">
        <f>IF($E268="","",ROUND(F268,2)=ROUND(VLOOKUP($C268,'2019-20 AER Final Decision'!$G$20:$Q$335,'2019-20 AER Final Decision'!$N$5,FALSE),2))</f>
        <v>1</v>
      </c>
    </row>
    <row r="269" spans="1:9" s="4" customFormat="1" x14ac:dyDescent="0.2">
      <c r="A269" s="49"/>
      <c r="B269" s="183"/>
      <c r="C269" s="31" t="s">
        <v>120</v>
      </c>
      <c r="D269" s="21" t="s">
        <v>4</v>
      </c>
      <c r="E269" s="21" t="s">
        <v>5</v>
      </c>
      <c r="F269" s="22">
        <f>ROUND(VLOOKUP($C269,'2019-20 AER Final Decision'!$G$21:$P$363,'2019-20 AER Final Decision'!$N$5,FALSE),2)</f>
        <v>342.33</v>
      </c>
      <c r="G269" s="108">
        <f t="shared" si="19"/>
        <v>376.56299999999999</v>
      </c>
      <c r="I269" s="3" t="b">
        <f>IF($E269="","",ROUND(F269,2)=ROUND(VLOOKUP($C269,'2019-20 AER Final Decision'!$G$20:$Q$335,'2019-20 AER Final Decision'!$N$5,FALSE),2))</f>
        <v>1</v>
      </c>
    </row>
    <row r="270" spans="1:9" s="4" customFormat="1" x14ac:dyDescent="0.2">
      <c r="A270" s="49"/>
      <c r="B270" s="183"/>
      <c r="C270" s="31" t="s">
        <v>121</v>
      </c>
      <c r="D270" s="21" t="s">
        <v>4</v>
      </c>
      <c r="E270" s="21" t="s">
        <v>5</v>
      </c>
      <c r="F270" s="22">
        <f>ROUND(VLOOKUP($C270,'2019-20 AER Final Decision'!$G$21:$P$363,'2019-20 AER Final Decision'!$N$5,FALSE),2)</f>
        <v>336.03</v>
      </c>
      <c r="G270" s="108">
        <f t="shared" si="19"/>
        <v>369.63299999999998</v>
      </c>
      <c r="I270" s="3" t="b">
        <f>IF($E270="","",ROUND(F270,2)=ROUND(VLOOKUP($C270,'2019-20 AER Final Decision'!$G$20:$Q$335,'2019-20 AER Final Decision'!$N$5,FALSE),2))</f>
        <v>1</v>
      </c>
    </row>
    <row r="271" spans="1:9" s="4" customFormat="1" x14ac:dyDescent="0.2">
      <c r="A271" s="49"/>
      <c r="B271" s="183"/>
      <c r="C271" s="31" t="s">
        <v>122</v>
      </c>
      <c r="D271" s="21" t="s">
        <v>4</v>
      </c>
      <c r="E271" s="21" t="s">
        <v>5</v>
      </c>
      <c r="F271" s="22">
        <f>ROUND(VLOOKUP($C271,'2019-20 AER Final Decision'!$G$21:$P$363,'2019-20 AER Final Decision'!$N$5,FALSE),2)</f>
        <v>684.69</v>
      </c>
      <c r="G271" s="108">
        <f t="shared" si="19"/>
        <v>753.15899999999999</v>
      </c>
      <c r="I271" s="3" t="b">
        <f>IF($E271="","",ROUND(F271,2)=ROUND(VLOOKUP($C271,'2019-20 AER Final Decision'!$G$20:$Q$335,'2019-20 AER Final Decision'!$N$5,FALSE),2))</f>
        <v>1</v>
      </c>
    </row>
    <row r="272" spans="1:9" s="4" customFormat="1" x14ac:dyDescent="0.2">
      <c r="A272" s="49"/>
      <c r="B272" s="183"/>
      <c r="C272" s="31" t="s">
        <v>123</v>
      </c>
      <c r="D272" s="21" t="s">
        <v>4</v>
      </c>
      <c r="E272" s="21" t="s">
        <v>5</v>
      </c>
      <c r="F272" s="22">
        <f>ROUND(VLOOKUP($C272,'2019-20 AER Final Decision'!$G$21:$P$363,'2019-20 AER Final Decision'!$N$5,FALSE),2)</f>
        <v>294.02999999999997</v>
      </c>
      <c r="G272" s="108">
        <f t="shared" si="19"/>
        <v>323.43299999999999</v>
      </c>
      <c r="I272" s="3" t="b">
        <f>IF($E272="","",ROUND(F272,2)=ROUND(VLOOKUP($C272,'2019-20 AER Final Decision'!$G$20:$Q$335,'2019-20 AER Final Decision'!$N$5,FALSE),2))</f>
        <v>1</v>
      </c>
    </row>
    <row r="273" spans="1:9" s="4" customFormat="1" x14ac:dyDescent="0.2">
      <c r="A273" s="49"/>
      <c r="B273" s="183"/>
      <c r="C273" s="31" t="s">
        <v>124</v>
      </c>
      <c r="D273" s="21" t="s">
        <v>4</v>
      </c>
      <c r="E273" s="21" t="s">
        <v>5</v>
      </c>
      <c r="F273" s="22">
        <f>ROUND(VLOOKUP($C273,'2019-20 AER Final Decision'!$G$21:$P$363,'2019-20 AER Final Decision'!$N$5,FALSE),2)</f>
        <v>599.09</v>
      </c>
      <c r="G273" s="108">
        <f t="shared" si="19"/>
        <v>658.99900000000002</v>
      </c>
      <c r="I273" s="3" t="b">
        <f>IF($E273="","",ROUND(F273,2)=ROUND(VLOOKUP($C273,'2019-20 AER Final Decision'!$G$20:$Q$335,'2019-20 AER Final Decision'!$N$5,FALSE),2))</f>
        <v>1</v>
      </c>
    </row>
    <row r="274" spans="1:9" s="4" customFormat="1" x14ac:dyDescent="0.2">
      <c r="A274" s="49"/>
      <c r="B274" s="183"/>
      <c r="C274" s="31" t="s">
        <v>125</v>
      </c>
      <c r="D274" s="21" t="s">
        <v>4</v>
      </c>
      <c r="E274" s="21" t="s">
        <v>5</v>
      </c>
      <c r="F274" s="22">
        <f>ROUND(VLOOKUP($C274,'2019-20 AER Final Decision'!$G$21:$P$363,'2019-20 AER Final Decision'!$N$5,FALSE),2)</f>
        <v>588.04</v>
      </c>
      <c r="G274" s="108">
        <f t="shared" si="19"/>
        <v>646.84400000000005</v>
      </c>
      <c r="I274" s="3" t="b">
        <f>IF($E274="","",ROUND(F274,2)=ROUND(VLOOKUP($C274,'2019-20 AER Final Decision'!$G$20:$Q$335,'2019-20 AER Final Decision'!$N$5,FALSE),2))</f>
        <v>1</v>
      </c>
    </row>
    <row r="275" spans="1:9" s="4" customFormat="1" x14ac:dyDescent="0.2">
      <c r="A275" s="49"/>
      <c r="B275" s="183"/>
      <c r="C275" s="31" t="s">
        <v>126</v>
      </c>
      <c r="D275" s="35" t="s">
        <v>4</v>
      </c>
      <c r="E275" s="36" t="s">
        <v>5</v>
      </c>
      <c r="F275" s="22">
        <f>ROUND(VLOOKUP($C275,'2019-20 AER Final Decision'!$G$21:$P$363,'2019-20 AER Final Decision'!$N$5,FALSE),2)</f>
        <v>1198.19</v>
      </c>
      <c r="G275" s="108">
        <f t="shared" si="19"/>
        <v>1318.009</v>
      </c>
      <c r="I275" s="3" t="b">
        <f>IF($E275="","",ROUND(F275,2)=ROUND(VLOOKUP($C275,'2019-20 AER Final Decision'!$G$20:$Q$335,'2019-20 AER Final Decision'!$N$5,FALSE),2))</f>
        <v>1</v>
      </c>
    </row>
    <row r="276" spans="1:9" s="4" customFormat="1" x14ac:dyDescent="0.2">
      <c r="A276" s="49"/>
      <c r="B276" s="186"/>
      <c r="C276" s="24"/>
      <c r="D276" s="25"/>
      <c r="E276" s="25"/>
      <c r="F276" s="26"/>
      <c r="G276" s="109"/>
      <c r="I276" s="3" t="str">
        <f>IF($E276="","",ROUND(F276,2)=ROUND(VLOOKUP($C276,'2019-20 AER Final Decision'!$G$20:$Q$335,'2019-20 AER Final Decision'!$N$5,FALSE),2))</f>
        <v/>
      </c>
    </row>
    <row r="277" spans="1:9" s="4" customFormat="1" x14ac:dyDescent="0.2">
      <c r="A277" s="49"/>
      <c r="B277" s="177" t="s">
        <v>111</v>
      </c>
      <c r="C277" s="31" t="s">
        <v>127</v>
      </c>
      <c r="D277" s="37" t="s">
        <v>128</v>
      </c>
      <c r="E277" s="38" t="s">
        <v>5</v>
      </c>
      <c r="F277" s="22">
        <f>ROUND(VLOOKUP($C277,'2019-20 AER Final Decision'!$G$21:$P$363,'2019-20 AER Final Decision'!$N$5,FALSE),2)</f>
        <v>59.94</v>
      </c>
      <c r="G277" s="108">
        <f t="shared" ref="G277:G282" si="20">ROUND(F277*1.1,3)</f>
        <v>65.933999999999997</v>
      </c>
      <c r="I277" s="3" t="b">
        <f>IF($E277="","",ROUND(F277,2)=ROUND(VLOOKUP($C277,'2019-20 AER Final Decision'!$G$20:$Q$335,'2019-20 AER Final Decision'!$N$5,FALSE),2))</f>
        <v>1</v>
      </c>
    </row>
    <row r="278" spans="1:9" s="4" customFormat="1" x14ac:dyDescent="0.2">
      <c r="A278" s="49"/>
      <c r="B278" s="183"/>
      <c r="C278" s="31" t="s">
        <v>244</v>
      </c>
      <c r="D278" s="35" t="s">
        <v>129</v>
      </c>
      <c r="E278" s="36" t="s">
        <v>5</v>
      </c>
      <c r="F278" s="22">
        <f>ROUND(VLOOKUP($C278,'2019-20 AER Final Decision'!$G$21:$P$363,'2019-20 AER Final Decision'!$N$5,FALSE),2)</f>
        <v>2595.35</v>
      </c>
      <c r="G278" s="108">
        <f t="shared" si="20"/>
        <v>2854.8850000000002</v>
      </c>
      <c r="I278" s="3" t="b">
        <f>IF($E278="","",ROUND(F278,2)=ROUND(VLOOKUP($C278,'2019-20 AER Final Decision'!$G$20:$Q$335,'2019-20 AER Final Decision'!$N$5,FALSE),2))</f>
        <v>1</v>
      </c>
    </row>
    <row r="279" spans="1:9" s="4" customFormat="1" x14ac:dyDescent="0.2">
      <c r="A279" s="49"/>
      <c r="B279" s="183"/>
      <c r="C279" s="31" t="s">
        <v>245</v>
      </c>
      <c r="D279" s="35" t="s">
        <v>129</v>
      </c>
      <c r="E279" s="36" t="s">
        <v>5</v>
      </c>
      <c r="F279" s="22">
        <f>ROUND(VLOOKUP($C279,'2019-20 AER Final Decision'!$G$21:$P$363,'2019-20 AER Final Decision'!$N$5,FALSE),2)</f>
        <v>2595.35</v>
      </c>
      <c r="G279" s="108">
        <f t="shared" si="20"/>
        <v>2854.8850000000002</v>
      </c>
      <c r="I279" s="3" t="b">
        <f>IF($E279="","",ROUND(F279,2)=ROUND(VLOOKUP($C279,'2019-20 AER Final Decision'!$G$20:$Q$335,'2019-20 AER Final Decision'!$N$5,FALSE),2))</f>
        <v>1</v>
      </c>
    </row>
    <row r="280" spans="1:9" s="4" customFormat="1" x14ac:dyDescent="0.2">
      <c r="A280" s="49"/>
      <c r="B280" s="183"/>
      <c r="C280" s="31" t="s">
        <v>247</v>
      </c>
      <c r="D280" s="35" t="s">
        <v>129</v>
      </c>
      <c r="E280" s="36" t="s">
        <v>5</v>
      </c>
      <c r="F280" s="22">
        <f>ROUND(VLOOKUP($C280,'2019-20 AER Final Decision'!$G$21:$P$363,'2019-20 AER Final Decision'!$N$5,FALSE),2)</f>
        <v>2595.35</v>
      </c>
      <c r="G280" s="108">
        <f t="shared" si="20"/>
        <v>2854.8850000000002</v>
      </c>
      <c r="I280" s="3" t="b">
        <f>IF($E280="","",ROUND(F280,2)=ROUND(VLOOKUP($C280,'2019-20 AER Final Decision'!$G$20:$Q$335,'2019-20 AER Final Decision'!$N$5,FALSE),2))</f>
        <v>1</v>
      </c>
    </row>
    <row r="281" spans="1:9" s="4" customFormat="1" x14ac:dyDescent="0.2">
      <c r="A281" s="49"/>
      <c r="B281" s="183"/>
      <c r="C281" s="31" t="s">
        <v>243</v>
      </c>
      <c r="D281" s="35" t="s">
        <v>129</v>
      </c>
      <c r="E281" s="36" t="s">
        <v>5</v>
      </c>
      <c r="F281" s="22">
        <f>ROUND(VLOOKUP($C281,'2019-20 AER Final Decision'!$G$21:$P$363,'2019-20 AER Final Decision'!$N$5,FALSE),2)</f>
        <v>2595.35</v>
      </c>
      <c r="G281" s="108">
        <f t="shared" si="20"/>
        <v>2854.8850000000002</v>
      </c>
      <c r="I281" s="3" t="b">
        <f>IF($E281="","",ROUND(F281,2)=ROUND(VLOOKUP($C281,'2019-20 AER Final Decision'!$G$20:$Q$335,'2019-20 AER Final Decision'!$N$5,FALSE),2))</f>
        <v>1</v>
      </c>
    </row>
    <row r="282" spans="1:9" s="4" customFormat="1" x14ac:dyDescent="0.2">
      <c r="A282" s="49"/>
      <c r="B282" s="183"/>
      <c r="C282" s="31" t="s">
        <v>246</v>
      </c>
      <c r="D282" s="35" t="s">
        <v>129</v>
      </c>
      <c r="E282" s="36" t="s">
        <v>5</v>
      </c>
      <c r="F282" s="22">
        <f>ROUND(VLOOKUP($C282,'2019-20 AER Final Decision'!$G$21:$P$363,'2019-20 AER Final Decision'!$N$5,FALSE),2)</f>
        <v>2595.35</v>
      </c>
      <c r="G282" s="108">
        <f t="shared" si="20"/>
        <v>2854.8850000000002</v>
      </c>
      <c r="I282" s="3" t="b">
        <f>IF($E282="","",ROUND(F282,2)=ROUND(VLOOKUP($C282,'2019-20 AER Final Decision'!$G$20:$Q$335,'2019-20 AER Final Decision'!$N$5,FALSE),2))</f>
        <v>1</v>
      </c>
    </row>
    <row r="283" spans="1:9" s="4" customFormat="1" x14ac:dyDescent="0.2">
      <c r="A283" s="49"/>
      <c r="B283" s="184"/>
      <c r="C283" s="24"/>
      <c r="D283" s="25"/>
      <c r="E283" s="25"/>
      <c r="F283" s="26"/>
      <c r="G283" s="109"/>
      <c r="I283" s="3" t="str">
        <f>IF($E283="","",ROUND(F283,2)=ROUND(VLOOKUP($C283,'2019-20 AER Final Decision'!$G$20:$Q$335,'2019-20 AER Final Decision'!$N$5,FALSE),2))</f>
        <v/>
      </c>
    </row>
    <row r="284" spans="1:9" s="4" customFormat="1" x14ac:dyDescent="0.2">
      <c r="A284" s="49"/>
      <c r="B284" s="177" t="s">
        <v>130</v>
      </c>
      <c r="C284" s="31" t="s">
        <v>127</v>
      </c>
      <c r="D284" s="35" t="s">
        <v>128</v>
      </c>
      <c r="E284" s="36" t="s">
        <v>5</v>
      </c>
      <c r="F284" s="22">
        <f>ROUND(VLOOKUP($C284,'2019-20 AER Final Decision'!$G$21:$P$363,'2019-20 AER Final Decision'!$N$5,FALSE),2)</f>
        <v>59.94</v>
      </c>
      <c r="G284" s="108">
        <f t="shared" ref="G284:G289" si="21">ROUND(F284*1.1,3)</f>
        <v>65.933999999999997</v>
      </c>
      <c r="I284" s="3" t="b">
        <f>IF($E284="","",ROUND(F284,2)=ROUND(VLOOKUP($C284,'2019-20 AER Final Decision'!$G$20:$Q$335,'2019-20 AER Final Decision'!$N$5,FALSE),2))</f>
        <v>1</v>
      </c>
    </row>
    <row r="285" spans="1:9" s="4" customFormat="1" x14ac:dyDescent="0.2">
      <c r="A285" s="49"/>
      <c r="B285" s="183"/>
      <c r="C285" s="31" t="s">
        <v>131</v>
      </c>
      <c r="D285" s="35" t="s">
        <v>132</v>
      </c>
      <c r="E285" s="36" t="s">
        <v>5</v>
      </c>
      <c r="F285" s="22">
        <f>ROUND(VLOOKUP($C285,'2019-20 AER Final Decision'!$G$21:$P$363,'2019-20 AER Final Decision'!$N$5,FALSE),2)</f>
        <v>2121.46</v>
      </c>
      <c r="G285" s="108">
        <f t="shared" si="21"/>
        <v>2333.6060000000002</v>
      </c>
      <c r="I285" s="3" t="b">
        <f>IF($E285="","",ROUND(F285,2)=ROUND(VLOOKUP($C285,'2019-20 AER Final Decision'!$G$20:$Q$335,'2019-20 AER Final Decision'!$N$5,FALSE),2))</f>
        <v>1</v>
      </c>
    </row>
    <row r="286" spans="1:9" s="4" customFormat="1" x14ac:dyDescent="0.2">
      <c r="A286" s="49"/>
      <c r="B286" s="183"/>
      <c r="C286" s="31" t="s">
        <v>133</v>
      </c>
      <c r="D286" s="35" t="s">
        <v>132</v>
      </c>
      <c r="E286" s="36" t="s">
        <v>5</v>
      </c>
      <c r="F286" s="22">
        <f>ROUND(VLOOKUP($C286,'2019-20 AER Final Decision'!$G$21:$P$363,'2019-20 AER Final Decision'!$N$5,FALSE),2)</f>
        <v>2121.46</v>
      </c>
      <c r="G286" s="108">
        <f t="shared" si="21"/>
        <v>2333.6060000000002</v>
      </c>
      <c r="I286" s="3" t="b">
        <f>IF($E286="","",ROUND(F286,2)=ROUND(VLOOKUP($C286,'2019-20 AER Final Decision'!$G$20:$Q$335,'2019-20 AER Final Decision'!$N$5,FALSE),2))</f>
        <v>1</v>
      </c>
    </row>
    <row r="287" spans="1:9" x14ac:dyDescent="0.2">
      <c r="B287" s="183"/>
      <c r="C287" s="31" t="s">
        <v>134</v>
      </c>
      <c r="D287" s="35" t="s">
        <v>132</v>
      </c>
      <c r="E287" s="36" t="s">
        <v>5</v>
      </c>
      <c r="F287" s="22">
        <f>ROUND(VLOOKUP($C287,'2019-20 AER Final Decision'!$G$21:$P$363,'2019-20 AER Final Decision'!$N$5,FALSE),2)</f>
        <v>2121.46</v>
      </c>
      <c r="G287" s="108">
        <f t="shared" si="21"/>
        <v>2333.6060000000002</v>
      </c>
      <c r="I287" s="3" t="b">
        <f>IF($E287="","",ROUND(F287,2)=ROUND(VLOOKUP($C287,'2019-20 AER Final Decision'!$G$20:$Q$335,'2019-20 AER Final Decision'!$N$5,FALSE),2))</f>
        <v>1</v>
      </c>
    </row>
    <row r="288" spans="1:9" x14ac:dyDescent="0.2">
      <c r="B288" s="183"/>
      <c r="C288" s="31" t="s">
        <v>135</v>
      </c>
      <c r="D288" s="35" t="s">
        <v>132</v>
      </c>
      <c r="E288" s="36" t="s">
        <v>5</v>
      </c>
      <c r="F288" s="22">
        <f>ROUND(VLOOKUP($C288,'2019-20 AER Final Decision'!$G$21:$P$363,'2019-20 AER Final Decision'!$N$5,FALSE),2)</f>
        <v>2121.46</v>
      </c>
      <c r="G288" s="108">
        <f t="shared" si="21"/>
        <v>2333.6060000000002</v>
      </c>
      <c r="I288" s="3" t="b">
        <f>IF($E288="","",ROUND(F288,2)=ROUND(VLOOKUP($C288,'2019-20 AER Final Decision'!$G$20:$Q$335,'2019-20 AER Final Decision'!$N$5,FALSE),2))</f>
        <v>1</v>
      </c>
    </row>
    <row r="289" spans="1:9" x14ac:dyDescent="0.2">
      <c r="B289" s="183"/>
      <c r="C289" s="31" t="s">
        <v>136</v>
      </c>
      <c r="D289" s="35" t="s">
        <v>132</v>
      </c>
      <c r="E289" s="36" t="s">
        <v>5</v>
      </c>
      <c r="F289" s="22">
        <f>ROUND(VLOOKUP($C289,'2019-20 AER Final Decision'!$G$21:$P$363,'2019-20 AER Final Decision'!$N$5,FALSE),2)</f>
        <v>2121.46</v>
      </c>
      <c r="G289" s="108">
        <f t="shared" si="21"/>
        <v>2333.6060000000002</v>
      </c>
      <c r="I289" s="3" t="b">
        <f>IF($E289="","",ROUND(F289,2)=ROUND(VLOOKUP($C289,'2019-20 AER Final Decision'!$G$20:$Q$335,'2019-20 AER Final Decision'!$N$5,FALSE),2))</f>
        <v>1</v>
      </c>
    </row>
    <row r="290" spans="1:9" x14ac:dyDescent="0.2">
      <c r="B290" s="184"/>
      <c r="C290" s="24"/>
      <c r="D290" s="25"/>
      <c r="E290" s="25"/>
      <c r="F290" s="26"/>
      <c r="G290" s="109"/>
      <c r="I290" s="3" t="str">
        <f>IF($E290="","",ROUND(F290,2)=ROUND(VLOOKUP($C290,'2019-20 AER Final Decision'!$G$20:$Q$335,'2019-20 AER Final Decision'!$N$5,FALSE),2))</f>
        <v/>
      </c>
    </row>
    <row r="291" spans="1:9" ht="25.5" x14ac:dyDescent="0.2">
      <c r="B291" s="177" t="s">
        <v>160</v>
      </c>
      <c r="C291" s="40" t="s">
        <v>161</v>
      </c>
      <c r="D291" s="72" t="s">
        <v>232</v>
      </c>
      <c r="E291" s="72" t="s">
        <v>232</v>
      </c>
      <c r="F291" s="73"/>
      <c r="G291" s="110" t="s">
        <v>232</v>
      </c>
      <c r="I291" s="3" t="str">
        <f>IF($E291="","",ROUND(F291,2)=ROUND(VLOOKUP($C291,'2019-20 AER Final Decision'!$G$20:$Q$335,'2019-20 AER Final Decision'!$N$5,FALSE),2))</f>
        <v/>
      </c>
    </row>
    <row r="292" spans="1:9" x14ac:dyDescent="0.2">
      <c r="B292" s="183"/>
      <c r="C292" s="47" t="s">
        <v>162</v>
      </c>
      <c r="D292" s="35" t="s">
        <v>4</v>
      </c>
      <c r="E292" s="35" t="s">
        <v>5</v>
      </c>
      <c r="F292" s="22">
        <f>ROUND(VLOOKUP($C292,'2019-20 AER Final Decision'!$G$21:$P$363,'2019-20 AER Final Decision'!$N$5,FALSE),2)</f>
        <v>4847.42</v>
      </c>
      <c r="G292" s="108">
        <f t="shared" ref="G292:G303" si="22">ROUND(F292*1.1,3)</f>
        <v>5332.1620000000003</v>
      </c>
      <c r="I292" s="3" t="b">
        <f>IF($E292="","",ROUND(F292,2)=ROUND(VLOOKUP($C292,'2019-20 AER Final Decision'!$G$20:$Q$335,'2019-20 AER Final Decision'!$N$5,FALSE),2))</f>
        <v>1</v>
      </c>
    </row>
    <row r="293" spans="1:9" x14ac:dyDescent="0.2">
      <c r="B293" s="183"/>
      <c r="C293" s="69" t="s">
        <v>163</v>
      </c>
      <c r="D293" s="35" t="s">
        <v>4</v>
      </c>
      <c r="E293" s="35" t="s">
        <v>5</v>
      </c>
      <c r="F293" s="22">
        <f>ROUND(VLOOKUP($C293,'2019-20 AER Final Decision'!$G$21:$P$363,'2019-20 AER Final Decision'!$N$5,FALSE),2)</f>
        <v>3112.98</v>
      </c>
      <c r="G293" s="108">
        <f t="shared" si="22"/>
        <v>3424.2779999999998</v>
      </c>
      <c r="I293" s="3" t="b">
        <f>IF($E293="","",ROUND(F293,2)=ROUND(VLOOKUP($C293,'2019-20 AER Final Decision'!$G$20:$Q$335,'2019-20 AER Final Decision'!$N$5,FALSE),2))</f>
        <v>1</v>
      </c>
    </row>
    <row r="294" spans="1:9" x14ac:dyDescent="0.2">
      <c r="B294" s="183"/>
      <c r="C294" s="69" t="s">
        <v>164</v>
      </c>
      <c r="D294" s="35" t="s">
        <v>4</v>
      </c>
      <c r="E294" s="35" t="s">
        <v>5</v>
      </c>
      <c r="F294" s="22">
        <f>ROUND(VLOOKUP($C294,'2019-20 AER Final Decision'!$G$21:$P$363,'2019-20 AER Final Decision'!$N$5,FALSE),2)</f>
        <v>3750.59</v>
      </c>
      <c r="G294" s="108">
        <f t="shared" si="22"/>
        <v>4125.6490000000003</v>
      </c>
      <c r="I294" s="3" t="b">
        <f>IF($E294="","",ROUND(F294,2)=ROUND(VLOOKUP($C294,'2019-20 AER Final Decision'!$G$20:$Q$335,'2019-20 AER Final Decision'!$N$5,FALSE),2))</f>
        <v>1</v>
      </c>
    </row>
    <row r="295" spans="1:9" x14ac:dyDescent="0.2">
      <c r="B295" s="183"/>
      <c r="C295" s="69" t="s">
        <v>165</v>
      </c>
      <c r="D295" s="35" t="s">
        <v>4</v>
      </c>
      <c r="E295" s="35" t="s">
        <v>5</v>
      </c>
      <c r="F295" s="22">
        <f>ROUND(VLOOKUP($C295,'2019-20 AER Final Decision'!$G$21:$P$363,'2019-20 AER Final Decision'!$N$5,FALSE),2)</f>
        <v>2086.14</v>
      </c>
      <c r="G295" s="108">
        <f t="shared" si="22"/>
        <v>2294.7539999999999</v>
      </c>
      <c r="I295" s="3" t="b">
        <f>IF($E295="","",ROUND(F295,2)=ROUND(VLOOKUP($C295,'2019-20 AER Final Decision'!$G$20:$Q$335,'2019-20 AER Final Decision'!$N$5,FALSE),2))</f>
        <v>1</v>
      </c>
    </row>
    <row r="296" spans="1:9" x14ac:dyDescent="0.2">
      <c r="B296" s="183"/>
      <c r="C296" s="69" t="s">
        <v>166</v>
      </c>
      <c r="D296" s="35" t="s">
        <v>4</v>
      </c>
      <c r="E296" s="35" t="s">
        <v>5</v>
      </c>
      <c r="F296" s="22">
        <f>ROUND(VLOOKUP($C296,'2019-20 AER Final Decision'!$G$21:$P$363,'2019-20 AER Final Decision'!$N$5,FALSE),2)</f>
        <v>2325.5</v>
      </c>
      <c r="G296" s="108">
        <f t="shared" si="22"/>
        <v>2558.0500000000002</v>
      </c>
      <c r="I296" s="3" t="b">
        <f>IF($E296="","",ROUND(F296,2)=ROUND(VLOOKUP($C296,'2019-20 AER Final Decision'!$G$20:$Q$335,'2019-20 AER Final Decision'!$N$5,FALSE),2))</f>
        <v>1</v>
      </c>
    </row>
    <row r="297" spans="1:9" x14ac:dyDescent="0.2">
      <c r="B297" s="183"/>
      <c r="C297" s="69" t="s">
        <v>167</v>
      </c>
      <c r="D297" s="35" t="s">
        <v>4</v>
      </c>
      <c r="E297" s="35" t="s">
        <v>5</v>
      </c>
      <c r="F297" s="22">
        <f>ROUND(VLOOKUP($C297,'2019-20 AER Final Decision'!$G$21:$P$363,'2019-20 AER Final Decision'!$N$5,FALSE),2)</f>
        <v>1101.4000000000001</v>
      </c>
      <c r="G297" s="108">
        <f t="shared" si="22"/>
        <v>1211.54</v>
      </c>
      <c r="I297" s="3" t="b">
        <f>IF($E297="","",ROUND(F297,2)=ROUND(VLOOKUP($C297,'2019-20 AER Final Decision'!$G$20:$Q$335,'2019-20 AER Final Decision'!$N$5,FALSE),2))</f>
        <v>1</v>
      </c>
    </row>
    <row r="298" spans="1:9" x14ac:dyDescent="0.2">
      <c r="B298" s="183"/>
      <c r="C298" s="69" t="s">
        <v>168</v>
      </c>
      <c r="D298" s="35" t="s">
        <v>4</v>
      </c>
      <c r="E298" s="35" t="s">
        <v>5</v>
      </c>
      <c r="F298" s="22">
        <f>ROUND(VLOOKUP($C298,'2019-20 AER Final Decision'!$G$21:$P$363,'2019-20 AER Final Decision'!$N$5,FALSE),2)</f>
        <v>2293.35</v>
      </c>
      <c r="G298" s="108">
        <f t="shared" si="22"/>
        <v>2522.6849999999999</v>
      </c>
      <c r="I298" s="3" t="b">
        <f>IF($E298="","",ROUND(F298,2)=ROUND(VLOOKUP($C298,'2019-20 AER Final Decision'!$G$20:$Q$335,'2019-20 AER Final Decision'!$N$5,FALSE),2))</f>
        <v>1</v>
      </c>
    </row>
    <row r="299" spans="1:9" x14ac:dyDescent="0.2">
      <c r="B299" s="183"/>
      <c r="C299" s="69" t="s">
        <v>169</v>
      </c>
      <c r="D299" s="35" t="s">
        <v>4</v>
      </c>
      <c r="E299" s="35" t="s">
        <v>5</v>
      </c>
      <c r="F299" s="22">
        <f>ROUND(VLOOKUP($C299,'2019-20 AER Final Decision'!$G$21:$P$363,'2019-20 AER Final Decision'!$N$5,FALSE),2)</f>
        <v>1069.26</v>
      </c>
      <c r="G299" s="108">
        <f t="shared" si="22"/>
        <v>1176.1859999999999</v>
      </c>
      <c r="I299" s="3" t="b">
        <f>IF($E299="","",ROUND(F299,2)=ROUND(VLOOKUP($C299,'2019-20 AER Final Decision'!$G$20:$Q$335,'2019-20 AER Final Decision'!$N$5,FALSE),2))</f>
        <v>1</v>
      </c>
    </row>
    <row r="300" spans="1:9" s="4" customFormat="1" x14ac:dyDescent="0.2">
      <c r="A300" s="49"/>
      <c r="B300" s="183"/>
      <c r="C300" s="69" t="s">
        <v>170</v>
      </c>
      <c r="D300" s="35" t="s">
        <v>4</v>
      </c>
      <c r="E300" s="35" t="s">
        <v>5</v>
      </c>
      <c r="F300" s="22">
        <f>ROUND(VLOOKUP($C300,'2019-20 AER Final Decision'!$G$21:$P$363,'2019-20 AER Final Decision'!$N$5,FALSE),2)</f>
        <v>2232.16</v>
      </c>
      <c r="G300" s="108">
        <f t="shared" si="22"/>
        <v>2455.3760000000002</v>
      </c>
      <c r="I300" s="3" t="b">
        <f>IF($E300="","",ROUND(F300,2)=ROUND(VLOOKUP($C300,'2019-20 AER Final Decision'!$G$20:$Q$335,'2019-20 AER Final Decision'!$N$5,FALSE),2))</f>
        <v>1</v>
      </c>
    </row>
    <row r="301" spans="1:9" s="4" customFormat="1" x14ac:dyDescent="0.2">
      <c r="A301" s="49"/>
      <c r="B301" s="183"/>
      <c r="C301" s="69" t="s">
        <v>171</v>
      </c>
      <c r="D301" s="35" t="s">
        <v>4</v>
      </c>
      <c r="E301" s="35" t="s">
        <v>5</v>
      </c>
      <c r="F301" s="22">
        <f>ROUND(VLOOKUP($C301,'2019-20 AER Final Decision'!$G$21:$P$363,'2019-20 AER Final Decision'!$N$5,FALSE),2)</f>
        <v>1008.08</v>
      </c>
      <c r="G301" s="108">
        <f t="shared" si="22"/>
        <v>1108.8879999999999</v>
      </c>
      <c r="I301" s="3" t="b">
        <f>IF($E301="","",ROUND(F301,2)=ROUND(VLOOKUP($C301,'2019-20 AER Final Decision'!$G$20:$Q$335,'2019-20 AER Final Decision'!$N$5,FALSE),2))</f>
        <v>1</v>
      </c>
    </row>
    <row r="302" spans="1:9" s="4" customFormat="1" x14ac:dyDescent="0.2">
      <c r="A302" s="49"/>
      <c r="B302" s="183"/>
      <c r="C302" s="69" t="s">
        <v>172</v>
      </c>
      <c r="D302" s="35" t="s">
        <v>4</v>
      </c>
      <c r="E302" s="35" t="s">
        <v>5</v>
      </c>
      <c r="F302" s="22">
        <f>ROUND(VLOOKUP($C302,'2019-20 AER Final Decision'!$G$21:$P$363,'2019-20 AER Final Decision'!$N$5,FALSE),2)</f>
        <v>2232.16</v>
      </c>
      <c r="G302" s="108">
        <f t="shared" si="22"/>
        <v>2455.3760000000002</v>
      </c>
      <c r="I302" s="3" t="b">
        <f>IF($E302="","",ROUND(F302,2)=ROUND(VLOOKUP($C302,'2019-20 AER Final Decision'!$G$20:$Q$335,'2019-20 AER Final Decision'!$N$5,FALSE),2))</f>
        <v>1</v>
      </c>
    </row>
    <row r="303" spans="1:9" s="4" customFormat="1" x14ac:dyDescent="0.2">
      <c r="A303" s="49"/>
      <c r="B303" s="183"/>
      <c r="C303" s="69" t="s">
        <v>173</v>
      </c>
      <c r="D303" s="35" t="s">
        <v>4</v>
      </c>
      <c r="E303" s="35" t="s">
        <v>5</v>
      </c>
      <c r="F303" s="22">
        <f>ROUND(VLOOKUP($C303,'2019-20 AER Final Decision'!$G$21:$P$363,'2019-20 AER Final Decision'!$N$5,FALSE),2)</f>
        <v>1008.08</v>
      </c>
      <c r="G303" s="108">
        <f t="shared" si="22"/>
        <v>1108.8879999999999</v>
      </c>
      <c r="I303" s="3" t="b">
        <f>IF($E303="","",ROUND(F303,2)=ROUND(VLOOKUP($C303,'2019-20 AER Final Decision'!$G$20:$Q$335,'2019-20 AER Final Decision'!$N$5,FALSE),2))</f>
        <v>1</v>
      </c>
    </row>
    <row r="304" spans="1:9" s="4" customFormat="1" x14ac:dyDescent="0.2">
      <c r="A304" s="49"/>
      <c r="B304" s="183"/>
      <c r="C304" s="70"/>
      <c r="D304" s="24"/>
      <c r="E304" s="24"/>
      <c r="F304" s="26"/>
      <c r="G304" s="109"/>
      <c r="I304" s="3" t="str">
        <f>IF($E304="","",ROUND(F304,2)=ROUND(VLOOKUP($C304,'2019-20 AER Final Decision'!$G$20:$Q$335,'2019-20 AER Final Decision'!$N$5,FALSE),2))</f>
        <v/>
      </c>
    </row>
    <row r="305" spans="1:9" s="4" customFormat="1" ht="25.5" x14ac:dyDescent="0.2">
      <c r="A305" s="49"/>
      <c r="B305" s="183"/>
      <c r="C305" s="40" t="s">
        <v>174</v>
      </c>
      <c r="D305" s="72" t="s">
        <v>232</v>
      </c>
      <c r="E305" s="72" t="s">
        <v>232</v>
      </c>
      <c r="F305" s="73"/>
      <c r="G305" s="110" t="s">
        <v>232</v>
      </c>
      <c r="I305" s="3" t="str">
        <f>IF($E305="","",ROUND(F305,2)=ROUND(VLOOKUP($C305,'2019-20 AER Final Decision'!$G$20:$Q$335,'2019-20 AER Final Decision'!$N$5,FALSE),2))</f>
        <v/>
      </c>
    </row>
    <row r="306" spans="1:9" s="4" customFormat="1" x14ac:dyDescent="0.2">
      <c r="A306" s="49"/>
      <c r="B306" s="183"/>
      <c r="C306" s="47" t="s">
        <v>175</v>
      </c>
      <c r="D306" s="35" t="s">
        <v>4</v>
      </c>
      <c r="E306" s="35" t="s">
        <v>5</v>
      </c>
      <c r="F306" s="22">
        <f>ROUND(VLOOKUP($C306,'2019-20 AER Final Decision'!$G$21:$P$363,'2019-20 AER Final Decision'!$N$5,FALSE),2)</f>
        <v>3582.57</v>
      </c>
      <c r="G306" s="108">
        <f t="shared" ref="G306:G316" si="23">ROUND(F306*1.1,3)</f>
        <v>3940.8270000000002</v>
      </c>
      <c r="I306" s="3" t="b">
        <f>IF($E306="","",ROUND(F306,2)=ROUND(VLOOKUP($C306,'2019-20 AER Final Decision'!$G$20:$Q$335,'2019-20 AER Final Decision'!$N$5,FALSE),2))</f>
        <v>1</v>
      </c>
    </row>
    <row r="307" spans="1:9" s="4" customFormat="1" x14ac:dyDescent="0.2">
      <c r="A307" s="49"/>
      <c r="B307" s="183"/>
      <c r="C307" s="69" t="s">
        <v>176</v>
      </c>
      <c r="D307" s="35" t="s">
        <v>4</v>
      </c>
      <c r="E307" s="35" t="s">
        <v>5</v>
      </c>
      <c r="F307" s="22">
        <f>ROUND(VLOOKUP($C307,'2019-20 AER Final Decision'!$G$21:$P$363,'2019-20 AER Final Decision'!$N$5,FALSE),2)</f>
        <v>4561.66</v>
      </c>
      <c r="G307" s="108">
        <f t="shared" si="23"/>
        <v>5017.826</v>
      </c>
      <c r="I307" s="3" t="b">
        <f>IF($E307="","",ROUND(F307,2)=ROUND(VLOOKUP($C307,'2019-20 AER Final Decision'!$G$20:$Q$335,'2019-20 AER Final Decision'!$N$5,FALSE),2))</f>
        <v>1</v>
      </c>
    </row>
    <row r="308" spans="1:9" s="4" customFormat="1" x14ac:dyDescent="0.2">
      <c r="A308" s="49"/>
      <c r="B308" s="183"/>
      <c r="C308" s="69" t="s">
        <v>177</v>
      </c>
      <c r="D308" s="35" t="s">
        <v>4</v>
      </c>
      <c r="E308" s="35" t="s">
        <v>5</v>
      </c>
      <c r="F308" s="22">
        <f>ROUND(VLOOKUP($C308,'2019-20 AER Final Decision'!$G$21:$P$363,'2019-20 AER Final Decision'!$N$5,FALSE),2)</f>
        <v>5171.8100000000004</v>
      </c>
      <c r="G308" s="108">
        <f t="shared" si="23"/>
        <v>5688.991</v>
      </c>
      <c r="I308" s="3" t="b">
        <f>IF($E308="","",ROUND(F308,2)=ROUND(VLOOKUP($C308,'2019-20 AER Final Decision'!$G$20:$Q$335,'2019-20 AER Final Decision'!$N$5,FALSE),2))</f>
        <v>1</v>
      </c>
    </row>
    <row r="309" spans="1:9" s="4" customFormat="1" x14ac:dyDescent="0.2">
      <c r="A309" s="49"/>
      <c r="B309" s="183"/>
      <c r="C309" s="69" t="s">
        <v>178</v>
      </c>
      <c r="D309" s="35" t="s">
        <v>4</v>
      </c>
      <c r="E309" s="35" t="s">
        <v>5</v>
      </c>
      <c r="F309" s="22">
        <f>ROUND(VLOOKUP($C309,'2019-20 AER Final Decision'!$G$21:$P$363,'2019-20 AER Final Decision'!$N$5,FALSE),2)</f>
        <v>4258.8500000000004</v>
      </c>
      <c r="G309" s="108">
        <f t="shared" si="23"/>
        <v>4684.7349999999997</v>
      </c>
      <c r="I309" s="3" t="b">
        <f>IF($E309="","",ROUND(F309,2)=ROUND(VLOOKUP($C309,'2019-20 AER Final Decision'!$G$20:$Q$335,'2019-20 AER Final Decision'!$N$5,FALSE),2))</f>
        <v>1</v>
      </c>
    </row>
    <row r="310" spans="1:9" s="4" customFormat="1" x14ac:dyDescent="0.2">
      <c r="A310" s="49"/>
      <c r="B310" s="183"/>
      <c r="C310" s="69" t="s">
        <v>179</v>
      </c>
      <c r="D310" s="35" t="s">
        <v>4</v>
      </c>
      <c r="E310" s="35" t="s">
        <v>5</v>
      </c>
      <c r="F310" s="22">
        <f>ROUND(VLOOKUP($C310,'2019-20 AER Final Decision'!$G$21:$P$363,'2019-20 AER Final Decision'!$N$5,FALSE),2)</f>
        <v>4417.3900000000003</v>
      </c>
      <c r="G310" s="108">
        <f t="shared" si="23"/>
        <v>4859.1289999999999</v>
      </c>
      <c r="I310" s="3" t="b">
        <f>IF($E310="","",ROUND(F310,2)=ROUND(VLOOKUP($C310,'2019-20 AER Final Decision'!$G$20:$Q$335,'2019-20 AER Final Decision'!$N$5,FALSE),2))</f>
        <v>1</v>
      </c>
    </row>
    <row r="311" spans="1:9" s="4" customFormat="1" x14ac:dyDescent="0.2">
      <c r="A311" s="49"/>
      <c r="B311" s="183"/>
      <c r="C311" s="69" t="s">
        <v>180</v>
      </c>
      <c r="D311" s="35" t="s">
        <v>4</v>
      </c>
      <c r="E311" s="35" t="s">
        <v>5</v>
      </c>
      <c r="F311" s="22">
        <f>ROUND(VLOOKUP($C311,'2019-20 AER Final Decision'!$G$21:$P$363,'2019-20 AER Final Decision'!$N$5,FALSE),2)</f>
        <v>4619.26</v>
      </c>
      <c r="G311" s="108">
        <f t="shared" si="23"/>
        <v>5081.1859999999997</v>
      </c>
      <c r="I311" s="3" t="b">
        <f>IF($E311="","",ROUND(F311,2)=ROUND(VLOOKUP($C311,'2019-20 AER Final Decision'!$G$20:$Q$335,'2019-20 AER Final Decision'!$N$5,FALSE),2))</f>
        <v>1</v>
      </c>
    </row>
    <row r="312" spans="1:9" s="4" customFormat="1" x14ac:dyDescent="0.2">
      <c r="A312" s="49"/>
      <c r="B312" s="183"/>
      <c r="C312" s="69" t="s">
        <v>181</v>
      </c>
      <c r="D312" s="35" t="s">
        <v>4</v>
      </c>
      <c r="E312" s="35" t="s">
        <v>5</v>
      </c>
      <c r="F312" s="22">
        <f>ROUND(VLOOKUP($C312,'2019-20 AER Final Decision'!$G$21:$P$363,'2019-20 AER Final Decision'!$N$5,FALSE),2)</f>
        <v>5605.73</v>
      </c>
      <c r="G312" s="108">
        <f t="shared" si="23"/>
        <v>6166.3029999999999</v>
      </c>
      <c r="I312" s="3" t="b">
        <f>IF($E312="","",ROUND(F312,2)=ROUND(VLOOKUP($C312,'2019-20 AER Final Decision'!$G$20:$Q$335,'2019-20 AER Final Decision'!$N$5,FALSE),2))</f>
        <v>1</v>
      </c>
    </row>
    <row r="313" spans="1:9" s="4" customFormat="1" x14ac:dyDescent="0.2">
      <c r="A313" s="49"/>
      <c r="B313" s="183"/>
      <c r="C313" s="69" t="s">
        <v>182</v>
      </c>
      <c r="D313" s="35" t="s">
        <v>4</v>
      </c>
      <c r="E313" s="35" t="s">
        <v>5</v>
      </c>
      <c r="F313" s="22">
        <f>ROUND(VLOOKUP($C313,'2019-20 AER Final Decision'!$G$21:$P$363,'2019-20 AER Final Decision'!$N$5,FALSE),2)</f>
        <v>5475.82</v>
      </c>
      <c r="G313" s="108">
        <f t="shared" si="23"/>
        <v>6023.402</v>
      </c>
      <c r="I313" s="3" t="b">
        <f>IF($E313="","",ROUND(F313,2)=ROUND(VLOOKUP($C313,'2019-20 AER Final Decision'!$G$20:$Q$335,'2019-20 AER Final Decision'!$N$5,FALSE),2))</f>
        <v>1</v>
      </c>
    </row>
    <row r="314" spans="1:9" s="4" customFormat="1" x14ac:dyDescent="0.2">
      <c r="A314" s="49"/>
      <c r="B314" s="183"/>
      <c r="C314" s="69" t="s">
        <v>183</v>
      </c>
      <c r="D314" s="35" t="s">
        <v>4</v>
      </c>
      <c r="E314" s="35" t="s">
        <v>5</v>
      </c>
      <c r="F314" s="22">
        <f>ROUND(VLOOKUP($C314,'2019-20 AER Final Decision'!$G$21:$P$363,'2019-20 AER Final Decision'!$N$5,FALSE),2)</f>
        <v>6134.98</v>
      </c>
      <c r="G314" s="108">
        <f t="shared" si="23"/>
        <v>6748.4780000000001</v>
      </c>
      <c r="I314" s="3" t="b">
        <f>IF($E314="","",ROUND(F314,2)=ROUND(VLOOKUP($C314,'2019-20 AER Final Decision'!$G$20:$Q$335,'2019-20 AER Final Decision'!$N$5,FALSE),2))</f>
        <v>1</v>
      </c>
    </row>
    <row r="315" spans="1:9" s="4" customFormat="1" x14ac:dyDescent="0.2">
      <c r="A315" s="49"/>
      <c r="B315" s="183"/>
      <c r="C315" s="69" t="s">
        <v>184</v>
      </c>
      <c r="D315" s="35" t="s">
        <v>4</v>
      </c>
      <c r="E315" s="35" t="s">
        <v>5</v>
      </c>
      <c r="F315" s="22">
        <f>ROUND(VLOOKUP($C315,'2019-20 AER Final Decision'!$G$21:$P$363,'2019-20 AER Final Decision'!$N$5,FALSE),2)</f>
        <v>4546.9799999999996</v>
      </c>
      <c r="G315" s="108">
        <f t="shared" si="23"/>
        <v>5001.6779999999999</v>
      </c>
      <c r="I315" s="3" t="b">
        <f>IF($E315="","",ROUND(F315,2)=ROUND(VLOOKUP($C315,'2019-20 AER Final Decision'!$G$20:$Q$335,'2019-20 AER Final Decision'!$N$5,FALSE),2))</f>
        <v>1</v>
      </c>
    </row>
    <row r="316" spans="1:9" s="4" customFormat="1" x14ac:dyDescent="0.2">
      <c r="A316" s="49"/>
      <c r="B316" s="183"/>
      <c r="C316" s="69" t="s">
        <v>185</v>
      </c>
      <c r="D316" s="35" t="s">
        <v>4</v>
      </c>
      <c r="E316" s="35" t="s">
        <v>5</v>
      </c>
      <c r="F316" s="22">
        <f>ROUND(VLOOKUP($C316,'2019-20 AER Final Decision'!$G$21:$P$363,'2019-20 AER Final Decision'!$N$5,FALSE),2)</f>
        <v>4748.1400000000003</v>
      </c>
      <c r="G316" s="108">
        <f t="shared" si="23"/>
        <v>5222.9539999999997</v>
      </c>
      <c r="I316" s="3" t="b">
        <f>IF($E316="","",ROUND(F316,2)=ROUND(VLOOKUP($C316,'2019-20 AER Final Decision'!$G$20:$Q$335,'2019-20 AER Final Decision'!$N$5,FALSE),2))</f>
        <v>1</v>
      </c>
    </row>
    <row r="317" spans="1:9" s="4" customFormat="1" x14ac:dyDescent="0.2">
      <c r="A317" s="49"/>
      <c r="B317" s="183"/>
      <c r="C317" s="70"/>
      <c r="D317" s="24"/>
      <c r="E317" s="24"/>
      <c r="F317" s="26"/>
      <c r="G317" s="109"/>
      <c r="I317" s="3" t="str">
        <f>IF($E317="","",ROUND(F317,2)=ROUND(VLOOKUP($C317,'2019-20 AER Final Decision'!$G$20:$Q$335,'2019-20 AER Final Decision'!$N$5,FALSE),2))</f>
        <v/>
      </c>
    </row>
    <row r="318" spans="1:9" s="4" customFormat="1" x14ac:dyDescent="0.2">
      <c r="A318" s="49"/>
      <c r="B318" s="183"/>
      <c r="C318" s="40" t="s">
        <v>186</v>
      </c>
      <c r="D318" s="72" t="s">
        <v>232</v>
      </c>
      <c r="E318" s="72" t="s">
        <v>232</v>
      </c>
      <c r="F318" s="73"/>
      <c r="G318" s="110" t="s">
        <v>232</v>
      </c>
      <c r="I318" s="3" t="str">
        <f>IF($E318="","",ROUND(F318,2)=ROUND(VLOOKUP($C318,'2019-20 AER Final Decision'!$G$20:$Q$335,'2019-20 AER Final Decision'!$N$5,FALSE),2))</f>
        <v/>
      </c>
    </row>
    <row r="319" spans="1:9" s="4" customFormat="1" x14ac:dyDescent="0.2">
      <c r="A319" s="49"/>
      <c r="B319" s="183"/>
      <c r="C319" s="18" t="s">
        <v>187</v>
      </c>
      <c r="D319" s="35" t="s">
        <v>4</v>
      </c>
      <c r="E319" s="35" t="s">
        <v>5</v>
      </c>
      <c r="F319" s="22">
        <f>ROUND(VLOOKUP($C319,'2019-20 AER Final Decision'!$G$21:$P$363,'2019-20 AER Final Decision'!$N$5,FALSE),2)</f>
        <v>4815.18</v>
      </c>
      <c r="G319" s="108">
        <f t="shared" ref="G319:G362" si="24">ROUND(F319*1.1,3)</f>
        <v>5296.6980000000003</v>
      </c>
      <c r="I319" s="3" t="b">
        <f>IF($E319="","",ROUND(F319,2)=ROUND(VLOOKUP($C319,'2019-20 AER Final Decision'!$G$20:$Q$335,'2019-20 AER Final Decision'!$N$5,FALSE),2))</f>
        <v>1</v>
      </c>
    </row>
    <row r="320" spans="1:9" s="4" customFormat="1" x14ac:dyDescent="0.2">
      <c r="A320" s="49"/>
      <c r="B320" s="184"/>
      <c r="C320" s="18" t="s">
        <v>188</v>
      </c>
      <c r="D320" s="24" t="s">
        <v>4</v>
      </c>
      <c r="E320" s="24" t="s">
        <v>5</v>
      </c>
      <c r="F320" s="26">
        <f>ROUND(VLOOKUP($C320,'2019-20 AER Final Decision'!$G$21:$P$363,'2019-20 AER Final Decision'!$N$5,FALSE),2)</f>
        <v>4413.26</v>
      </c>
      <c r="G320" s="109">
        <f t="shared" si="24"/>
        <v>4854.5860000000002</v>
      </c>
      <c r="I320" s="3" t="b">
        <f>IF($E320="","",ROUND(F320,2)=ROUND(VLOOKUP($C320,'2019-20 AER Final Decision'!$G$20:$Q$335,'2019-20 AER Final Decision'!$N$5,FALSE),2))</f>
        <v>1</v>
      </c>
    </row>
    <row r="321" spans="1:9" s="4" customFormat="1" x14ac:dyDescent="0.2">
      <c r="A321" s="49"/>
      <c r="B321" s="177" t="s">
        <v>137</v>
      </c>
      <c r="C321" s="30" t="s">
        <v>138</v>
      </c>
      <c r="D321" s="37" t="s">
        <v>139</v>
      </c>
      <c r="E321" s="38" t="s">
        <v>5</v>
      </c>
      <c r="F321" s="71">
        <f>ROUND(VLOOKUP($C321,'2019-20 AER Final Decision'!$G$21:$P$363,'2019-20 AER Final Decision'!$N$5,FALSE),2)</f>
        <v>447.26</v>
      </c>
      <c r="G321" s="111">
        <f t="shared" si="24"/>
        <v>491.98599999999999</v>
      </c>
      <c r="I321" s="3" t="b">
        <f>IF($E321="","",ROUND(F321,2)=ROUND(VLOOKUP($C321,'2019-20 AER Final Decision'!$G$20:$Q$335,'2019-20 AER Final Decision'!$N$5,FALSE),2))</f>
        <v>1</v>
      </c>
    </row>
    <row r="322" spans="1:9" s="4" customFormat="1" x14ac:dyDescent="0.2">
      <c r="A322" s="49"/>
      <c r="B322" s="184"/>
      <c r="C322" s="75" t="s">
        <v>140</v>
      </c>
      <c r="D322" s="24" t="s">
        <v>139</v>
      </c>
      <c r="E322" s="76" t="s">
        <v>5</v>
      </c>
      <c r="F322" s="26">
        <f>ROUND(VLOOKUP($C322,'2019-20 AER Final Decision'!$G$21:$P$363,'2019-20 AER Final Decision'!$N$5,FALSE),2)</f>
        <v>497.66</v>
      </c>
      <c r="G322" s="109">
        <f t="shared" si="24"/>
        <v>547.42600000000004</v>
      </c>
      <c r="I322" s="3" t="b">
        <f>IF($E322="","",ROUND(F322,2)=ROUND(VLOOKUP($C322,'2019-20 AER Final Decision'!$G$20:$Q$335,'2019-20 AER Final Decision'!$N$5,FALSE),2))</f>
        <v>1</v>
      </c>
    </row>
    <row r="323" spans="1:9" s="4" customFormat="1" x14ac:dyDescent="0.2">
      <c r="A323" s="49"/>
      <c r="B323" s="105" t="s">
        <v>143</v>
      </c>
      <c r="C323" s="41" t="s">
        <v>302</v>
      </c>
      <c r="D323" s="15" t="s">
        <v>144</v>
      </c>
      <c r="E323" s="16" t="s">
        <v>5</v>
      </c>
      <c r="F323" s="17">
        <f>ROUND(VLOOKUP($C323,'2019-20 AER Final Decision'!$G$21:$P$363,'2019-20 AER Final Decision'!$N$5,FALSE),2)</f>
        <v>57.64</v>
      </c>
      <c r="G323" s="107">
        <f t="shared" si="24"/>
        <v>63.404000000000003</v>
      </c>
      <c r="I323" s="3" t="b">
        <f>IF($E323="","",ROUND(F323,2)=ROUND(VLOOKUP($C323,'2019-20 AER Final Decision'!$G$20:$Q$335,'2019-20 AER Final Decision'!$N$5,FALSE),2))</f>
        <v>1</v>
      </c>
    </row>
    <row r="324" spans="1:9" s="4" customFormat="1" ht="25.5" x14ac:dyDescent="0.2">
      <c r="A324" s="49"/>
      <c r="B324" s="187" t="s">
        <v>145</v>
      </c>
      <c r="C324" s="47" t="s">
        <v>342</v>
      </c>
      <c r="D324" s="37" t="s">
        <v>6</v>
      </c>
      <c r="E324" s="37" t="s">
        <v>7</v>
      </c>
      <c r="F324" s="71">
        <f>ROUND(VLOOKUP($C324,'2019-20 AER Final Decision'!$G$21:$P$363,'2019-20 AER Final Decision'!$N$5,FALSE),2)</f>
        <v>217.91</v>
      </c>
      <c r="G324" s="111">
        <f t="shared" si="24"/>
        <v>239.70099999999999</v>
      </c>
      <c r="I324" s="3" t="b">
        <f>IF($E324="","",ROUND(F324,2)=ROUND(VLOOKUP($C324,'2019-20 AER Final Decision'!$G$20:$Q$335,'2019-20 AER Final Decision'!$N$5,FALSE),2))</f>
        <v>1</v>
      </c>
    </row>
    <row r="325" spans="1:9" s="4" customFormat="1" ht="25.5" x14ac:dyDescent="0.2">
      <c r="A325" s="49"/>
      <c r="B325" s="187"/>
      <c r="C325" s="70" t="s">
        <v>341</v>
      </c>
      <c r="D325" s="24" t="s">
        <v>6</v>
      </c>
      <c r="E325" s="24" t="s">
        <v>7</v>
      </c>
      <c r="F325" s="26">
        <f>ROUND(VLOOKUP($C325,'2019-20 AER Final Decision'!$G$21:$P$363,'2019-20 AER Final Decision'!$N$5,FALSE),2)</f>
        <v>239.7</v>
      </c>
      <c r="G325" s="109">
        <f t="shared" si="24"/>
        <v>263.67</v>
      </c>
      <c r="I325" s="3" t="b">
        <f>IF($E325="","",ROUND(F325,2)=ROUND(VLOOKUP($C325,'2019-20 AER Final Decision'!$G$20:$Q$335,'2019-20 AER Final Decision'!$N$5,FALSE),2))</f>
        <v>1</v>
      </c>
    </row>
    <row r="326" spans="1:9" s="4" customFormat="1" x14ac:dyDescent="0.2">
      <c r="A326" s="49"/>
      <c r="B326" s="185" t="s">
        <v>146</v>
      </c>
      <c r="C326" s="47" t="s">
        <v>423</v>
      </c>
      <c r="D326" s="37" t="s">
        <v>4</v>
      </c>
      <c r="E326" s="37" t="s">
        <v>5</v>
      </c>
      <c r="F326" s="71">
        <f>ROUND(VLOOKUP($C326,'2019-20 AER Final Decision'!$G$21:$P$363,'2019-20 AER Final Decision'!$N$5,FALSE),2)</f>
        <v>29.05</v>
      </c>
      <c r="G326" s="111">
        <f t="shared" si="24"/>
        <v>31.954999999999998</v>
      </c>
      <c r="I326" s="3" t="b">
        <f>IF($E326="","",ROUND(F326,2)=ROUND(VLOOKUP($C326,'2019-20 AER Final Decision'!$G$20:$Q$335,'2019-20 AER Final Decision'!$N$5,FALSE),2))</f>
        <v>1</v>
      </c>
    </row>
    <row r="327" spans="1:9" s="4" customFormat="1" x14ac:dyDescent="0.2">
      <c r="A327" s="49"/>
      <c r="B327" s="185"/>
      <c r="C327" s="69" t="s">
        <v>424</v>
      </c>
      <c r="D327" s="35" t="s">
        <v>4</v>
      </c>
      <c r="E327" s="35" t="s">
        <v>5</v>
      </c>
      <c r="F327" s="125" t="e">
        <f>ROUND(VLOOKUP($C327,'2019-20 AER Final Decision'!$G$21:$P$363,'2019-20 AER Final Decision'!$N$5,FALSE),2)</f>
        <v>#N/A</v>
      </c>
      <c r="G327" s="108" t="e">
        <f t="shared" si="24"/>
        <v>#N/A</v>
      </c>
      <c r="I327" s="3" t="e">
        <f>IF($E327="","",ROUND(F327,2)=ROUND(VLOOKUP($C327,'2019-20 AER Final Decision'!$G$20:$Q$335,'2019-20 AER Final Decision'!$N$5,FALSE),2))</f>
        <v>#N/A</v>
      </c>
    </row>
    <row r="328" spans="1:9" s="4" customFormat="1" x14ac:dyDescent="0.2">
      <c r="A328" s="49"/>
      <c r="B328" s="185"/>
      <c r="C328" s="69" t="s">
        <v>425</v>
      </c>
      <c r="D328" s="35" t="s">
        <v>4</v>
      </c>
      <c r="E328" s="35" t="s">
        <v>5</v>
      </c>
      <c r="F328" s="125" t="e">
        <f>ROUND(VLOOKUP($C328,'2019-20 AER Final Decision'!$G$21:$P$363,'2019-20 AER Final Decision'!$N$5,FALSE),2)</f>
        <v>#N/A</v>
      </c>
      <c r="G328" s="108" t="e">
        <f t="shared" si="24"/>
        <v>#N/A</v>
      </c>
      <c r="I328" s="3" t="e">
        <f>IF($E328="","",ROUND(F328,2)=ROUND(VLOOKUP($C328,'2019-20 AER Final Decision'!$G$20:$Q$335,'2019-20 AER Final Decision'!$N$5,FALSE),2))</f>
        <v>#N/A</v>
      </c>
    </row>
    <row r="329" spans="1:9" s="4" customFormat="1" x14ac:dyDescent="0.2">
      <c r="A329" s="49"/>
      <c r="B329" s="185"/>
      <c r="C329" s="70" t="s">
        <v>148</v>
      </c>
      <c r="D329" s="24" t="s">
        <v>4</v>
      </c>
      <c r="E329" s="24" t="s">
        <v>5</v>
      </c>
      <c r="F329" s="26">
        <f>ROUND(VLOOKUP($C329,'2019-20 AER Final Decision'!$G$21:$P$363,'2019-20 AER Final Decision'!$N$5,FALSE),2)</f>
        <v>261.49</v>
      </c>
      <c r="G329" s="109">
        <f t="shared" si="24"/>
        <v>287.63900000000001</v>
      </c>
      <c r="I329" s="3" t="b">
        <f>IF($E329="","",ROUND(F329,2)=ROUND(VLOOKUP($C329,'2019-20 AER Final Decision'!$G$20:$Q$335,'2019-20 AER Final Decision'!$N$5,FALSE),2))</f>
        <v>1</v>
      </c>
    </row>
    <row r="330" spans="1:9" s="4" customFormat="1" x14ac:dyDescent="0.2">
      <c r="A330" s="49"/>
      <c r="B330" s="105" t="s">
        <v>149</v>
      </c>
      <c r="C330" s="18" t="s">
        <v>150</v>
      </c>
      <c r="D330" s="15" t="s">
        <v>6</v>
      </c>
      <c r="E330" s="15" t="s">
        <v>7</v>
      </c>
      <c r="F330" s="17">
        <f>ROUND(VLOOKUP($C330,'2019-20 AER Final Decision'!$G$21:$P$363,'2019-20 AER Final Decision'!$N$5,FALSE),2)</f>
        <v>217.91</v>
      </c>
      <c r="G330" s="107">
        <f t="shared" si="24"/>
        <v>239.70099999999999</v>
      </c>
      <c r="I330" s="3" t="b">
        <f>IF($E330="","",ROUND(F330,2)=ROUND(VLOOKUP($C330,'2019-20 AER Final Decision'!$G$20:$Q$335,'2019-20 AER Final Decision'!$N$5,FALSE),2))</f>
        <v>1</v>
      </c>
    </row>
    <row r="331" spans="1:9" s="4" customFormat="1" ht="51" x14ac:dyDescent="0.2">
      <c r="A331" s="49"/>
      <c r="B331" s="105" t="s">
        <v>151</v>
      </c>
      <c r="C331" s="18" t="s">
        <v>299</v>
      </c>
      <c r="D331" s="15" t="s">
        <v>6</v>
      </c>
      <c r="E331" s="15" t="s">
        <v>7</v>
      </c>
      <c r="F331" s="17">
        <f>ROUND(VLOOKUP($C331,'2019-20 AER Final Decision'!$G$21:$P$363,'2019-20 AER Final Decision'!$N$5,FALSE),2)</f>
        <v>174.34</v>
      </c>
      <c r="G331" s="107">
        <f t="shared" si="24"/>
        <v>191.774</v>
      </c>
      <c r="I331" s="3" t="b">
        <f>IF($E331="","",ROUND(F331,2)=ROUND(VLOOKUP($C331,'2019-20 AER Final Decision'!$G$20:$Q$335,'2019-20 AER Final Decision'!$N$5,FALSE),2))</f>
        <v>1</v>
      </c>
    </row>
    <row r="332" spans="1:9" s="4" customFormat="1" x14ac:dyDescent="0.2">
      <c r="A332" s="49"/>
      <c r="B332" s="185" t="s">
        <v>152</v>
      </c>
      <c r="C332" s="47" t="s">
        <v>344</v>
      </c>
      <c r="D332" s="37" t="s">
        <v>6</v>
      </c>
      <c r="E332" s="37" t="s">
        <v>7</v>
      </c>
      <c r="F332" s="71">
        <f>ROUND(VLOOKUP($C332,'2019-20 AER Final Decision'!$G$21:$P$363,'2019-20 AER Final Decision'!$N$5,FALSE),2)</f>
        <v>115.29</v>
      </c>
      <c r="G332" s="111">
        <f t="shared" si="24"/>
        <v>126.819</v>
      </c>
      <c r="I332" s="3" t="b">
        <f>IF($E332="","",ROUND(F332,2)=ROUND(VLOOKUP($C332,'2019-20 AER Final Decision'!$G$20:$Q$335,'2019-20 AER Final Decision'!$N$5,FALSE),2))</f>
        <v>1</v>
      </c>
    </row>
    <row r="333" spans="1:9" s="4" customFormat="1" x14ac:dyDescent="0.2">
      <c r="A333" s="49"/>
      <c r="B333" s="185"/>
      <c r="C333" s="70" t="s">
        <v>343</v>
      </c>
      <c r="D333" s="24" t="s">
        <v>6</v>
      </c>
      <c r="E333" s="24" t="s">
        <v>7</v>
      </c>
      <c r="F333" s="26">
        <f>ROUND(VLOOKUP($C333,'2019-20 AER Final Decision'!$G$21:$P$363,'2019-20 AER Final Decision'!$N$5,FALSE),2)</f>
        <v>239.7</v>
      </c>
      <c r="G333" s="109">
        <f t="shared" si="24"/>
        <v>263.67</v>
      </c>
      <c r="I333" s="3" t="b">
        <f>IF($E333="","",ROUND(F333,2)=ROUND(VLOOKUP($C333,'2019-20 AER Final Decision'!$G$20:$Q$335,'2019-20 AER Final Decision'!$N$5,FALSE),2))</f>
        <v>1</v>
      </c>
    </row>
    <row r="334" spans="1:9" s="4" customFormat="1" ht="25.5" x14ac:dyDescent="0.2">
      <c r="A334" s="49"/>
      <c r="B334" s="105" t="s">
        <v>153</v>
      </c>
      <c r="C334" s="18" t="s">
        <v>154</v>
      </c>
      <c r="D334" s="15" t="s">
        <v>6</v>
      </c>
      <c r="E334" s="15" t="s">
        <v>7</v>
      </c>
      <c r="F334" s="17">
        <f>ROUND(VLOOKUP($C334,'2019-20 AER Final Decision'!$G$21:$P$363,'2019-20 AER Final Decision'!$N$5,FALSE),2)</f>
        <v>174.34</v>
      </c>
      <c r="G334" s="107">
        <f t="shared" si="24"/>
        <v>191.774</v>
      </c>
      <c r="I334" s="3" t="b">
        <f>IF($E334="","",ROUND(F334,2)=ROUND(VLOOKUP($C334,'2019-20 AER Final Decision'!$G$20:$Q$335,'2019-20 AER Final Decision'!$N$5,FALSE),2))</f>
        <v>1</v>
      </c>
    </row>
    <row r="335" spans="1:9" s="4" customFormat="1" x14ac:dyDescent="0.2">
      <c r="A335" s="49"/>
      <c r="B335" s="105" t="s">
        <v>156</v>
      </c>
      <c r="C335" s="18" t="s">
        <v>156</v>
      </c>
      <c r="D335" s="15" t="s">
        <v>4</v>
      </c>
      <c r="E335" s="15" t="s">
        <v>5</v>
      </c>
      <c r="F335" s="17">
        <f>ROUND(VLOOKUP($C335,'2019-20 AER Final Decision'!$G$21:$P$363,'2019-20 AER Final Decision'!$N$5,FALSE),2)</f>
        <v>2562.1</v>
      </c>
      <c r="G335" s="107">
        <f t="shared" si="24"/>
        <v>2818.31</v>
      </c>
      <c r="I335" s="3" t="b">
        <f>IF($E335="","",ROUND(F335,2)=ROUND(VLOOKUP($C335,'2019-20 AER Final Decision'!$G$20:$Q$335,'2019-20 AER Final Decision'!$N$5,FALSE),2))</f>
        <v>1</v>
      </c>
    </row>
    <row r="336" spans="1:9" s="4" customFormat="1" x14ac:dyDescent="0.2">
      <c r="A336" s="49"/>
      <c r="B336" s="105" t="s">
        <v>194</v>
      </c>
      <c r="C336" s="42" t="s">
        <v>195</v>
      </c>
      <c r="D336" s="15" t="s">
        <v>4</v>
      </c>
      <c r="E336" s="15" t="s">
        <v>5</v>
      </c>
      <c r="F336" s="129" t="e">
        <f>ROUND(VLOOKUP($C336,'2019-20 AER Final Decision'!$G$21:$P$363,'2019-20 AER Final Decision'!$N$5,FALSE),2)</f>
        <v>#N/A</v>
      </c>
      <c r="G336" s="107" t="e">
        <f t="shared" si="24"/>
        <v>#N/A</v>
      </c>
      <c r="I336" s="3" t="e">
        <f>IF($E336="","",ROUND(F336,2)=ROUND(VLOOKUP($C336,'2019-20 AER Final Decision'!$G$20:$Q$335,'2019-20 AER Final Decision'!$N$5,FALSE),2))</f>
        <v>#N/A</v>
      </c>
    </row>
    <row r="337" spans="2:9" ht="25.5" x14ac:dyDescent="0.2">
      <c r="B337" s="105" t="s">
        <v>196</v>
      </c>
      <c r="C337" s="42" t="s">
        <v>196</v>
      </c>
      <c r="D337" s="15" t="s">
        <v>4</v>
      </c>
      <c r="E337" s="15" t="s">
        <v>5</v>
      </c>
      <c r="F337" s="17">
        <f>ROUND(VLOOKUP($C337,'2019-20 AER Final Decision'!$G$21:$P$363,'2019-20 AER Final Decision'!$N$5,FALSE),2)</f>
        <v>19.37</v>
      </c>
      <c r="G337" s="107">
        <f t="shared" si="24"/>
        <v>21.306999999999999</v>
      </c>
      <c r="I337" s="3" t="b">
        <f>IF($E337="","",ROUND(F337,2)=ROUND(VLOOKUP($C337,'2019-20 AER Final Decision'!$G$20:$Q$335,'2019-20 AER Final Decision'!$N$5,FALSE),2))</f>
        <v>1</v>
      </c>
    </row>
    <row r="338" spans="2:9" x14ac:dyDescent="0.2">
      <c r="B338" s="105" t="s">
        <v>197</v>
      </c>
      <c r="C338" s="42" t="s">
        <v>197</v>
      </c>
      <c r="D338" s="15" t="s">
        <v>4</v>
      </c>
      <c r="E338" s="15" t="s">
        <v>5</v>
      </c>
      <c r="F338" s="129" t="e">
        <f>ROUND(VLOOKUP($C338,'2019-20 AER Final Decision'!$G$21:$P$363,'2019-20 AER Final Decision'!$N$5,FALSE),2)</f>
        <v>#N/A</v>
      </c>
      <c r="G338" s="107" t="e">
        <f t="shared" si="24"/>
        <v>#N/A</v>
      </c>
      <c r="I338" s="3" t="e">
        <f>IF($E338="","",ROUND(F338,2)=ROUND(VLOOKUP($C338,'2019-20 AER Final Decision'!$G$20:$Q$335,'2019-20 AER Final Decision'!$N$5,FALSE),2))</f>
        <v>#N/A</v>
      </c>
    </row>
    <row r="339" spans="2:9" ht="25.5" x14ac:dyDescent="0.2">
      <c r="B339" s="105" t="s">
        <v>268</v>
      </c>
      <c r="C339" s="42" t="s">
        <v>268</v>
      </c>
      <c r="D339" s="15" t="s">
        <v>6</v>
      </c>
      <c r="E339" s="15" t="s">
        <v>7</v>
      </c>
      <c r="F339" s="17">
        <f>ROUND(VLOOKUP($C339,'2019-20 AER Final Decision'!$G$21:$P$363,'2019-20 AER Final Decision'!$N$5,FALSE),2)</f>
        <v>172.37</v>
      </c>
      <c r="G339" s="107">
        <f t="shared" si="24"/>
        <v>189.607</v>
      </c>
      <c r="I339" s="3" t="b">
        <f>IF($E339="","",ROUND(F339,2)=ROUND(VLOOKUP($C339,'2019-20 AER Final Decision'!$G$20:$Q$335,'2019-20 AER Final Decision'!$N$5,FALSE),2))</f>
        <v>1</v>
      </c>
    </row>
    <row r="340" spans="2:9" ht="25.5" x14ac:dyDescent="0.2">
      <c r="B340" s="105" t="s">
        <v>300</v>
      </c>
      <c r="C340" s="42" t="s">
        <v>428</v>
      </c>
      <c r="D340" s="15" t="s">
        <v>6</v>
      </c>
      <c r="E340" s="15" t="s">
        <v>7</v>
      </c>
      <c r="F340" s="17">
        <f>ROUND(VLOOKUP($C340,'2019-20 AER Final Decision'!$G$21:$P$363,'2019-20 AER Final Decision'!$N$5,FALSE),2)</f>
        <v>174.34</v>
      </c>
      <c r="G340" s="107">
        <f t="shared" si="24"/>
        <v>191.774</v>
      </c>
      <c r="I340" s="3" t="b">
        <f>IF($E340="","",ROUND(F340,2)=ROUND(VLOOKUP($C340,'2019-20 AER Final Decision'!$G$20:$Q$335,'2019-20 AER Final Decision'!$N$5,FALSE),2))</f>
        <v>1</v>
      </c>
    </row>
    <row r="341" spans="2:9" x14ac:dyDescent="0.2">
      <c r="B341" s="105" t="s">
        <v>304</v>
      </c>
      <c r="C341" s="42" t="s">
        <v>429</v>
      </c>
      <c r="D341" s="15" t="s">
        <v>4</v>
      </c>
      <c r="E341" s="15" t="s">
        <v>5</v>
      </c>
      <c r="F341" s="17">
        <f>ROUND(VLOOKUP($C341,'2019-20 AER Final Decision'!$G$21:$P$363,'2019-20 AER Final Decision'!$N$5,FALSE),2)</f>
        <v>389.96</v>
      </c>
      <c r="G341" s="107">
        <f t="shared" si="24"/>
        <v>428.95600000000002</v>
      </c>
      <c r="I341" s="3" t="b">
        <f>IF($E341="","",ROUND(F341,2)=ROUND(VLOOKUP($C341,'2019-20 AER Final Decision'!$G$20:$Q$335,'2019-20 AER Final Decision'!$N$5,FALSE),2))</f>
        <v>1</v>
      </c>
    </row>
    <row r="342" spans="2:9" ht="25.5" x14ac:dyDescent="0.2">
      <c r="B342" s="105" t="s">
        <v>432</v>
      </c>
      <c r="C342" s="42" t="s">
        <v>328</v>
      </c>
      <c r="D342" s="15" t="s">
        <v>4</v>
      </c>
      <c r="E342" s="15" t="s">
        <v>7</v>
      </c>
      <c r="F342" s="17">
        <f>ROUND(VLOOKUP($C342,'2019-20 AER Final Decision'!$G$21:$P$363,'2019-20 AER Final Decision'!$N$5,FALSE),2)</f>
        <v>171.83</v>
      </c>
      <c r="G342" s="107">
        <f t="shared" si="24"/>
        <v>189.01300000000001</v>
      </c>
      <c r="I342" s="3" t="b">
        <f>IF($E342="","",ROUND(F342,2)=ROUND(VLOOKUP($C342,'2019-20 AER Final Decision'!$G$20:$Q$335,'2019-20 AER Final Decision'!$N$5,FALSE),2))</f>
        <v>1</v>
      </c>
    </row>
    <row r="343" spans="2:9" x14ac:dyDescent="0.2">
      <c r="B343" s="105" t="s">
        <v>430</v>
      </c>
      <c r="C343" s="42" t="s">
        <v>330</v>
      </c>
      <c r="D343" s="15" t="s">
        <v>6</v>
      </c>
      <c r="E343" s="15" t="s">
        <v>7</v>
      </c>
      <c r="F343" s="17">
        <f>ROUND(VLOOKUP($C343,'2019-20 AER Final Decision'!$G$21:$P$363,'2019-20 AER Final Decision'!$N$5,FALSE),2)</f>
        <v>168</v>
      </c>
      <c r="G343" s="107">
        <f t="shared" si="24"/>
        <v>184.8</v>
      </c>
      <c r="I343" s="3" t="b">
        <f>IF($E343="","",ROUND(F343,2)=ROUND(VLOOKUP($C343,'2019-20 AER Final Decision'!$G$20:$Q$335,'2019-20 AER Final Decision'!$N$5,FALSE),2))</f>
        <v>1</v>
      </c>
    </row>
    <row r="344" spans="2:9" x14ac:dyDescent="0.2">
      <c r="B344" s="105" t="s">
        <v>431</v>
      </c>
      <c r="C344" s="42" t="s">
        <v>332</v>
      </c>
      <c r="D344" s="15" t="s">
        <v>4</v>
      </c>
      <c r="E344" s="15" t="s">
        <v>5</v>
      </c>
      <c r="F344" s="17">
        <f>ROUND(VLOOKUP($C344,'2019-20 AER Final Decision'!$G$21:$P$363,'2019-20 AER Final Decision'!$N$5,FALSE),2)</f>
        <v>168</v>
      </c>
      <c r="G344" s="107">
        <f t="shared" si="24"/>
        <v>184.8</v>
      </c>
      <c r="I344" s="3" t="b">
        <f>IF($E344="","",ROUND(F344,2)=ROUND(VLOOKUP($C344,'2019-20 AER Final Decision'!$G$20:$Q$335,'2019-20 AER Final Decision'!$N$5,FALSE),2))</f>
        <v>1</v>
      </c>
    </row>
    <row r="345" spans="2:9" ht="38.25" x14ac:dyDescent="0.2">
      <c r="B345" s="105" t="s">
        <v>433</v>
      </c>
      <c r="C345" s="42" t="s">
        <v>438</v>
      </c>
      <c r="D345" s="15" t="s">
        <v>4</v>
      </c>
      <c r="E345" s="15" t="s">
        <v>7</v>
      </c>
      <c r="F345" s="17"/>
      <c r="G345" s="107"/>
      <c r="I345" s="3" t="e">
        <f>IF($E345="","",ROUND(F345,2)=ROUND(VLOOKUP($C345,'2019-20 AER Final Decision'!$G$20:$Q$335,'2019-20 AER Final Decision'!$N$5,FALSE),2))</f>
        <v>#VALUE!</v>
      </c>
    </row>
    <row r="346" spans="2:9" ht="25.5" x14ac:dyDescent="0.2">
      <c r="B346" s="105" t="s">
        <v>434</v>
      </c>
      <c r="C346" s="42" t="s">
        <v>349</v>
      </c>
      <c r="D346" s="15" t="s">
        <v>4</v>
      </c>
      <c r="E346" s="15" t="s">
        <v>7</v>
      </c>
      <c r="F346" s="17"/>
      <c r="G346" s="107"/>
      <c r="I346" s="3" t="e">
        <f>IF($E346="","",ROUND(F346,2)=ROUND(VLOOKUP($C346,'2019-20 AER Final Decision'!$G$20:$Q$335,'2019-20 AER Final Decision'!$N$5,FALSE),2))</f>
        <v>#VALUE!</v>
      </c>
    </row>
    <row r="347" spans="2:9" ht="38.25" x14ac:dyDescent="0.2">
      <c r="B347" s="105" t="s">
        <v>354</v>
      </c>
      <c r="C347" s="42" t="s">
        <v>355</v>
      </c>
      <c r="D347" s="15" t="s">
        <v>4</v>
      </c>
      <c r="E347" s="15" t="s">
        <v>5</v>
      </c>
      <c r="F347" s="17">
        <f>ROUND(VLOOKUP($C347,'2019-20 AER Final Decision'!$G$21:$P$363,'2019-20 AER Final Decision'!$N$5,FALSE),2)</f>
        <v>19.37</v>
      </c>
      <c r="G347" s="107">
        <f t="shared" si="24"/>
        <v>21.306999999999999</v>
      </c>
      <c r="I347" s="3" t="b">
        <f>IF($E347="","",ROUND(F347,2)=ROUND(VLOOKUP($C347,'2019-20 AER Final Decision'!$G$20:$Q$335,'2019-20 AER Final Decision'!$N$5,FALSE),2))</f>
        <v>1</v>
      </c>
    </row>
    <row r="348" spans="2:9" x14ac:dyDescent="0.2">
      <c r="B348" s="177" t="s">
        <v>356</v>
      </c>
      <c r="C348" s="122" t="s">
        <v>357</v>
      </c>
      <c r="D348" s="37" t="s">
        <v>4</v>
      </c>
      <c r="E348" s="37" t="s">
        <v>5</v>
      </c>
      <c r="F348" s="71">
        <f>ROUND(VLOOKUP($C348,'2019-20 AER Final Decision'!$G$21:$P$363,'2019-20 AER Final Decision'!$N$5,FALSE),2)</f>
        <v>196.83</v>
      </c>
      <c r="G348" s="111">
        <f t="shared" si="24"/>
        <v>216.51300000000001</v>
      </c>
      <c r="I348" s="3" t="b">
        <f>IF($E348="","",ROUND(F348,2)=ROUND(VLOOKUP($C348,'2019-20 AER Final Decision'!$G$20:$Q$335,'2019-20 AER Final Decision'!$N$5,FALSE),2))</f>
        <v>1</v>
      </c>
    </row>
    <row r="349" spans="2:9" x14ac:dyDescent="0.2">
      <c r="B349" s="179"/>
      <c r="C349" s="123" t="s">
        <v>359</v>
      </c>
      <c r="D349" s="35" t="s">
        <v>4</v>
      </c>
      <c r="E349" s="35" t="s">
        <v>5</v>
      </c>
      <c r="F349" s="22">
        <f>ROUND(VLOOKUP($C349,'2019-20 AER Final Decision'!$G$21:$P$363,'2019-20 AER Final Decision'!$N$5,FALSE),2)</f>
        <v>448.85</v>
      </c>
      <c r="G349" s="108">
        <f t="shared" si="24"/>
        <v>493.73500000000001</v>
      </c>
      <c r="I349" s="3" t="b">
        <f>IF($E349="","",ROUND(F349,2)=ROUND(VLOOKUP($C349,'2019-20 AER Final Decision'!$G$20:$Q$335,'2019-20 AER Final Decision'!$N$5,FALSE),2))</f>
        <v>1</v>
      </c>
    </row>
    <row r="350" spans="2:9" x14ac:dyDescent="0.2">
      <c r="B350" s="179"/>
      <c r="C350" s="123" t="s">
        <v>446</v>
      </c>
      <c r="D350" s="35" t="s">
        <v>4</v>
      </c>
      <c r="E350" s="35" t="s">
        <v>5</v>
      </c>
      <c r="F350" s="22">
        <f>ROUND(VLOOKUP($C350,'2019-20 AER Final Decision'!$G$21:$P$363,'2019-20 AER Final Decision'!$N$5,FALSE),2)</f>
        <v>658.87</v>
      </c>
      <c r="G350" s="108">
        <f t="shared" si="24"/>
        <v>724.75699999999995</v>
      </c>
      <c r="I350" s="3" t="b">
        <f>IF($E350="","",ROUND(F350,2)=ROUND(VLOOKUP($C350,'2019-20 AER Final Decision'!$G$20:$Q$335,'2019-20 AER Final Decision'!$N$5,FALSE),2))</f>
        <v>1</v>
      </c>
    </row>
    <row r="351" spans="2:9" x14ac:dyDescent="0.2">
      <c r="B351" s="179"/>
      <c r="C351" s="123" t="s">
        <v>376</v>
      </c>
      <c r="D351" s="35" t="s">
        <v>4</v>
      </c>
      <c r="E351" s="35" t="s">
        <v>5</v>
      </c>
      <c r="F351" s="22">
        <f>ROUND(VLOOKUP($C351,'2019-20 AER Final Decision'!$G$21:$P$363,'2019-20 AER Final Decision'!$N$5,FALSE),2)</f>
        <v>322.83999999999997</v>
      </c>
      <c r="G351" s="108">
        <f t="shared" si="24"/>
        <v>355.12400000000002</v>
      </c>
      <c r="I351" s="3" t="b">
        <f>IF($E351="","",ROUND(F351,2)=ROUND(VLOOKUP($C351,'2019-20 AER Final Decision'!$G$20:$Q$335,'2019-20 AER Final Decision'!$N$5,FALSE),2))</f>
        <v>1</v>
      </c>
    </row>
    <row r="352" spans="2:9" x14ac:dyDescent="0.2">
      <c r="B352" s="178"/>
      <c r="C352" s="124"/>
      <c r="D352" s="24"/>
      <c r="E352" s="24"/>
      <c r="F352" s="26"/>
      <c r="G352" s="109"/>
      <c r="I352" s="3" t="str">
        <f>IF($E352="","",ROUND(F352,2)=ROUND(VLOOKUP($C352,'2019-20 AER Final Decision'!$G$20:$Q$335,'2019-20 AER Final Decision'!$N$5,FALSE),2))</f>
        <v/>
      </c>
    </row>
    <row r="353" spans="2:9" ht="12.75" customHeight="1" x14ac:dyDescent="0.2">
      <c r="B353" s="177" t="s">
        <v>449</v>
      </c>
      <c r="C353" s="122" t="s">
        <v>447</v>
      </c>
      <c r="D353" s="37" t="s">
        <v>4</v>
      </c>
      <c r="E353" s="37" t="s">
        <v>7</v>
      </c>
      <c r="F353" s="71">
        <f>ROUND(VLOOKUP($C353,'2019-20 AER Final Decision'!$G$21:$P$363,'2019-20 AER Final Decision'!$N$5,FALSE),2)</f>
        <v>174.34</v>
      </c>
      <c r="G353" s="111">
        <f t="shared" si="24"/>
        <v>191.774</v>
      </c>
      <c r="I353" s="3" t="b">
        <f>IF($E353="","",ROUND(F353,2)=ROUND(VLOOKUP($C353,'2019-20 AER Final Decision'!$G$20:$Q$335,'2019-20 AER Final Decision'!$N$5,FALSE),2))</f>
        <v>1</v>
      </c>
    </row>
    <row r="354" spans="2:9" ht="12.75" customHeight="1" x14ac:dyDescent="0.2">
      <c r="B354" s="178"/>
      <c r="C354" s="124" t="s">
        <v>448</v>
      </c>
      <c r="D354" s="24" t="s">
        <v>4</v>
      </c>
      <c r="E354" s="24" t="s">
        <v>7</v>
      </c>
      <c r="F354" s="26">
        <f>ROUND(VLOOKUP($C354,'2019-20 AER Final Decision'!$G$21:$P$363,'2019-20 AER Final Decision'!$N$5,FALSE),2)</f>
        <v>305.08</v>
      </c>
      <c r="G354" s="109">
        <f t="shared" si="24"/>
        <v>335.58800000000002</v>
      </c>
      <c r="I354" s="3" t="b">
        <f>IF($E354="","",ROUND(F354,2)=ROUND(VLOOKUP($C354,'2019-20 AER Final Decision'!$G$20:$Q$335,'2019-20 AER Final Decision'!$N$5,FALSE),2))</f>
        <v>1</v>
      </c>
    </row>
    <row r="355" spans="2:9" x14ac:dyDescent="0.2">
      <c r="B355" s="177" t="s">
        <v>450</v>
      </c>
      <c r="C355" s="122" t="s">
        <v>368</v>
      </c>
      <c r="D355" s="37" t="s">
        <v>4</v>
      </c>
      <c r="E355" s="37" t="s">
        <v>5</v>
      </c>
      <c r="F355" s="71">
        <f>ROUND(VLOOKUP($C355,'2019-20 AER Final Decision'!$G$21:$P$363,'2019-20 AER Final Decision'!$N$5,FALSE),2)</f>
        <v>190.75</v>
      </c>
      <c r="G355" s="111">
        <f t="shared" si="24"/>
        <v>209.82499999999999</v>
      </c>
      <c r="I355" s="3" t="b">
        <f>IF($E355="","",ROUND(F355,2)=ROUND(VLOOKUP($C355,'2019-20 AER Final Decision'!$G$20:$Q$335,'2019-20 AER Final Decision'!$N$5,FALSE),2))</f>
        <v>1</v>
      </c>
    </row>
    <row r="356" spans="2:9" x14ac:dyDescent="0.2">
      <c r="B356" s="179"/>
      <c r="C356" s="123" t="s">
        <v>369</v>
      </c>
      <c r="D356" s="35" t="s">
        <v>4</v>
      </c>
      <c r="E356" s="35" t="s">
        <v>5</v>
      </c>
      <c r="F356" s="22">
        <f>ROUND(VLOOKUP($C356,'2019-20 AER Final Decision'!$G$21:$P$363,'2019-20 AER Final Decision'!$N$5,FALSE),2)</f>
        <v>190.75</v>
      </c>
      <c r="G356" s="108">
        <f t="shared" si="24"/>
        <v>209.82499999999999</v>
      </c>
      <c r="I356" s="3" t="b">
        <f>IF($E356="","",ROUND(F356,2)=ROUND(VLOOKUP($C356,'2019-20 AER Final Decision'!$G$20:$Q$335,'2019-20 AER Final Decision'!$N$5,FALSE),2))</f>
        <v>1</v>
      </c>
    </row>
    <row r="357" spans="2:9" ht="14.25" x14ac:dyDescent="0.2">
      <c r="B357" s="106"/>
      <c r="C357" s="124"/>
      <c r="D357" s="24"/>
      <c r="E357" s="24"/>
      <c r="F357" s="26"/>
      <c r="G357" s="109"/>
      <c r="I357" s="3" t="str">
        <f>IF($E357="","",ROUND(F357,2)=ROUND(VLOOKUP($C357,'2019-20 AER Final Decision'!$G$20:$Q$335,'2019-20 AER Final Decision'!$N$5,FALSE),2))</f>
        <v/>
      </c>
    </row>
    <row r="358" spans="2:9" ht="25.5" x14ac:dyDescent="0.2">
      <c r="B358" s="105" t="s">
        <v>370</v>
      </c>
      <c r="C358" s="124" t="s">
        <v>371</v>
      </c>
      <c r="D358" s="15" t="s">
        <v>4</v>
      </c>
      <c r="E358" s="15" t="s">
        <v>7</v>
      </c>
      <c r="F358" s="17"/>
      <c r="G358" s="107"/>
      <c r="I358" s="3" t="b">
        <f>IF($E358="","",ROUND(F358,2)=ROUND(VLOOKUP($C358,'2019-20 AER Final Decision'!$G$20:$Q$335,'2019-20 AER Final Decision'!$N$5,FALSE),2))</f>
        <v>1</v>
      </c>
    </row>
    <row r="359" spans="2:9" x14ac:dyDescent="0.2">
      <c r="B359" s="105" t="s">
        <v>435</v>
      </c>
      <c r="C359" s="42" t="s">
        <v>379</v>
      </c>
      <c r="D359" s="15" t="s">
        <v>4</v>
      </c>
      <c r="E359" s="15" t="s">
        <v>5</v>
      </c>
      <c r="F359" s="17">
        <f>ROUND(VLOOKUP($C359,'2019-20 AER Final Decision'!$G$21:$P$363,'2019-20 AER Final Decision'!$N$5,FALSE),2)</f>
        <v>255.86</v>
      </c>
      <c r="G359" s="107">
        <f t="shared" si="24"/>
        <v>281.44600000000003</v>
      </c>
      <c r="I359" s="3" t="b">
        <f>IF($E359="","",ROUND(F359,2)=ROUND(VLOOKUP($C359,'2019-20 AER Final Decision'!$G$20:$Q$335,'2019-20 AER Final Decision'!$N$5,FALSE),2))</f>
        <v>1</v>
      </c>
    </row>
    <row r="360" spans="2:9" x14ac:dyDescent="0.2">
      <c r="B360" s="105" t="s">
        <v>436</v>
      </c>
      <c r="C360" s="42" t="s">
        <v>383</v>
      </c>
      <c r="D360" s="15" t="s">
        <v>4</v>
      </c>
      <c r="E360" s="15" t="s">
        <v>5</v>
      </c>
      <c r="F360" s="17">
        <f>ROUND(VLOOKUP($C360,'2019-20 AER Final Decision'!$G$21:$P$363,'2019-20 AER Final Decision'!$N$5,FALSE),2)</f>
        <v>697.32</v>
      </c>
      <c r="G360" s="107">
        <f t="shared" si="24"/>
        <v>767.05200000000002</v>
      </c>
      <c r="I360" s="3" t="b">
        <f>IF($E360="","",ROUND(F360,2)=ROUND(VLOOKUP($C360,'2019-20 AER Final Decision'!$G$20:$Q$335,'2019-20 AER Final Decision'!$N$5,FALSE),2))</f>
        <v>1</v>
      </c>
    </row>
    <row r="361" spans="2:9" x14ac:dyDescent="0.2">
      <c r="B361" s="105" t="s">
        <v>437</v>
      </c>
      <c r="C361" s="42" t="s">
        <v>386</v>
      </c>
      <c r="D361" s="15" t="s">
        <v>4</v>
      </c>
      <c r="E361" s="15" t="s">
        <v>7</v>
      </c>
      <c r="F361" s="17">
        <f>ROUND(VLOOKUP($C361,'2019-20 AER Final Decision'!$G$21:$P$363,'2019-20 AER Final Decision'!$N$5,FALSE),2)</f>
        <v>115.29</v>
      </c>
      <c r="G361" s="107">
        <f t="shared" si="24"/>
        <v>126.819</v>
      </c>
      <c r="I361" s="3" t="b">
        <f>IF($E361="","",ROUND(F361,2)=ROUND(VLOOKUP($C361,'2019-20 AER Final Decision'!$G$20:$Q$335,'2019-20 AER Final Decision'!$N$5,FALSE),2))</f>
        <v>1</v>
      </c>
    </row>
    <row r="362" spans="2:9" x14ac:dyDescent="0.2">
      <c r="B362" s="105" t="s">
        <v>198</v>
      </c>
      <c r="C362" s="42" t="s">
        <v>199</v>
      </c>
      <c r="D362" s="15" t="s">
        <v>4</v>
      </c>
      <c r="E362" s="15" t="s">
        <v>7</v>
      </c>
      <c r="F362" s="17" t="e">
        <f>ROUND(VLOOKUP($C362,'2019-20 AER Final Decision'!$G$21:$P$363,'2019-20 AER Final Decision'!$N$5,FALSE),2)</f>
        <v>#VALUE!</v>
      </c>
      <c r="G362" s="107" t="e">
        <f t="shared" si="24"/>
        <v>#VALUE!</v>
      </c>
      <c r="I362" s="3" t="e">
        <f>IF($E362="","",ROUND(F362,2)=ROUND(VLOOKUP($C362,'2019-20 AER Final Decision'!$G$20:$Q$335,'2019-20 AER Final Decision'!$N$5,FALSE),2))</f>
        <v>#VALUE!</v>
      </c>
    </row>
    <row r="363" spans="2:9" x14ac:dyDescent="0.2">
      <c r="B363" s="43"/>
      <c r="C363" s="9"/>
      <c r="D363" s="39"/>
      <c r="E363" s="39"/>
      <c r="F363" s="19"/>
      <c r="G363" s="112"/>
    </row>
    <row r="364" spans="2:9" x14ac:dyDescent="0.2">
      <c r="B364" s="43"/>
      <c r="C364" s="9"/>
      <c r="D364" s="39"/>
      <c r="E364" s="39"/>
      <c r="F364" s="19"/>
      <c r="G364" s="112"/>
    </row>
    <row r="365" spans="2:9" ht="15" x14ac:dyDescent="0.2">
      <c r="B365" s="44" t="s">
        <v>220</v>
      </c>
      <c r="C365" s="68"/>
      <c r="D365" s="62" t="s">
        <v>232</v>
      </c>
      <c r="E365" s="62" t="s">
        <v>232</v>
      </c>
      <c r="F365" s="63" t="s">
        <v>232</v>
      </c>
      <c r="G365" s="113" t="s">
        <v>232</v>
      </c>
    </row>
    <row r="366" spans="2:9" ht="75" x14ac:dyDescent="0.2">
      <c r="B366" s="81" t="s">
        <v>217</v>
      </c>
      <c r="C366" s="67" t="s">
        <v>232</v>
      </c>
      <c r="D366" s="67" t="s">
        <v>232</v>
      </c>
      <c r="E366" s="66" t="s">
        <v>232</v>
      </c>
      <c r="F366" s="45" t="s">
        <v>471</v>
      </c>
      <c r="G366" s="45" t="s">
        <v>472</v>
      </c>
    </row>
    <row r="367" spans="2:9" x14ac:dyDescent="0.2">
      <c r="B367" s="83" t="s">
        <v>218</v>
      </c>
      <c r="C367" s="82" t="s">
        <v>232</v>
      </c>
      <c r="D367" s="15" t="s">
        <v>6</v>
      </c>
      <c r="E367" s="15" t="s">
        <v>7</v>
      </c>
      <c r="F367" s="17">
        <f>ROUND(VLOOKUP($B367,'2019-20 AER Final Decision'!$E$345:$P$364,'2019-20 AER Final Decision'!$N$341,FALSE),2)</f>
        <v>115.29</v>
      </c>
      <c r="G367" s="107">
        <f t="shared" ref="G367:G384" si="25">ROUND(F367*1.1,3)</f>
        <v>126.819</v>
      </c>
      <c r="I367" s="3" t="b">
        <f>IF($B367="","",ROUND(F367,2)=ROUND(VLOOKUP($B367,'2019-20 AER Final Decision'!$E$345:$P$364,'2019-20 AER Final Decision'!$N$341,FALSE),2))</f>
        <v>1</v>
      </c>
    </row>
    <row r="368" spans="2:9" x14ac:dyDescent="0.2">
      <c r="B368" s="83" t="s">
        <v>390</v>
      </c>
      <c r="C368" s="82" t="s">
        <v>232</v>
      </c>
      <c r="D368" s="15" t="s">
        <v>6</v>
      </c>
      <c r="E368" s="15" t="s">
        <v>7</v>
      </c>
      <c r="F368" s="17">
        <f>ROUND(VLOOKUP($B368,'2019-20 AER Final Decision'!$E$345:$P$364,'2019-20 AER Final Decision'!$N$341,FALSE),2)</f>
        <v>174.34</v>
      </c>
      <c r="G368" s="107">
        <f t="shared" si="25"/>
        <v>191.774</v>
      </c>
      <c r="I368" s="3" t="b">
        <f>IF($B368="","",ROUND(F368,2)=ROUND(VLOOKUP($B368,'2019-20 AER Final Decision'!$E$345:$P$364,'2019-20 AER Final Decision'!$N$341,FALSE),2))</f>
        <v>1</v>
      </c>
    </row>
    <row r="369" spans="2:9" x14ac:dyDescent="0.2">
      <c r="B369" s="83" t="s">
        <v>391</v>
      </c>
      <c r="C369" s="82" t="s">
        <v>232</v>
      </c>
      <c r="D369" s="15" t="s">
        <v>6</v>
      </c>
      <c r="E369" s="15" t="s">
        <v>7</v>
      </c>
      <c r="F369" s="17">
        <f>ROUND(VLOOKUP($B369,'2019-20 AER Final Decision'!$E$345:$P$364,'2019-20 AER Final Decision'!$N$341,FALSE),2)</f>
        <v>217.91</v>
      </c>
      <c r="G369" s="107">
        <f t="shared" si="25"/>
        <v>239.70099999999999</v>
      </c>
      <c r="I369" s="3" t="b">
        <f>IF($B369="","",ROUND(F369,2)=ROUND(VLOOKUP($B369,'2019-20 AER Final Decision'!$E$345:$P$364,'2019-20 AER Final Decision'!$N$341,FALSE),2))</f>
        <v>1</v>
      </c>
    </row>
    <row r="370" spans="2:9" x14ac:dyDescent="0.2">
      <c r="B370" s="83" t="s">
        <v>392</v>
      </c>
      <c r="C370" s="82" t="s">
        <v>232</v>
      </c>
      <c r="D370" s="15" t="s">
        <v>6</v>
      </c>
      <c r="E370" s="15" t="s">
        <v>7</v>
      </c>
      <c r="F370" s="17">
        <f>ROUND(VLOOKUP($B370,'2019-20 AER Final Decision'!$E$345:$P$364,'2019-20 AER Final Decision'!$N$341,FALSE),2)</f>
        <v>168</v>
      </c>
      <c r="G370" s="107">
        <f t="shared" si="25"/>
        <v>184.8</v>
      </c>
      <c r="I370" s="3" t="b">
        <f>IF($B370="","",ROUND(F370,2)=ROUND(VLOOKUP($B370,'2019-20 AER Final Decision'!$E$345:$P$364,'2019-20 AER Final Decision'!$N$341,FALSE),2))</f>
        <v>1</v>
      </c>
    </row>
    <row r="371" spans="2:9" x14ac:dyDescent="0.2">
      <c r="B371" s="83" t="s">
        <v>219</v>
      </c>
      <c r="C371" s="82"/>
      <c r="D371" s="15" t="s">
        <v>6</v>
      </c>
      <c r="E371" s="15" t="s">
        <v>7</v>
      </c>
      <c r="F371" s="17">
        <f>ROUND(VLOOKUP($B371,'2019-20 AER Final Decision'!$E$345:$P$364,'2019-20 AER Final Decision'!$N$341,FALSE),2)</f>
        <v>239.7</v>
      </c>
      <c r="G371" s="107">
        <f t="shared" si="25"/>
        <v>263.67</v>
      </c>
      <c r="I371" s="3" t="b">
        <f>IF($B371="","",ROUND(F371,2)=ROUND(VLOOKUP($B371,'2019-20 AER Final Decision'!$E$345:$P$364,'2019-20 AER Final Decision'!$N$341,FALSE),2))</f>
        <v>1</v>
      </c>
    </row>
    <row r="372" spans="2:9" x14ac:dyDescent="0.2">
      <c r="B372" s="83" t="s">
        <v>393</v>
      </c>
      <c r="C372" s="82"/>
      <c r="D372" s="15" t="s">
        <v>6</v>
      </c>
      <c r="E372" s="15" t="s">
        <v>7</v>
      </c>
      <c r="F372" s="17">
        <f>ROUND(VLOOKUP($B372,'2019-20 AER Final Decision'!$E$345:$P$364,'2019-20 AER Final Decision'!$N$341,FALSE),2)</f>
        <v>100.49</v>
      </c>
      <c r="G372" s="107">
        <f t="shared" si="25"/>
        <v>110.539</v>
      </c>
      <c r="I372" s="3" t="b">
        <f>IF($B372="","",ROUND(F372,2)=ROUND(VLOOKUP($B372,'2019-20 AER Final Decision'!$E$345:$P$364,'2019-20 AER Final Decision'!$N$341,FALSE),2))</f>
        <v>1</v>
      </c>
    </row>
    <row r="373" spans="2:9" x14ac:dyDescent="0.2">
      <c r="B373" s="83" t="s">
        <v>394</v>
      </c>
      <c r="C373" s="82"/>
      <c r="D373" s="15" t="s">
        <v>6</v>
      </c>
      <c r="E373" s="15" t="s">
        <v>7</v>
      </c>
      <c r="F373" s="17">
        <f>ROUND(VLOOKUP($B373,'2019-20 AER Final Decision'!$E$345:$P$364,'2019-20 AER Final Decision'!$N$341,FALSE),2)</f>
        <v>217.91</v>
      </c>
      <c r="G373" s="107">
        <f t="shared" si="25"/>
        <v>239.70099999999999</v>
      </c>
      <c r="I373" s="3" t="b">
        <f>IF($B373="","",ROUND(F373,2)=ROUND(VLOOKUP($B373,'2019-20 AER Final Decision'!$E$345:$P$364,'2019-20 AER Final Decision'!$N$341,FALSE),2))</f>
        <v>1</v>
      </c>
    </row>
    <row r="374" spans="2:9" x14ac:dyDescent="0.2">
      <c r="B374" s="83" t="s">
        <v>395</v>
      </c>
      <c r="C374" s="82"/>
      <c r="D374" s="15" t="s">
        <v>6</v>
      </c>
      <c r="E374" s="15" t="s">
        <v>7</v>
      </c>
      <c r="F374" s="17">
        <f>ROUND(VLOOKUP($B374,'2019-20 AER Final Decision'!$E$345:$P$364,'2019-20 AER Final Decision'!$N$341,FALSE),2)</f>
        <v>212.72</v>
      </c>
      <c r="G374" s="107">
        <f t="shared" si="25"/>
        <v>233.99199999999999</v>
      </c>
      <c r="I374" s="3" t="b">
        <f>IF($B374="","",ROUND(F374,2)=ROUND(VLOOKUP($B374,'2019-20 AER Final Decision'!$E$345:$P$364,'2019-20 AER Final Decision'!$N$341,FALSE),2))</f>
        <v>1</v>
      </c>
    </row>
    <row r="375" spans="2:9" x14ac:dyDescent="0.2">
      <c r="B375" s="83" t="s">
        <v>396</v>
      </c>
      <c r="C375" s="82"/>
      <c r="D375" s="15" t="s">
        <v>6</v>
      </c>
      <c r="E375" s="15" t="s">
        <v>7</v>
      </c>
      <c r="F375" s="17">
        <f>ROUND(VLOOKUP($B375,'2019-20 AER Final Decision'!$E$345:$P$364,'2019-20 AER Final Decision'!$N$341,FALSE),2)</f>
        <v>141.72999999999999</v>
      </c>
      <c r="G375" s="107">
        <f t="shared" si="25"/>
        <v>155.90299999999999</v>
      </c>
      <c r="I375" s="3" t="b">
        <f>IF($B375="","",ROUND(F375,2)=ROUND(VLOOKUP($B375,'2019-20 AER Final Decision'!$E$345:$P$364,'2019-20 AER Final Decision'!$N$341,FALSE),2))</f>
        <v>1</v>
      </c>
    </row>
    <row r="376" spans="2:9" x14ac:dyDescent="0.2">
      <c r="B376" s="83" t="s">
        <v>397</v>
      </c>
      <c r="C376" s="82"/>
      <c r="D376" s="15" t="s">
        <v>6</v>
      </c>
      <c r="E376" s="15" t="s">
        <v>7</v>
      </c>
      <c r="F376" s="17">
        <f>ROUND(VLOOKUP($B376,'2019-20 AER Final Decision'!$E$345:$P$364,'2019-20 AER Final Decision'!$N$341,FALSE),2)</f>
        <v>168</v>
      </c>
      <c r="G376" s="107">
        <f t="shared" si="25"/>
        <v>184.8</v>
      </c>
      <c r="I376" s="3" t="b">
        <f>IF($B376="","",ROUND(F376,2)=ROUND(VLOOKUP($B376,'2019-20 AER Final Decision'!$E$345:$P$364,'2019-20 AER Final Decision'!$N$341,FALSE),2))</f>
        <v>1</v>
      </c>
    </row>
    <row r="377" spans="2:9" x14ac:dyDescent="0.2">
      <c r="B377" s="83" t="s">
        <v>398</v>
      </c>
      <c r="C377" s="82"/>
      <c r="D377" s="15" t="s">
        <v>6</v>
      </c>
      <c r="E377" s="15" t="s">
        <v>7</v>
      </c>
      <c r="F377" s="17">
        <f>ROUND(VLOOKUP($B377,'2019-20 AER Final Decision'!$E$345:$P$364,'2019-20 AER Final Decision'!$N$341,FALSE),2)</f>
        <v>71.209999999999994</v>
      </c>
      <c r="G377" s="107">
        <f t="shared" si="25"/>
        <v>78.331000000000003</v>
      </c>
      <c r="I377" s="3" t="b">
        <f>IF($B377="","",ROUND(F377,2)=ROUND(VLOOKUP($B377,'2019-20 AER Final Decision'!$E$345:$P$364,'2019-20 AER Final Decision'!$N$341,FALSE),2))</f>
        <v>1</v>
      </c>
    </row>
    <row r="378" spans="2:9" x14ac:dyDescent="0.2">
      <c r="B378" s="83" t="s">
        <v>397</v>
      </c>
      <c r="C378" s="82"/>
      <c r="D378" s="15" t="s">
        <v>6</v>
      </c>
      <c r="E378" s="15" t="s">
        <v>7</v>
      </c>
      <c r="F378" s="17">
        <f>ROUND(VLOOKUP($B378,'2019-20 AER Final Decision'!$E$345:$P$364,'2019-20 AER Final Decision'!$N$341,FALSE),2)</f>
        <v>168</v>
      </c>
      <c r="G378" s="107">
        <f t="shared" si="25"/>
        <v>184.8</v>
      </c>
      <c r="I378" s="3" t="b">
        <f>IF($B378="","",ROUND(F378,2)=ROUND(VLOOKUP($B378,'2019-20 AER Final Decision'!$E$345:$P$364,'2019-20 AER Final Decision'!$N$341,FALSE),2))</f>
        <v>1</v>
      </c>
    </row>
    <row r="379" spans="2:9" x14ac:dyDescent="0.2">
      <c r="B379" s="83" t="s">
        <v>399</v>
      </c>
      <c r="C379" s="82"/>
      <c r="D379" s="15" t="s">
        <v>6</v>
      </c>
      <c r="E379" s="15" t="s">
        <v>7</v>
      </c>
      <c r="F379" s="17">
        <f>ROUND(VLOOKUP($B379,'2019-20 AER Final Decision'!$E$345:$P$364,'2019-20 AER Final Decision'!$N$341,FALSE),2)</f>
        <v>168</v>
      </c>
      <c r="G379" s="107">
        <f t="shared" si="25"/>
        <v>184.8</v>
      </c>
      <c r="I379" s="3" t="b">
        <f>IF($B379="","",ROUND(F379,2)=ROUND(VLOOKUP($B379,'2019-20 AER Final Decision'!$E$345:$P$364,'2019-20 AER Final Decision'!$N$341,FALSE),2))</f>
        <v>1</v>
      </c>
    </row>
    <row r="380" spans="2:9" x14ac:dyDescent="0.2">
      <c r="B380" s="83" t="s">
        <v>400</v>
      </c>
      <c r="C380" s="82"/>
      <c r="D380" s="15" t="s">
        <v>6</v>
      </c>
      <c r="E380" s="15" t="s">
        <v>7</v>
      </c>
      <c r="F380" s="17">
        <f>ROUND(VLOOKUP($B380,'2019-20 AER Final Decision'!$E$345:$P$364,'2019-20 AER Final Decision'!$N$341,FALSE),2)</f>
        <v>116.22</v>
      </c>
      <c r="G380" s="107">
        <f t="shared" si="25"/>
        <v>127.842</v>
      </c>
      <c r="I380" s="3" t="b">
        <f>IF($B380="","",ROUND(F380,2)=ROUND(VLOOKUP($B380,'2019-20 AER Final Decision'!$E$345:$P$364,'2019-20 AER Final Decision'!$N$341,FALSE),2))</f>
        <v>1</v>
      </c>
    </row>
    <row r="381" spans="2:9" x14ac:dyDescent="0.2">
      <c r="B381" s="83" t="s">
        <v>401</v>
      </c>
      <c r="C381" s="82"/>
      <c r="D381" s="15" t="s">
        <v>6</v>
      </c>
      <c r="E381" s="15" t="s">
        <v>7</v>
      </c>
      <c r="F381" s="17">
        <f>ROUND(VLOOKUP($B381,'2019-20 AER Final Decision'!$E$345:$P$364,'2019-20 AER Final Decision'!$N$341,FALSE),2)</f>
        <v>174.34</v>
      </c>
      <c r="G381" s="107">
        <f t="shared" si="25"/>
        <v>191.774</v>
      </c>
      <c r="I381" s="3" t="b">
        <f>IF($B381="","",ROUND(F381,2)=ROUND(VLOOKUP($B381,'2019-20 AER Final Decision'!$E$345:$P$364,'2019-20 AER Final Decision'!$N$341,FALSE),2))</f>
        <v>1</v>
      </c>
    </row>
    <row r="382" spans="2:9" x14ac:dyDescent="0.2">
      <c r="B382" s="83" t="s">
        <v>402</v>
      </c>
      <c r="C382" s="82"/>
      <c r="D382" s="15" t="s">
        <v>6</v>
      </c>
      <c r="E382" s="15" t="s">
        <v>7</v>
      </c>
      <c r="F382" s="17">
        <f>ROUND(VLOOKUP($B382,'2019-20 AER Final Decision'!$E$345:$P$364,'2019-20 AER Final Decision'!$N$341,FALSE),2)</f>
        <v>217.91</v>
      </c>
      <c r="G382" s="107">
        <f t="shared" si="25"/>
        <v>239.70099999999999</v>
      </c>
      <c r="I382" s="3" t="b">
        <f>IF($B382="","",ROUND(F382,2)=ROUND(VLOOKUP($B382,'2019-20 AER Final Decision'!$E$345:$P$364,'2019-20 AER Final Decision'!$N$341,FALSE),2))</f>
        <v>1</v>
      </c>
    </row>
    <row r="383" spans="2:9" x14ac:dyDescent="0.2">
      <c r="B383" s="83" t="s">
        <v>399</v>
      </c>
      <c r="C383" s="82"/>
      <c r="D383" s="15" t="s">
        <v>6</v>
      </c>
      <c r="E383" s="15" t="s">
        <v>7</v>
      </c>
      <c r="F383" s="17">
        <f>ROUND(VLOOKUP($B383,'2019-20 AER Final Decision'!$E$345:$P$364,'2019-20 AER Final Decision'!$N$341,FALSE),2)</f>
        <v>168</v>
      </c>
      <c r="G383" s="107">
        <f t="shared" si="25"/>
        <v>184.8</v>
      </c>
      <c r="I383" s="3" t="b">
        <f>IF($B383="","",ROUND(F383,2)=ROUND(VLOOKUP($B383,'2019-20 AER Final Decision'!$E$345:$P$364,'2019-20 AER Final Decision'!$N$341,FALSE),2))</f>
        <v>1</v>
      </c>
    </row>
    <row r="384" spans="2:9" x14ac:dyDescent="0.2">
      <c r="B384" s="83" t="s">
        <v>403</v>
      </c>
      <c r="C384" s="82" t="s">
        <v>232</v>
      </c>
      <c r="D384" s="15" t="s">
        <v>6</v>
      </c>
      <c r="E384" s="15" t="s">
        <v>7</v>
      </c>
      <c r="F384" s="17">
        <f>ROUND(VLOOKUP($B384,'2019-20 AER Final Decision'!$E$345:$P$364,'2019-20 AER Final Decision'!$N$341,FALSE),2)</f>
        <v>172.37</v>
      </c>
      <c r="G384" s="107">
        <f t="shared" si="25"/>
        <v>189.607</v>
      </c>
      <c r="I384" s="3" t="b">
        <f>IF($B384="","",ROUND(F384,2)=ROUND(VLOOKUP($B384,'2019-20 AER Final Decision'!$E$345:$P$364,'2019-20 AER Final Decision'!$N$341,FALSE),2))</f>
        <v>1</v>
      </c>
    </row>
    <row r="385" spans="9:9" x14ac:dyDescent="0.2">
      <c r="I385" s="3" t="str">
        <f>IF($B385="","",ROUND(F385,2)=ROUND(VLOOKUP($B385,'2019-20 AER Final Decision'!$E$345:$P$364,'2019-20 AER Final Decision'!$L$341,FALSE),2))</f>
        <v/>
      </c>
    </row>
  </sheetData>
  <mergeCells count="29">
    <mergeCell ref="B105:B142"/>
    <mergeCell ref="B11:B16"/>
    <mergeCell ref="B17:B19"/>
    <mergeCell ref="B20:B21"/>
    <mergeCell ref="B22:B26"/>
    <mergeCell ref="B27:B28"/>
    <mergeCell ref="B29:B37"/>
    <mergeCell ref="B38:B39"/>
    <mergeCell ref="B40:B41"/>
    <mergeCell ref="B42:B45"/>
    <mergeCell ref="B50:B72"/>
    <mergeCell ref="B73:B104"/>
    <mergeCell ref="B324:B325"/>
    <mergeCell ref="B143:B155"/>
    <mergeCell ref="B156:B162"/>
    <mergeCell ref="B163:B169"/>
    <mergeCell ref="B170:B258"/>
    <mergeCell ref="B259:B262"/>
    <mergeCell ref="B264:B267"/>
    <mergeCell ref="B268:B276"/>
    <mergeCell ref="B277:B283"/>
    <mergeCell ref="B284:B290"/>
    <mergeCell ref="B291:B320"/>
    <mergeCell ref="B321:B322"/>
    <mergeCell ref="B326:B329"/>
    <mergeCell ref="B332:B333"/>
    <mergeCell ref="B348:B352"/>
    <mergeCell ref="B353:B354"/>
    <mergeCell ref="B355:B356"/>
  </mergeCells>
  <pageMargins left="0.39370078740157483" right="0.39370078740157483" top="0.39370078740157483" bottom="0.39370078740157483" header="0.19685039370078741" footer="0.19685039370078741"/>
  <pageSetup paperSize="9" scale="3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8EBA-397F-4C4C-8E18-3613D188B6C3}">
  <sheetPr>
    <pageSetUpPr fitToPage="1"/>
  </sheetPr>
  <dimension ref="A1:I385"/>
  <sheetViews>
    <sheetView zoomScale="85" zoomScaleNormal="85" workbookViewId="0">
      <pane ySplit="8" topLeftCell="A9" activePane="bottomLeft" state="frozen"/>
      <selection activeCell="D386" sqref="D386"/>
      <selection pane="bottomLeft" activeCell="A10" sqref="A10"/>
    </sheetView>
  </sheetViews>
  <sheetFormatPr defaultRowHeight="12.75" x14ac:dyDescent="0.2"/>
  <cols>
    <col min="1" max="1" width="1.375" style="48" customWidth="1"/>
    <col min="2" max="2" width="27.75" style="5" bestFit="1" customWidth="1"/>
    <col min="3" max="3" width="83.5" style="2" customWidth="1"/>
    <col min="4" max="4" width="13.625" style="3" customWidth="1"/>
    <col min="5" max="5" width="6.625" style="3" customWidth="1"/>
    <col min="6" max="7" width="13.875" style="3" customWidth="1"/>
    <col min="8" max="16384" width="9" style="3"/>
  </cols>
  <sheetData>
    <row r="1" spans="1:9" ht="12.75" customHeight="1" x14ac:dyDescent="0.4">
      <c r="B1" s="1"/>
      <c r="C1" s="1"/>
    </row>
    <row r="2" spans="1:9" ht="26.25" x14ac:dyDescent="0.4">
      <c r="B2" s="1" t="s">
        <v>200</v>
      </c>
    </row>
    <row r="3" spans="1:9" ht="18" hidden="1" x14ac:dyDescent="0.25">
      <c r="A3" s="49"/>
      <c r="B3" s="7"/>
    </row>
    <row r="4" spans="1:9" hidden="1" x14ac:dyDescent="0.2">
      <c r="A4" s="49"/>
      <c r="B4" s="51"/>
      <c r="C4" s="51"/>
      <c r="D4" s="51"/>
      <c r="E4" s="51"/>
      <c r="F4" s="51"/>
      <c r="G4" s="51"/>
    </row>
    <row r="5" spans="1:9" hidden="1" x14ac:dyDescent="0.2">
      <c r="A5" s="49"/>
      <c r="B5" s="8"/>
      <c r="F5" s="121"/>
    </row>
    <row r="6" spans="1:9" hidden="1" x14ac:dyDescent="0.2">
      <c r="A6" s="49"/>
      <c r="B6" s="8"/>
      <c r="F6" s="121"/>
    </row>
    <row r="7" spans="1:9" x14ac:dyDescent="0.2">
      <c r="A7" s="49"/>
      <c r="B7" s="51"/>
      <c r="C7" s="51"/>
      <c r="D7" s="51"/>
      <c r="E7" s="51"/>
      <c r="F7" s="51"/>
      <c r="G7" s="51"/>
    </row>
    <row r="8" spans="1:9" x14ac:dyDescent="0.2">
      <c r="A8" s="49"/>
      <c r="B8" s="8"/>
      <c r="F8" s="131" t="s">
        <v>456</v>
      </c>
    </row>
    <row r="9" spans="1:9" hidden="1" x14ac:dyDescent="0.2">
      <c r="A9" s="49"/>
      <c r="B9" s="8"/>
    </row>
    <row r="10" spans="1:9" s="6" customFormat="1" ht="60" x14ac:dyDescent="0.2">
      <c r="A10" s="50"/>
      <c r="B10" s="13" t="s">
        <v>2</v>
      </c>
      <c r="C10" s="13" t="s">
        <v>0</v>
      </c>
      <c r="D10" s="13" t="s">
        <v>1</v>
      </c>
      <c r="E10" s="13" t="s">
        <v>2</v>
      </c>
      <c r="F10" s="45" t="s">
        <v>463</v>
      </c>
      <c r="G10" s="45" t="s">
        <v>464</v>
      </c>
    </row>
    <row r="11" spans="1:9" x14ac:dyDescent="0.2">
      <c r="B11" s="177" t="s">
        <v>141</v>
      </c>
      <c r="C11" s="20" t="s">
        <v>337</v>
      </c>
      <c r="D11" s="37" t="s">
        <v>142</v>
      </c>
      <c r="E11" s="38" t="s">
        <v>5</v>
      </c>
      <c r="F11" s="71">
        <f>ROUND(VLOOKUP($C11,'2019-20 AER Final Decision'!$G$21:$P$363,'2019-20 AER Final Decision'!$O$5,FALSE),2)</f>
        <v>48.07</v>
      </c>
      <c r="G11" s="77">
        <f>ROUND(F11*1.1,2)</f>
        <v>52.88</v>
      </c>
      <c r="I11" s="3" t="b">
        <f>IF($E11="","",ROUND(F11,2)=ROUND(VLOOKUP($C11,'2019-20 AER Final Decision'!$G$20:$Q$335,'2019-20 AER Final Decision'!$O$5,FALSE),2))</f>
        <v>1</v>
      </c>
    </row>
    <row r="12" spans="1:9" x14ac:dyDescent="0.2">
      <c r="B12" s="179"/>
      <c r="C12" s="23" t="s">
        <v>336</v>
      </c>
      <c r="D12" s="35" t="s">
        <v>142</v>
      </c>
      <c r="E12" s="36" t="s">
        <v>5</v>
      </c>
      <c r="F12" s="22">
        <f>ROUND(VLOOKUP($C12,'2019-20 AER Final Decision'!$G$21:$P$363,'2019-20 AER Final Decision'!$O$5,FALSE),2)</f>
        <v>13.75</v>
      </c>
      <c r="G12" s="78">
        <f t="shared" ref="G12:G45" si="0">ROUND(F12*1.1,2)</f>
        <v>15.13</v>
      </c>
      <c r="I12" s="3" t="b">
        <f>IF($E12="","",ROUND(F12,2)=ROUND(VLOOKUP($C12,'2019-20 AER Final Decision'!$G$20:$Q$335,'2019-20 AER Final Decision'!$O$5,FALSE),2))</f>
        <v>1</v>
      </c>
    </row>
    <row r="13" spans="1:9" x14ac:dyDescent="0.2">
      <c r="B13" s="179"/>
      <c r="C13" s="23" t="s">
        <v>338</v>
      </c>
      <c r="D13" s="35" t="s">
        <v>142</v>
      </c>
      <c r="E13" s="36" t="s">
        <v>5</v>
      </c>
      <c r="F13" s="22">
        <f>ROUND(VLOOKUP($C13,'2019-20 AER Final Decision'!$G$21:$P$363,'2019-20 AER Final Decision'!$O$5,FALSE),2)</f>
        <v>11.47</v>
      </c>
      <c r="G13" s="78">
        <f t="shared" si="0"/>
        <v>12.62</v>
      </c>
      <c r="I13" s="3" t="b">
        <f>IF($E13="","",ROUND(F13,2)=ROUND(VLOOKUP($C13,'2019-20 AER Final Decision'!$G$20:$Q$335,'2019-20 AER Final Decision'!$O$5,FALSE),2))</f>
        <v>1</v>
      </c>
    </row>
    <row r="14" spans="1:9" x14ac:dyDescent="0.2">
      <c r="B14" s="179"/>
      <c r="C14" s="23" t="s">
        <v>377</v>
      </c>
      <c r="D14" s="35" t="s">
        <v>142</v>
      </c>
      <c r="E14" s="36" t="s">
        <v>5</v>
      </c>
      <c r="F14" s="22">
        <f>ROUND(VLOOKUP($C14,'2019-20 AER Final Decision'!$G$21:$P$363,'2019-20 AER Final Decision'!$O$5,FALSE),2)</f>
        <v>137.61000000000001</v>
      </c>
      <c r="G14" s="78">
        <f t="shared" si="0"/>
        <v>151.37</v>
      </c>
      <c r="I14" s="3" t="b">
        <f>IF($E14="","",ROUND(F14,2)=ROUND(VLOOKUP($C14,'2019-20 AER Final Decision'!$G$20:$Q$335,'2019-20 AER Final Decision'!$O$5,FALSE),2))</f>
        <v>1</v>
      </c>
    </row>
    <row r="15" spans="1:9" x14ac:dyDescent="0.2">
      <c r="B15" s="179"/>
      <c r="C15" s="23" t="s">
        <v>334</v>
      </c>
      <c r="D15" s="35" t="s">
        <v>142</v>
      </c>
      <c r="E15" s="36" t="s">
        <v>5</v>
      </c>
      <c r="F15" s="22">
        <f>ROUND(VLOOKUP($C15,'2019-20 AER Final Decision'!$G$21:$P$363,'2019-20 AER Final Decision'!$O$5,FALSE),2)</f>
        <v>183.46</v>
      </c>
      <c r="G15" s="78">
        <f t="shared" si="0"/>
        <v>201.81</v>
      </c>
      <c r="I15" s="3" t="b">
        <f>IF($E15="","",ROUND(F15,2)=ROUND(VLOOKUP($C15,'2019-20 AER Final Decision'!$G$20:$Q$335,'2019-20 AER Final Decision'!$O$5,FALSE),2))</f>
        <v>1</v>
      </c>
    </row>
    <row r="16" spans="1:9" x14ac:dyDescent="0.2">
      <c r="B16" s="178"/>
      <c r="C16" s="74" t="s">
        <v>378</v>
      </c>
      <c r="D16" s="24" t="s">
        <v>142</v>
      </c>
      <c r="E16" s="76" t="s">
        <v>5</v>
      </c>
      <c r="F16" s="26">
        <f>ROUND(VLOOKUP($C16,'2019-20 AER Final Decision'!$G$21:$P$363,'2019-20 AER Final Decision'!$O$5,FALSE),2)</f>
        <v>34.4</v>
      </c>
      <c r="G16" s="79">
        <f t="shared" si="0"/>
        <v>37.840000000000003</v>
      </c>
      <c r="I16" s="3" t="b">
        <f>IF($E16="","",ROUND(F16,2)=ROUND(VLOOKUP($C16,'2019-20 AER Final Decision'!$G$20:$Q$335,'2019-20 AER Final Decision'!$O$5,FALSE),2))</f>
        <v>1</v>
      </c>
    </row>
    <row r="17" spans="1:9" x14ac:dyDescent="0.2">
      <c r="B17" s="177" t="s">
        <v>387</v>
      </c>
      <c r="C17" s="20" t="s">
        <v>423</v>
      </c>
      <c r="D17" s="37" t="s">
        <v>4</v>
      </c>
      <c r="E17" s="37" t="s">
        <v>5</v>
      </c>
      <c r="F17" s="71">
        <f>ROUND(VLOOKUP($C17,'2019-20 AER Final Decision'!$G$21:$P$363,'2019-20 AER Final Decision'!$O$5,FALSE),2)</f>
        <v>30.06</v>
      </c>
      <c r="G17" s="77">
        <f t="shared" si="0"/>
        <v>33.07</v>
      </c>
      <c r="I17" s="3" t="b">
        <f>IF($E17="","",ROUND(F17,2)=ROUND(VLOOKUP($C17,'2019-20 AER Final Decision'!$G$20:$Q$335,'2019-20 AER Final Decision'!$O$5,FALSE),2))</f>
        <v>1</v>
      </c>
    </row>
    <row r="18" spans="1:9" x14ac:dyDescent="0.2">
      <c r="B18" s="191"/>
      <c r="C18" s="23" t="s">
        <v>424</v>
      </c>
      <c r="D18" s="35" t="s">
        <v>4</v>
      </c>
      <c r="E18" s="35" t="s">
        <v>5</v>
      </c>
      <c r="F18" s="22">
        <f>F17</f>
        <v>30.06</v>
      </c>
      <c r="G18" s="78">
        <f t="shared" si="0"/>
        <v>33.07</v>
      </c>
      <c r="I18" s="130" t="b">
        <f>IF($E18="","",ROUND(F18,2)=ROUND(VLOOKUP($C17,'2019-20 AER Final Decision'!$G$20:$Q$335,'2019-20 AER Final Decision'!$O$5,FALSE),2))</f>
        <v>1</v>
      </c>
    </row>
    <row r="19" spans="1:9" x14ac:dyDescent="0.2">
      <c r="B19" s="191"/>
      <c r="C19" s="23" t="s">
        <v>425</v>
      </c>
      <c r="D19" s="35" t="s">
        <v>4</v>
      </c>
      <c r="E19" s="35" t="s">
        <v>5</v>
      </c>
      <c r="F19" s="22">
        <f>F17</f>
        <v>30.06</v>
      </c>
      <c r="G19" s="78">
        <f t="shared" si="0"/>
        <v>33.07</v>
      </c>
      <c r="I19" s="130" t="b">
        <f>IF($E19="","",ROUND(F19,2)=ROUND(VLOOKUP($C17,'2019-20 AER Final Decision'!$G$20:$Q$335,'2019-20 AER Final Decision'!$O$5,FALSE),2))</f>
        <v>1</v>
      </c>
    </row>
    <row r="20" spans="1:9" x14ac:dyDescent="0.2">
      <c r="B20" s="177" t="s">
        <v>155</v>
      </c>
      <c r="C20" s="47" t="s">
        <v>155</v>
      </c>
      <c r="D20" s="37" t="s">
        <v>4</v>
      </c>
      <c r="E20" s="37" t="s">
        <v>5</v>
      </c>
      <c r="F20" s="71">
        <f>ROUND(VLOOKUP($C20,'2019-20 AER Final Decision'!$G$21:$P$363,'2019-20 AER Final Decision'!$O$5,FALSE),2)</f>
        <v>144.88</v>
      </c>
      <c r="G20" s="77">
        <f t="shared" si="0"/>
        <v>159.37</v>
      </c>
      <c r="I20" s="3" t="b">
        <f>IF($E20="","",ROUND(F20,2)=ROUND(VLOOKUP($C20,'2019-20 AER Final Decision'!$G$20:$Q$335,'2019-20 AER Final Decision'!$O$5,FALSE),2))</f>
        <v>1</v>
      </c>
    </row>
    <row r="21" spans="1:9" x14ac:dyDescent="0.2">
      <c r="B21" s="178"/>
      <c r="C21" s="70" t="s">
        <v>426</v>
      </c>
      <c r="D21" s="24" t="s">
        <v>4</v>
      </c>
      <c r="E21" s="24" t="s">
        <v>5</v>
      </c>
      <c r="F21" s="26">
        <f>ROUND(VLOOKUP($C21,'2019-20 AER Final Decision'!$G$21:$P$363,'2019-20 AER Final Decision'!$O$5,FALSE),2)</f>
        <v>130.38999999999999</v>
      </c>
      <c r="G21" s="79">
        <f t="shared" si="0"/>
        <v>143.43</v>
      </c>
      <c r="I21" s="3" t="b">
        <f>IF($E21="","",ROUND(F21,2)=ROUND(VLOOKUP($C21,'2019-20 AER Final Decision'!$G$20:$Q$335,'2019-20 AER Final Decision'!$O$5,FALSE),2))</f>
        <v>1</v>
      </c>
    </row>
    <row r="22" spans="1:9" s="4" customFormat="1" x14ac:dyDescent="0.2">
      <c r="A22" s="49"/>
      <c r="B22" s="185" t="s">
        <v>157</v>
      </c>
      <c r="C22" s="47" t="s">
        <v>202</v>
      </c>
      <c r="D22" s="37" t="s">
        <v>6</v>
      </c>
      <c r="E22" s="37" t="s">
        <v>7</v>
      </c>
      <c r="F22" s="71">
        <f>ROUND(VLOOKUP($C22,'2019-20 AER Final Decision'!$G$21:$P$363,'2019-20 AER Final Decision'!$O$5,FALSE),2)</f>
        <v>173.85</v>
      </c>
      <c r="G22" s="77">
        <f t="shared" si="0"/>
        <v>191.24</v>
      </c>
      <c r="I22" s="3" t="b">
        <f>IF($E22="","",ROUND(F22,2)=ROUND(VLOOKUP($C22,'2019-20 AER Final Decision'!$G$20:$Q$335,'2019-20 AER Final Decision'!$O$5,FALSE),2))</f>
        <v>1</v>
      </c>
    </row>
    <row r="23" spans="1:9" s="4" customFormat="1" x14ac:dyDescent="0.2">
      <c r="A23" s="49"/>
      <c r="B23" s="185"/>
      <c r="C23" s="69" t="s">
        <v>203</v>
      </c>
      <c r="D23" s="35" t="s">
        <v>204</v>
      </c>
      <c r="E23" s="35" t="s">
        <v>7</v>
      </c>
      <c r="F23" s="22">
        <f>ROUND(VLOOKUP($C23,'2019-20 AER Final Decision'!$G$21:$P$363,'2019-20 AER Final Decision'!$O$5,FALSE),2)</f>
        <v>6.37</v>
      </c>
      <c r="G23" s="78">
        <f t="shared" si="0"/>
        <v>7.01</v>
      </c>
      <c r="I23" s="3" t="b">
        <f>IF($E23="","",ROUND(F23,2)=ROUND(VLOOKUP($C23,'2019-20 AER Final Decision'!$G$20:$Q$335,'2019-20 AER Final Decision'!$O$5,FALSE),2))</f>
        <v>1</v>
      </c>
    </row>
    <row r="24" spans="1:9" s="4" customFormat="1" x14ac:dyDescent="0.2">
      <c r="A24" s="49"/>
      <c r="B24" s="185"/>
      <c r="C24" s="69" t="s">
        <v>205</v>
      </c>
      <c r="D24" s="35" t="s">
        <v>6</v>
      </c>
      <c r="E24" s="35" t="s">
        <v>7</v>
      </c>
      <c r="F24" s="22">
        <f>ROUND(VLOOKUP($C24,'2019-20 AER Final Decision'!$G$21:$P$363,'2019-20 AER Final Decision'!$O$5,FALSE),2)</f>
        <v>173.85</v>
      </c>
      <c r="G24" s="78">
        <f t="shared" si="0"/>
        <v>191.24</v>
      </c>
      <c r="I24" s="3" t="b">
        <f>IF($E24="","",ROUND(F24,2)=ROUND(VLOOKUP($C24,'2019-20 AER Final Decision'!$G$20:$Q$335,'2019-20 AER Final Decision'!$O$5,FALSE),2))</f>
        <v>1</v>
      </c>
    </row>
    <row r="25" spans="1:9" s="4" customFormat="1" x14ac:dyDescent="0.2">
      <c r="A25" s="49"/>
      <c r="B25" s="185"/>
      <c r="C25" s="69" t="s">
        <v>159</v>
      </c>
      <c r="D25" s="35" t="s">
        <v>4</v>
      </c>
      <c r="E25" s="35" t="s">
        <v>5</v>
      </c>
      <c r="F25" s="22">
        <f>ROUND(VLOOKUP($C25,'2019-20 AER Final Decision'!$G$21:$P$363,'2019-20 AER Final Decision'!$O$5,FALSE),2)</f>
        <v>695.43</v>
      </c>
      <c r="G25" s="78">
        <f t="shared" si="0"/>
        <v>764.97</v>
      </c>
      <c r="I25" s="3" t="b">
        <f>IF($E25="","",ROUND(F25,2)=ROUND(VLOOKUP($C25,'2019-20 AER Final Decision'!$G$20:$Q$335,'2019-20 AER Final Decision'!$O$5,FALSE),2))</f>
        <v>1</v>
      </c>
    </row>
    <row r="26" spans="1:9" s="4" customFormat="1" x14ac:dyDescent="0.2">
      <c r="A26" s="49"/>
      <c r="B26" s="185"/>
      <c r="C26" s="70" t="s">
        <v>158</v>
      </c>
      <c r="D26" s="24" t="s">
        <v>6</v>
      </c>
      <c r="E26" s="24" t="s">
        <v>7</v>
      </c>
      <c r="F26" s="26">
        <f>ROUND(VLOOKUP($C26,'2019-20 AER Final Decision'!$G$21:$P$363,'2019-20 AER Final Decision'!$O$5,FALSE),2)</f>
        <v>173.85</v>
      </c>
      <c r="G26" s="79">
        <f t="shared" si="0"/>
        <v>191.24</v>
      </c>
      <c r="I26" s="3" t="b">
        <f>IF($E26="","",ROUND(F26,2)=ROUND(VLOOKUP($C26,'2019-20 AER Final Decision'!$G$20:$Q$335,'2019-20 AER Final Decision'!$O$5,FALSE),2))</f>
        <v>1</v>
      </c>
    </row>
    <row r="27" spans="1:9" s="4" customFormat="1" x14ac:dyDescent="0.2">
      <c r="A27" s="49"/>
      <c r="B27" s="192" t="s">
        <v>189</v>
      </c>
      <c r="C27" s="119" t="s">
        <v>190</v>
      </c>
      <c r="D27" s="37" t="s">
        <v>4</v>
      </c>
      <c r="E27" s="37" t="s">
        <v>5</v>
      </c>
      <c r="F27" s="71">
        <f>ROUND(VLOOKUP($C27,'2019-20 AER Final Decision'!$G$21:$P$363,'2019-20 AER Final Decision'!$O$5,FALSE),2)</f>
        <v>521.57000000000005</v>
      </c>
      <c r="G27" s="77">
        <f t="shared" si="0"/>
        <v>573.73</v>
      </c>
      <c r="I27" s="3" t="b">
        <f>IF($E27="","",ROUND(F27,2)=ROUND(VLOOKUP($C27,'2019-20 AER Final Decision'!$G$20:$Q$335,'2019-20 AER Final Decision'!$O$5,FALSE),2))</f>
        <v>1</v>
      </c>
    </row>
    <row r="28" spans="1:9" s="4" customFormat="1" x14ac:dyDescent="0.2">
      <c r="A28" s="49"/>
      <c r="B28" s="186"/>
      <c r="C28" s="120" t="s">
        <v>427</v>
      </c>
      <c r="D28" s="24" t="s">
        <v>4</v>
      </c>
      <c r="E28" s="24" t="s">
        <v>5</v>
      </c>
      <c r="F28" s="26">
        <f>ROUND(VLOOKUP($C28,'2019-20 AER Final Decision'!$G$21:$P$363,'2019-20 AER Final Decision'!$O$5,FALSE),2)</f>
        <v>130.38999999999999</v>
      </c>
      <c r="G28" s="79">
        <f t="shared" si="0"/>
        <v>143.43</v>
      </c>
      <c r="I28" s="3" t="b">
        <f>IF($E28="","",ROUND(F28,2)=ROUND(VLOOKUP($C28,'2019-20 AER Final Decision'!$G$20:$Q$335,'2019-20 AER Final Decision'!$O$5,FALSE),2))</f>
        <v>1</v>
      </c>
    </row>
    <row r="29" spans="1:9" s="4" customFormat="1" x14ac:dyDescent="0.2">
      <c r="A29" s="49"/>
      <c r="B29" s="177" t="s">
        <v>191</v>
      </c>
      <c r="C29" s="47" t="s">
        <v>206</v>
      </c>
      <c r="D29" s="37" t="s">
        <v>209</v>
      </c>
      <c r="E29" s="37" t="s">
        <v>5</v>
      </c>
      <c r="F29" s="71">
        <f>ROUND(VLOOKUP($C29,'2019-20 AER Final Decision'!$G$21:$P$363,'2019-20 AER Final Decision'!$O$5,FALSE),2)</f>
        <v>86.93</v>
      </c>
      <c r="G29" s="77">
        <f t="shared" si="0"/>
        <v>95.62</v>
      </c>
      <c r="I29" s="3" t="b">
        <f>IF($E29="","",ROUND(F29,2)=ROUND(VLOOKUP($C29,'2019-20 AER Final Decision'!$G$20:$Q$335,'2019-20 AER Final Decision'!$O$5,FALSE),2))</f>
        <v>1</v>
      </c>
    </row>
    <row r="30" spans="1:9" s="4" customFormat="1" x14ac:dyDescent="0.2">
      <c r="A30" s="49"/>
      <c r="B30" s="183"/>
      <c r="C30" s="69" t="s">
        <v>207</v>
      </c>
      <c r="D30" s="35" t="s">
        <v>209</v>
      </c>
      <c r="E30" s="35" t="s">
        <v>5</v>
      </c>
      <c r="F30" s="22">
        <f>ROUND(VLOOKUP($C30,'2019-20 AER Final Decision'!$G$21:$P$363,'2019-20 AER Final Decision'!$O$5,FALSE),2)</f>
        <v>328.58</v>
      </c>
      <c r="G30" s="78">
        <f t="shared" si="0"/>
        <v>361.44</v>
      </c>
      <c r="I30" s="3" t="b">
        <f>IF($E30="","",ROUND(F30,2)=ROUND(VLOOKUP($C30,'2019-20 AER Final Decision'!$G$20:$Q$335,'2019-20 AER Final Decision'!$O$5,FALSE),2))</f>
        <v>1</v>
      </c>
    </row>
    <row r="31" spans="1:9" s="4" customFormat="1" x14ac:dyDescent="0.2">
      <c r="A31" s="49"/>
      <c r="B31" s="183"/>
      <c r="C31" s="69" t="s">
        <v>224</v>
      </c>
      <c r="D31" s="35" t="s">
        <v>210</v>
      </c>
      <c r="E31" s="35" t="s">
        <v>5</v>
      </c>
      <c r="F31" s="22">
        <f>ROUND(VLOOKUP($C31,'2019-20 AER Final Decision'!$G$21:$P$363,'2019-20 AER Final Decision'!$O$5,FALSE),2)</f>
        <v>73.69</v>
      </c>
      <c r="G31" s="78">
        <f t="shared" si="0"/>
        <v>81.06</v>
      </c>
      <c r="I31" s="3" t="b">
        <f>IF($E31="","",ROUND(F31,2)=ROUND(VLOOKUP($C31,'2019-20 AER Final Decision'!$G$20:$Q$335,'2019-20 AER Final Decision'!$O$5,FALSE),2))</f>
        <v>1</v>
      </c>
    </row>
    <row r="32" spans="1:9" s="4" customFormat="1" x14ac:dyDescent="0.2">
      <c r="A32" s="49"/>
      <c r="B32" s="183"/>
      <c r="C32" s="69" t="s">
        <v>225</v>
      </c>
      <c r="D32" s="35" t="s">
        <v>210</v>
      </c>
      <c r="E32" s="35" t="s">
        <v>5</v>
      </c>
      <c r="F32" s="125">
        <f>F31</f>
        <v>73.69</v>
      </c>
      <c r="G32" s="78">
        <f t="shared" si="0"/>
        <v>81.06</v>
      </c>
      <c r="I32" s="130" t="b">
        <f>IF($E32="","",ROUND(F32,2)=ROUND(VLOOKUP($C31,'2019-20 AER Final Decision'!$G$20:$Q$335,'2019-20 AER Final Decision'!$O$5,FALSE),2))</f>
        <v>1</v>
      </c>
    </row>
    <row r="33" spans="1:9" s="4" customFormat="1" x14ac:dyDescent="0.2">
      <c r="A33" s="49"/>
      <c r="B33" s="183"/>
      <c r="C33" s="69" t="s">
        <v>208</v>
      </c>
      <c r="D33" s="35" t="s">
        <v>212</v>
      </c>
      <c r="E33" s="35" t="s">
        <v>5</v>
      </c>
      <c r="F33" s="22">
        <f>ROUND(VLOOKUP($C33,'2019-20 AER Final Decision'!$G$21:$P$363,'2019-20 AER Final Decision'!$O$5,FALSE),2)</f>
        <v>83.22</v>
      </c>
      <c r="G33" s="78">
        <f t="shared" si="0"/>
        <v>91.54</v>
      </c>
      <c r="I33" s="3" t="b">
        <f>IF($E33="","",ROUND(F33,2)=ROUND(VLOOKUP($C33,'2019-20 AER Final Decision'!$G$20:$Q$335,'2019-20 AER Final Decision'!$O$5,FALSE),2))</f>
        <v>1</v>
      </c>
    </row>
    <row r="34" spans="1:9" s="4" customFormat="1" x14ac:dyDescent="0.2">
      <c r="A34" s="49"/>
      <c r="B34" s="183"/>
      <c r="C34" s="69" t="s">
        <v>211</v>
      </c>
      <c r="D34" s="35" t="s">
        <v>209</v>
      </c>
      <c r="E34" s="35" t="s">
        <v>5</v>
      </c>
      <c r="F34" s="22">
        <f>ROUND(VLOOKUP($C34,'2019-20 AER Final Decision'!$G$21:$P$363,'2019-20 AER Final Decision'!$O$5,FALSE),2)</f>
        <v>543.08000000000004</v>
      </c>
      <c r="G34" s="78">
        <f t="shared" si="0"/>
        <v>597.39</v>
      </c>
      <c r="I34" s="3" t="b">
        <f>IF($E34="","",ROUND(F34,2)=ROUND(VLOOKUP($C34,'2019-20 AER Final Decision'!$G$20:$Q$335,'2019-20 AER Final Decision'!$O$5,FALSE),2))</f>
        <v>1</v>
      </c>
    </row>
    <row r="35" spans="1:9" s="4" customFormat="1" x14ac:dyDescent="0.2">
      <c r="A35" s="49"/>
      <c r="B35" s="183"/>
      <c r="C35" s="69" t="s">
        <v>193</v>
      </c>
      <c r="D35" s="35" t="s">
        <v>210</v>
      </c>
      <c r="E35" s="36" t="s">
        <v>5</v>
      </c>
      <c r="F35" s="22">
        <f>ROUND(VLOOKUP($C35,'2019-20 AER Final Decision'!$G$21:$P$363,'2019-20 AER Final Decision'!$O$5,FALSE),2)</f>
        <v>232.98</v>
      </c>
      <c r="G35" s="78">
        <f t="shared" si="0"/>
        <v>256.27999999999997</v>
      </c>
      <c r="I35" s="3" t="b">
        <f>IF($E35="","",ROUND(F35,2)=ROUND(VLOOKUP($C35,'2019-20 AER Final Decision'!$G$20:$Q$335,'2019-20 AER Final Decision'!$O$5,FALSE),2))</f>
        <v>1</v>
      </c>
    </row>
    <row r="36" spans="1:9" s="4" customFormat="1" x14ac:dyDescent="0.2">
      <c r="A36" s="49"/>
      <c r="B36" s="179"/>
      <c r="C36" s="69" t="s">
        <v>380</v>
      </c>
      <c r="D36" s="35" t="s">
        <v>4</v>
      </c>
      <c r="E36" s="36" t="s">
        <v>5</v>
      </c>
      <c r="F36" s="22">
        <f>ROUND(VLOOKUP($C36,'2019-20 AER Final Decision'!$G$21:$P$363,'2019-20 AER Final Decision'!$O$5,FALSE),2)</f>
        <v>148.4</v>
      </c>
      <c r="G36" s="78">
        <f t="shared" si="0"/>
        <v>163.24</v>
      </c>
      <c r="I36" s="3" t="b">
        <f>IF($E36="","",ROUND(F36,2)=ROUND(VLOOKUP($C36,'2019-20 AER Final Decision'!$G$20:$Q$335,'2019-20 AER Final Decision'!$O$5,FALSE),2))</f>
        <v>1</v>
      </c>
    </row>
    <row r="37" spans="1:9" s="4" customFormat="1" x14ac:dyDescent="0.2">
      <c r="A37" s="49"/>
      <c r="B37" s="178"/>
      <c r="C37" s="70" t="s">
        <v>381</v>
      </c>
      <c r="D37" s="24" t="s">
        <v>4</v>
      </c>
      <c r="E37" s="76" t="s">
        <v>5</v>
      </c>
      <c r="F37" s="26">
        <f>ROUND(VLOOKUP($C37,'2019-20 AER Final Decision'!$G$21:$P$363,'2019-20 AER Final Decision'!$O$5,FALSE),2)</f>
        <v>260.77999999999997</v>
      </c>
      <c r="G37" s="79">
        <f t="shared" si="0"/>
        <v>286.86</v>
      </c>
      <c r="I37" s="3" t="b">
        <f>IF($E37="","",ROUND(F37,2)=ROUND(VLOOKUP($C37,'2019-20 AER Final Decision'!$G$20:$Q$335,'2019-20 AER Final Decision'!$O$5,FALSE),2))</f>
        <v>1</v>
      </c>
    </row>
    <row r="38" spans="1:9" s="4" customFormat="1" x14ac:dyDescent="0.2">
      <c r="A38" s="49"/>
      <c r="B38" s="177" t="s">
        <v>192</v>
      </c>
      <c r="C38" s="47" t="s">
        <v>192</v>
      </c>
      <c r="D38" s="37" t="s">
        <v>4</v>
      </c>
      <c r="E38" s="37" t="s">
        <v>5</v>
      </c>
      <c r="F38" s="71">
        <f>ROUND(VLOOKUP($C38,'2019-20 AER Final Decision'!$G$21:$P$363,'2019-20 AER Final Decision'!$O$5,FALSE),2)</f>
        <v>43.46</v>
      </c>
      <c r="G38" s="77">
        <f t="shared" si="0"/>
        <v>47.81</v>
      </c>
      <c r="I38" s="3" t="b">
        <f>IF($E38="","",ROUND(F38,2)=ROUND(VLOOKUP($C38,'2019-20 AER Final Decision'!$G$20:$Q$335,'2019-20 AER Final Decision'!$O$5,FALSE),2))</f>
        <v>1</v>
      </c>
    </row>
    <row r="39" spans="1:9" s="4" customFormat="1" x14ac:dyDescent="0.2">
      <c r="A39" s="49"/>
      <c r="B39" s="188"/>
      <c r="C39" s="70" t="s">
        <v>221</v>
      </c>
      <c r="D39" s="24" t="s">
        <v>4</v>
      </c>
      <c r="E39" s="24" t="s">
        <v>5</v>
      </c>
      <c r="F39" s="26">
        <f>ROUND(VLOOKUP($C39,'2019-20 AER Final Decision'!$G$21:$P$363,'2019-20 AER Final Decision'!$O$5,FALSE),2)</f>
        <v>34.76</v>
      </c>
      <c r="G39" s="79">
        <f t="shared" si="0"/>
        <v>38.24</v>
      </c>
      <c r="I39" s="3" t="b">
        <f>IF($E39="","",ROUND(F39,2)=ROUND(VLOOKUP($C39,'2019-20 AER Final Decision'!$G$20:$Q$335,'2019-20 AER Final Decision'!$O$5,FALSE),2))</f>
        <v>1</v>
      </c>
    </row>
    <row r="40" spans="1:9" s="4" customFormat="1" x14ac:dyDescent="0.2">
      <c r="A40" s="49"/>
      <c r="B40" s="189" t="s">
        <v>201</v>
      </c>
      <c r="C40" s="47" t="s">
        <v>222</v>
      </c>
      <c r="D40" s="37" t="s">
        <v>4</v>
      </c>
      <c r="E40" s="37" t="s">
        <v>5</v>
      </c>
      <c r="F40" s="71">
        <f>ROUND(VLOOKUP($C40,'2019-20 AER Final Decision'!$G$21:$P$363,'2019-20 AER Final Decision'!$O$5,FALSE),2)</f>
        <v>43.46</v>
      </c>
      <c r="G40" s="77">
        <f t="shared" si="0"/>
        <v>47.81</v>
      </c>
      <c r="I40" s="3" t="b">
        <f>IF($E40="","",ROUND(F40,2)=ROUND(VLOOKUP($C40,'2019-20 AER Final Decision'!$G$20:$Q$335,'2019-20 AER Final Decision'!$O$5,FALSE),2))</f>
        <v>1</v>
      </c>
    </row>
    <row r="41" spans="1:9" s="4" customFormat="1" x14ac:dyDescent="0.2">
      <c r="A41" s="49"/>
      <c r="B41" s="190"/>
      <c r="C41" s="70" t="s">
        <v>223</v>
      </c>
      <c r="D41" s="24" t="s">
        <v>4</v>
      </c>
      <c r="E41" s="24" t="s">
        <v>5</v>
      </c>
      <c r="F41" s="26">
        <f>ROUND(VLOOKUP($C41,'2019-20 AER Final Decision'!$G$21:$P$363,'2019-20 AER Final Decision'!$O$5,FALSE),2)</f>
        <v>43.46</v>
      </c>
      <c r="G41" s="79">
        <f t="shared" si="0"/>
        <v>47.81</v>
      </c>
      <c r="I41" s="3" t="b">
        <f>IF($E41="","",ROUND(F41,2)=ROUND(VLOOKUP($C41,'2019-20 AER Final Decision'!$G$20:$Q$335,'2019-20 AER Final Decision'!$O$5,FALSE),2))</f>
        <v>1</v>
      </c>
    </row>
    <row r="42" spans="1:9" s="4" customFormat="1" x14ac:dyDescent="0.2">
      <c r="A42" s="49"/>
      <c r="B42" s="185" t="s">
        <v>356</v>
      </c>
      <c r="C42" s="126" t="s">
        <v>446</v>
      </c>
      <c r="D42" s="37" t="s">
        <v>4</v>
      </c>
      <c r="E42" s="37" t="s">
        <v>5</v>
      </c>
      <c r="F42" s="71">
        <f>ROUND(VLOOKUP($C42,'2019-20 AER Final Decision'!$G$21:$P$363,'2019-20 AER Final Decision'!$O$5,FALSE),2)</f>
        <v>681.79</v>
      </c>
      <c r="G42" s="77">
        <f t="shared" si="0"/>
        <v>749.97</v>
      </c>
      <c r="I42" s="3" t="b">
        <f>IF($E42="","",ROUND(F42,2)=ROUND(VLOOKUP($C42,'2019-20 AER Final Decision'!$G$20:$Q$335,'2019-20 AER Final Decision'!$O$5,FALSE),2))</f>
        <v>1</v>
      </c>
    </row>
    <row r="43" spans="1:9" s="4" customFormat="1" x14ac:dyDescent="0.2">
      <c r="A43" s="49"/>
      <c r="B43" s="185"/>
      <c r="C43" s="127" t="s">
        <v>359</v>
      </c>
      <c r="D43" s="35" t="s">
        <v>4</v>
      </c>
      <c r="E43" s="35" t="s">
        <v>5</v>
      </c>
      <c r="F43" s="22">
        <f>ROUND(VLOOKUP($C43,'2019-20 AER Final Decision'!$G$21:$P$363,'2019-20 AER Final Decision'!$O$5,FALSE),2)</f>
        <v>464.47</v>
      </c>
      <c r="G43" s="78">
        <f t="shared" si="0"/>
        <v>510.92</v>
      </c>
      <c r="I43" s="3" t="b">
        <f>IF($E43="","",ROUND(F43,2)=ROUND(VLOOKUP($C43,'2019-20 AER Final Decision'!$G$20:$Q$335,'2019-20 AER Final Decision'!$O$5,FALSE),2))</f>
        <v>1</v>
      </c>
    </row>
    <row r="44" spans="1:9" s="4" customFormat="1" x14ac:dyDescent="0.2">
      <c r="A44" s="49"/>
      <c r="B44" s="185"/>
      <c r="C44" s="127" t="s">
        <v>376</v>
      </c>
      <c r="D44" s="35" t="s">
        <v>4</v>
      </c>
      <c r="E44" s="35" t="s">
        <v>5</v>
      </c>
      <c r="F44" s="22">
        <f>ROUND(VLOOKUP($C44,'2019-20 AER Final Decision'!$G$21:$P$363,'2019-20 AER Final Decision'!$O$5,FALSE),2)</f>
        <v>334.07</v>
      </c>
      <c r="G44" s="78">
        <f t="shared" si="0"/>
        <v>367.48</v>
      </c>
      <c r="I44" s="3" t="b">
        <f>IF($E44="","",ROUND(F44,2)=ROUND(VLOOKUP($C44,'2019-20 AER Final Decision'!$G$20:$Q$335,'2019-20 AER Final Decision'!$O$5,FALSE),2))</f>
        <v>1</v>
      </c>
    </row>
    <row r="45" spans="1:9" s="4" customFormat="1" x14ac:dyDescent="0.2">
      <c r="A45" s="49"/>
      <c r="B45" s="185"/>
      <c r="C45" s="128" t="s">
        <v>357</v>
      </c>
      <c r="D45" s="24" t="s">
        <v>4</v>
      </c>
      <c r="E45" s="24" t="s">
        <v>5</v>
      </c>
      <c r="F45" s="26">
        <f>ROUND(VLOOKUP($C45,'2019-20 AER Final Decision'!$G$21:$P$363,'2019-20 AER Final Decision'!$O$5,FALSE),2)</f>
        <v>203.68</v>
      </c>
      <c r="G45" s="79">
        <f t="shared" si="0"/>
        <v>224.05</v>
      </c>
      <c r="I45" s="3" t="b">
        <f>IF($E45="","",ROUND(F45,2)=ROUND(VLOOKUP($C45,'2019-20 AER Final Decision'!$G$20:$Q$335,'2019-20 AER Final Decision'!$O$5,FALSE),2))</f>
        <v>1</v>
      </c>
    </row>
    <row r="46" spans="1:9" s="4" customFormat="1" x14ac:dyDescent="0.2">
      <c r="A46" s="49"/>
      <c r="B46" s="12"/>
      <c r="C46" s="9"/>
      <c r="D46" s="10"/>
      <c r="E46" s="10"/>
      <c r="F46" s="11"/>
      <c r="G46" s="11"/>
    </row>
    <row r="47" spans="1:9" s="4" customFormat="1" x14ac:dyDescent="0.2">
      <c r="A47" s="49"/>
      <c r="B47" s="12"/>
      <c r="C47" s="9"/>
      <c r="D47" s="10"/>
      <c r="E47" s="10"/>
      <c r="F47" s="11"/>
      <c r="G47" s="11"/>
    </row>
    <row r="48" spans="1:9" s="4" customFormat="1" x14ac:dyDescent="0.2">
      <c r="A48" s="49"/>
      <c r="B48" s="12"/>
      <c r="C48" s="9"/>
      <c r="D48" s="10"/>
      <c r="E48" s="10"/>
      <c r="F48" s="131" t="str">
        <f>$F$8</f>
        <v>Forecast</v>
      </c>
      <c r="G48" s="11"/>
    </row>
    <row r="49" spans="1:9" s="4" customFormat="1" ht="60" x14ac:dyDescent="0.2">
      <c r="A49" s="49"/>
      <c r="B49" s="13" t="str">
        <f t="shared" ref="B49:G49" si="1">B$10</f>
        <v>Fee Type</v>
      </c>
      <c r="C49" s="13" t="str">
        <f t="shared" si="1"/>
        <v>Fee Category</v>
      </c>
      <c r="D49" s="13" t="str">
        <f t="shared" si="1"/>
        <v>Driver</v>
      </c>
      <c r="E49" s="13" t="str">
        <f t="shared" si="1"/>
        <v>Fee Type</v>
      </c>
      <c r="F49" s="13" t="str">
        <f t="shared" si="1"/>
        <v>ANS Charges 2023-24 (Excluding GST)</v>
      </c>
      <c r="G49" s="13" t="str">
        <f t="shared" si="1"/>
        <v>ANS Charges 2023-24 (Including GST)</v>
      </c>
    </row>
    <row r="50" spans="1:9" s="4" customFormat="1" x14ac:dyDescent="0.2">
      <c r="A50" s="49"/>
      <c r="B50" s="177" t="s">
        <v>3</v>
      </c>
      <c r="C50" s="20" t="s">
        <v>263</v>
      </c>
      <c r="D50" s="21" t="s">
        <v>4</v>
      </c>
      <c r="E50" s="21" t="s">
        <v>5</v>
      </c>
      <c r="F50" s="22">
        <f>ROUND(VLOOKUP($C50,'2019-20 AER Final Decision'!$G$21:$P$363,'2019-20 AER Final Decision'!$O$5,FALSE),2)</f>
        <v>477.19</v>
      </c>
      <c r="G50" s="108">
        <f>ROUND(F50*1.1,3)</f>
        <v>524.90899999999999</v>
      </c>
      <c r="I50" s="3" t="b">
        <f>IF($E50="","",ROUND(F50,2)=ROUND(VLOOKUP($C50,'2019-20 AER Final Decision'!$G$20:$Q$335,'2019-20 AER Final Decision'!$O$5,FALSE),2))</f>
        <v>1</v>
      </c>
    </row>
    <row r="51" spans="1:9" s="4" customFormat="1" x14ac:dyDescent="0.2">
      <c r="A51" s="49"/>
      <c r="B51" s="183"/>
      <c r="C51" s="23" t="s">
        <v>265</v>
      </c>
      <c r="D51" s="21" t="s">
        <v>4</v>
      </c>
      <c r="E51" s="21" t="s">
        <v>5</v>
      </c>
      <c r="F51" s="22">
        <f>ROUND(VLOOKUP($C51,'2019-20 AER Final Decision'!$G$21:$P$363,'2019-20 AER Final Decision'!$O$5,FALSE),2)</f>
        <v>596.49</v>
      </c>
      <c r="G51" s="108">
        <f t="shared" ref="G51:G71" si="2">ROUND(F51*1.1,3)</f>
        <v>656.13900000000001</v>
      </c>
      <c r="I51" s="3" t="b">
        <f>IF($E51="","",ROUND(F51,2)=ROUND(VLOOKUP($C51,'2019-20 AER Final Decision'!$G$20:$Q$335,'2019-20 AER Final Decision'!$O$5,FALSE),2))</f>
        <v>1</v>
      </c>
    </row>
    <row r="52" spans="1:9" s="4" customFormat="1" x14ac:dyDescent="0.2">
      <c r="A52" s="49"/>
      <c r="B52" s="183"/>
      <c r="C52" s="23" t="s">
        <v>262</v>
      </c>
      <c r="D52" s="21" t="s">
        <v>4</v>
      </c>
      <c r="E52" s="21" t="s">
        <v>5</v>
      </c>
      <c r="F52" s="22">
        <f>ROUND(VLOOKUP($C52,'2019-20 AER Final Decision'!$G$21:$P$363,'2019-20 AER Final Decision'!$O$5,FALSE),2)</f>
        <v>835.08</v>
      </c>
      <c r="G52" s="108">
        <f t="shared" si="2"/>
        <v>918.58799999999997</v>
      </c>
      <c r="I52" s="3" t="b">
        <f>IF($E52="","",ROUND(F52,2)=ROUND(VLOOKUP($C52,'2019-20 AER Final Decision'!$G$20:$Q$335,'2019-20 AER Final Decision'!$O$5,FALSE),2))</f>
        <v>1</v>
      </c>
    </row>
    <row r="53" spans="1:9" s="4" customFormat="1" x14ac:dyDescent="0.2">
      <c r="A53" s="49"/>
      <c r="B53" s="183"/>
      <c r="C53" s="23" t="s">
        <v>264</v>
      </c>
      <c r="D53" s="21" t="s">
        <v>4</v>
      </c>
      <c r="E53" s="21" t="s">
        <v>5</v>
      </c>
      <c r="F53" s="22">
        <f>ROUND(VLOOKUP($C53,'2019-20 AER Final Decision'!$G$21:$P$363,'2019-20 AER Final Decision'!$O$5,FALSE),2)</f>
        <v>954.38</v>
      </c>
      <c r="G53" s="108">
        <f t="shared" si="2"/>
        <v>1049.818</v>
      </c>
      <c r="I53" s="3" t="b">
        <f>IF($E53="","",ROUND(F53,2)=ROUND(VLOOKUP($C53,'2019-20 AER Final Decision'!$G$20:$Q$335,'2019-20 AER Final Decision'!$O$5,FALSE),2))</f>
        <v>1</v>
      </c>
    </row>
    <row r="54" spans="1:9" s="4" customFormat="1" x14ac:dyDescent="0.2">
      <c r="A54" s="49"/>
      <c r="B54" s="183"/>
      <c r="C54" s="23" t="s">
        <v>259</v>
      </c>
      <c r="D54" s="21" t="s">
        <v>4</v>
      </c>
      <c r="E54" s="21" t="s">
        <v>5</v>
      </c>
      <c r="F54" s="22">
        <f>ROUND(VLOOKUP($C54,'2019-20 AER Final Decision'!$G$21:$P$363,'2019-20 AER Final Decision'!$O$5,FALSE),2)</f>
        <v>357.89</v>
      </c>
      <c r="G54" s="108">
        <f t="shared" si="2"/>
        <v>393.67899999999997</v>
      </c>
      <c r="I54" s="3" t="b">
        <f>IF($E54="","",ROUND(F54,2)=ROUND(VLOOKUP($C54,'2019-20 AER Final Decision'!$G$20:$Q$335,'2019-20 AER Final Decision'!$O$5,FALSE),2))</f>
        <v>1</v>
      </c>
    </row>
    <row r="55" spans="1:9" s="4" customFormat="1" x14ac:dyDescent="0.2">
      <c r="A55" s="49"/>
      <c r="B55" s="183"/>
      <c r="C55" s="23" t="s">
        <v>261</v>
      </c>
      <c r="D55" s="21" t="s">
        <v>4</v>
      </c>
      <c r="E55" s="21" t="s">
        <v>5</v>
      </c>
      <c r="F55" s="22">
        <f>ROUND(VLOOKUP($C55,'2019-20 AER Final Decision'!$G$21:$P$363,'2019-20 AER Final Decision'!$O$5,FALSE),2)</f>
        <v>477.19</v>
      </c>
      <c r="G55" s="108">
        <f t="shared" si="2"/>
        <v>524.90899999999999</v>
      </c>
      <c r="I55" s="3" t="b">
        <f>IF($E55="","",ROUND(F55,2)=ROUND(VLOOKUP($C55,'2019-20 AER Final Decision'!$G$20:$Q$335,'2019-20 AER Final Decision'!$O$5,FALSE),2))</f>
        <v>1</v>
      </c>
    </row>
    <row r="56" spans="1:9" s="4" customFormat="1" x14ac:dyDescent="0.2">
      <c r="A56" s="49"/>
      <c r="B56" s="183"/>
      <c r="C56" s="23" t="s">
        <v>258</v>
      </c>
      <c r="D56" s="21" t="s">
        <v>4</v>
      </c>
      <c r="E56" s="21" t="s">
        <v>5</v>
      </c>
      <c r="F56" s="22">
        <f>ROUND(VLOOKUP($C56,'2019-20 AER Final Decision'!$G$21:$P$363,'2019-20 AER Final Decision'!$O$5,FALSE),2)</f>
        <v>596.49</v>
      </c>
      <c r="G56" s="108">
        <f t="shared" si="2"/>
        <v>656.13900000000001</v>
      </c>
      <c r="I56" s="3" t="b">
        <f>IF($E56="","",ROUND(F56,2)=ROUND(VLOOKUP($C56,'2019-20 AER Final Decision'!$G$20:$Q$335,'2019-20 AER Final Decision'!$O$5,FALSE),2))</f>
        <v>1</v>
      </c>
    </row>
    <row r="57" spans="1:9" s="4" customFormat="1" x14ac:dyDescent="0.2">
      <c r="A57" s="49"/>
      <c r="B57" s="183"/>
      <c r="C57" s="23" t="s">
        <v>260</v>
      </c>
      <c r="D57" s="21" t="s">
        <v>4</v>
      </c>
      <c r="E57" s="21" t="s">
        <v>5</v>
      </c>
      <c r="F57" s="22">
        <f>ROUND(VLOOKUP($C57,'2019-20 AER Final Decision'!$G$21:$P$363,'2019-20 AER Final Decision'!$O$5,FALSE),2)</f>
        <v>715.79</v>
      </c>
      <c r="G57" s="108">
        <f t="shared" si="2"/>
        <v>787.36900000000003</v>
      </c>
      <c r="I57" s="3" t="b">
        <f>IF($E57="","",ROUND(F57,2)=ROUND(VLOOKUP($C57,'2019-20 AER Final Decision'!$G$20:$Q$335,'2019-20 AER Final Decision'!$O$5,FALSE),2))</f>
        <v>1</v>
      </c>
    </row>
    <row r="58" spans="1:9" s="4" customFormat="1" x14ac:dyDescent="0.2">
      <c r="A58" s="49"/>
      <c r="B58" s="183"/>
      <c r="C58" s="23" t="s">
        <v>256</v>
      </c>
      <c r="D58" s="21" t="s">
        <v>4</v>
      </c>
      <c r="E58" s="21" t="s">
        <v>5</v>
      </c>
      <c r="F58" s="22">
        <f>ROUND(VLOOKUP($C58,'2019-20 AER Final Decision'!$G$21:$P$363,'2019-20 AER Final Decision'!$O$5,FALSE),2)</f>
        <v>477.19</v>
      </c>
      <c r="G58" s="108">
        <f t="shared" si="2"/>
        <v>524.90899999999999</v>
      </c>
      <c r="I58" s="3" t="b">
        <f>IF($E58="","",ROUND(F58,2)=ROUND(VLOOKUP($C58,'2019-20 AER Final Decision'!$G$20:$Q$335,'2019-20 AER Final Decision'!$O$5,FALSE),2))</f>
        <v>1</v>
      </c>
    </row>
    <row r="59" spans="1:9" s="4" customFormat="1" x14ac:dyDescent="0.2">
      <c r="A59" s="49"/>
      <c r="B59" s="183"/>
      <c r="C59" s="23" t="s">
        <v>257</v>
      </c>
      <c r="D59" s="21" t="s">
        <v>4</v>
      </c>
      <c r="E59" s="21" t="s">
        <v>5</v>
      </c>
      <c r="F59" s="22">
        <f>ROUND(VLOOKUP($C59,'2019-20 AER Final Decision'!$G$21:$P$363,'2019-20 AER Final Decision'!$O$5,FALSE),2)</f>
        <v>596.49</v>
      </c>
      <c r="G59" s="108">
        <f t="shared" si="2"/>
        <v>656.13900000000001</v>
      </c>
      <c r="I59" s="3" t="b">
        <f>IF($E59="","",ROUND(F59,2)=ROUND(VLOOKUP($C59,'2019-20 AER Final Decision'!$G$20:$Q$335,'2019-20 AER Final Decision'!$O$5,FALSE),2))</f>
        <v>1</v>
      </c>
    </row>
    <row r="60" spans="1:9" s="4" customFormat="1" x14ac:dyDescent="0.2">
      <c r="A60" s="49"/>
      <c r="B60" s="183"/>
      <c r="C60" s="23" t="s">
        <v>255</v>
      </c>
      <c r="D60" s="21" t="s">
        <v>4</v>
      </c>
      <c r="E60" s="21" t="s">
        <v>5</v>
      </c>
      <c r="F60" s="22">
        <f>ROUND(VLOOKUP($C60,'2019-20 AER Final Decision'!$G$21:$P$363,'2019-20 AER Final Decision'!$O$5,FALSE),2)</f>
        <v>1073.68</v>
      </c>
      <c r="G60" s="108">
        <f t="shared" si="2"/>
        <v>1181.048</v>
      </c>
      <c r="I60" s="3" t="b">
        <f>IF($E60="","",ROUND(F60,2)=ROUND(VLOOKUP($C60,'2019-20 AER Final Decision'!$G$20:$Q$335,'2019-20 AER Final Decision'!$O$5,FALSE),2))</f>
        <v>1</v>
      </c>
    </row>
    <row r="61" spans="1:9" s="4" customFormat="1" x14ac:dyDescent="0.2">
      <c r="A61" s="49"/>
      <c r="B61" s="183"/>
      <c r="C61" s="23" t="s">
        <v>28</v>
      </c>
      <c r="D61" s="21" t="s">
        <v>6</v>
      </c>
      <c r="E61" s="21" t="s">
        <v>7</v>
      </c>
      <c r="F61" s="22">
        <f>ROUND(VLOOKUP($C61,'2019-20 AER Final Decision'!$G$21:$P$363,'2019-20 AER Final Decision'!$O$5,FALSE),2)</f>
        <v>119.3</v>
      </c>
      <c r="G61" s="108">
        <f t="shared" si="2"/>
        <v>131.22999999999999</v>
      </c>
      <c r="I61" s="3" t="b">
        <f>IF($E61="","",ROUND(F61,2)=ROUND(VLOOKUP($C61,'2019-20 AER Final Decision'!$G$20:$Q$335,'2019-20 AER Final Decision'!$O$5,FALSE),2))</f>
        <v>1</v>
      </c>
    </row>
    <row r="62" spans="1:9" s="4" customFormat="1" x14ac:dyDescent="0.2">
      <c r="A62" s="49"/>
      <c r="B62" s="183"/>
      <c r="C62" s="24"/>
      <c r="D62" s="25"/>
      <c r="E62" s="25"/>
      <c r="F62" s="26"/>
      <c r="G62" s="109"/>
      <c r="I62" s="3" t="str">
        <f>IF($E62="","",ROUND(F62,2)=ROUND(VLOOKUP($C62,'2019-20 AER Final Decision'!$G$20:$Q$335,'2019-20 AER Final Decision'!$O$5,FALSE),2))</f>
        <v/>
      </c>
    </row>
    <row r="63" spans="1:9" s="4" customFormat="1" x14ac:dyDescent="0.2">
      <c r="A63" s="49"/>
      <c r="B63" s="183"/>
      <c r="C63" s="23" t="s">
        <v>8</v>
      </c>
      <c r="D63" s="21" t="s">
        <v>6</v>
      </c>
      <c r="E63" s="21" t="s">
        <v>7</v>
      </c>
      <c r="F63" s="22">
        <f>ROUND(VLOOKUP($C63,'2019-20 AER Final Decision'!$G$21:$P$363,'2019-20 AER Final Decision'!$O$5,FALSE),2)</f>
        <v>119.3</v>
      </c>
      <c r="G63" s="108">
        <f t="shared" si="2"/>
        <v>131.22999999999999</v>
      </c>
      <c r="I63" s="3" t="b">
        <f>IF($E63="","",ROUND(F63,2)=ROUND(VLOOKUP($C63,'2019-20 AER Final Decision'!$G$20:$Q$335,'2019-20 AER Final Decision'!$O$5,FALSE),2))</f>
        <v>1</v>
      </c>
    </row>
    <row r="64" spans="1:9" s="4" customFormat="1" x14ac:dyDescent="0.2">
      <c r="A64" s="49"/>
      <c r="B64" s="183"/>
      <c r="C64" s="23" t="s">
        <v>30</v>
      </c>
      <c r="D64" s="21" t="s">
        <v>6</v>
      </c>
      <c r="E64" s="21" t="s">
        <v>7</v>
      </c>
      <c r="F64" s="22">
        <f>ROUND(VLOOKUP($C64,'2019-20 AER Final Decision'!$G$21:$P$363,'2019-20 AER Final Decision'!$O$5,FALSE),2)</f>
        <v>119.3</v>
      </c>
      <c r="G64" s="108">
        <f t="shared" si="2"/>
        <v>131.22999999999999</v>
      </c>
      <c r="I64" s="3" t="b">
        <f>IF($E64="","",ROUND(F64,2)=ROUND(VLOOKUP($C64,'2019-20 AER Final Decision'!$G$20:$Q$335,'2019-20 AER Final Decision'!$O$5,FALSE),2))</f>
        <v>1</v>
      </c>
    </row>
    <row r="65" spans="1:9" s="4" customFormat="1" x14ac:dyDescent="0.2">
      <c r="A65" s="49"/>
      <c r="B65" s="183"/>
      <c r="C65" s="23" t="s">
        <v>9</v>
      </c>
      <c r="D65" s="21" t="s">
        <v>6</v>
      </c>
      <c r="E65" s="21" t="s">
        <v>7</v>
      </c>
      <c r="F65" s="22">
        <f>ROUND(VLOOKUP($C65,'2019-20 AER Final Decision'!$G$21:$P$363,'2019-20 AER Final Decision'!$O$5,FALSE),2)</f>
        <v>119.3</v>
      </c>
      <c r="G65" s="108">
        <f t="shared" si="2"/>
        <v>131.22999999999999</v>
      </c>
      <c r="I65" s="3" t="b">
        <f>IF($E65="","",ROUND(F65,2)=ROUND(VLOOKUP($C65,'2019-20 AER Final Decision'!$G$20:$Q$335,'2019-20 AER Final Decision'!$O$5,FALSE),2))</f>
        <v>1</v>
      </c>
    </row>
    <row r="66" spans="1:9" s="4" customFormat="1" x14ac:dyDescent="0.2">
      <c r="A66" s="49"/>
      <c r="B66" s="183"/>
      <c r="C66" s="23" t="s">
        <v>251</v>
      </c>
      <c r="D66" s="21" t="s">
        <v>4</v>
      </c>
      <c r="E66" s="21" t="s">
        <v>5</v>
      </c>
      <c r="F66" s="22">
        <f>ROUND(VLOOKUP($C66,'2019-20 AER Final Decision'!$G$21:$P$363,'2019-20 AER Final Decision'!$O$5,FALSE),2)</f>
        <v>477.19</v>
      </c>
      <c r="G66" s="108">
        <f t="shared" si="2"/>
        <v>524.90899999999999</v>
      </c>
      <c r="I66" s="3" t="b">
        <f>IF($E66="","",ROUND(F66,2)=ROUND(VLOOKUP($C66,'2019-20 AER Final Decision'!$G$20:$Q$335,'2019-20 AER Final Decision'!$O$5,FALSE),2))</f>
        <v>1</v>
      </c>
    </row>
    <row r="67" spans="1:9" s="4" customFormat="1" x14ac:dyDescent="0.2">
      <c r="A67" s="49"/>
      <c r="B67" s="183"/>
      <c r="C67" s="23" t="s">
        <v>252</v>
      </c>
      <c r="D67" s="21" t="s">
        <v>4</v>
      </c>
      <c r="E67" s="21" t="s">
        <v>5</v>
      </c>
      <c r="F67" s="22">
        <f>ROUND(VLOOKUP($C67,'2019-20 AER Final Decision'!$G$21:$P$363,'2019-20 AER Final Decision'!$O$5,FALSE),2)</f>
        <v>715.79</v>
      </c>
      <c r="G67" s="108">
        <f t="shared" si="2"/>
        <v>787.36900000000003</v>
      </c>
      <c r="I67" s="3" t="b">
        <f>IF($E67="","",ROUND(F67,2)=ROUND(VLOOKUP($C67,'2019-20 AER Final Decision'!$G$20:$Q$335,'2019-20 AER Final Decision'!$O$5,FALSE),2))</f>
        <v>1</v>
      </c>
    </row>
    <row r="68" spans="1:9" s="4" customFormat="1" x14ac:dyDescent="0.2">
      <c r="A68" s="49"/>
      <c r="B68" s="183"/>
      <c r="C68" s="23" t="s">
        <v>250</v>
      </c>
      <c r="D68" s="21" t="s">
        <v>4</v>
      </c>
      <c r="E68" s="21" t="s">
        <v>5</v>
      </c>
      <c r="F68" s="22">
        <f>ROUND(VLOOKUP($C68,'2019-20 AER Final Decision'!$G$21:$P$363,'2019-20 AER Final Decision'!$O$5,FALSE),2)</f>
        <v>954.38</v>
      </c>
      <c r="G68" s="108">
        <f t="shared" si="2"/>
        <v>1049.818</v>
      </c>
      <c r="I68" s="3" t="b">
        <f>IF($E68="","",ROUND(F68,2)=ROUND(VLOOKUP($C68,'2019-20 AER Final Decision'!$G$20:$Q$335,'2019-20 AER Final Decision'!$O$5,FALSE),2))</f>
        <v>1</v>
      </c>
    </row>
    <row r="69" spans="1:9" s="4" customFormat="1" x14ac:dyDescent="0.2">
      <c r="A69" s="49"/>
      <c r="B69" s="183"/>
      <c r="C69" s="24"/>
      <c r="D69" s="25"/>
      <c r="E69" s="25"/>
      <c r="F69" s="26"/>
      <c r="G69" s="109"/>
      <c r="I69" s="3" t="str">
        <f>IF($E69="","",ROUND(F69,2)=ROUND(VLOOKUP($C69,'2019-20 AER Final Decision'!$G$20:$Q$335,'2019-20 AER Final Decision'!$O$5,FALSE),2))</f>
        <v/>
      </c>
    </row>
    <row r="70" spans="1:9" s="4" customFormat="1" x14ac:dyDescent="0.2">
      <c r="A70" s="49"/>
      <c r="B70" s="183"/>
      <c r="C70" s="23" t="s">
        <v>253</v>
      </c>
      <c r="D70" s="21" t="s">
        <v>6</v>
      </c>
      <c r="E70" s="21" t="s">
        <v>7</v>
      </c>
      <c r="F70" s="22">
        <f>ROUND(VLOOKUP($C70,'2019-20 AER Final Decision'!$G$21:$P$363,'2019-20 AER Final Decision'!$O$5,FALSE),2)</f>
        <v>119.3</v>
      </c>
      <c r="G70" s="108">
        <f t="shared" si="2"/>
        <v>131.22999999999999</v>
      </c>
      <c r="I70" s="3" t="b">
        <f>IF($E70="","",ROUND(F70,2)=ROUND(VLOOKUP($C70,'2019-20 AER Final Decision'!$G$20:$Q$335,'2019-20 AER Final Decision'!$O$5,FALSE),2))</f>
        <v>1</v>
      </c>
    </row>
    <row r="71" spans="1:9" s="4" customFormat="1" x14ac:dyDescent="0.2">
      <c r="A71" s="49"/>
      <c r="B71" s="183"/>
      <c r="C71" s="23" t="s">
        <v>254</v>
      </c>
      <c r="D71" s="21" t="s">
        <v>6</v>
      </c>
      <c r="E71" s="21" t="s">
        <v>7</v>
      </c>
      <c r="F71" s="22">
        <f>ROUND(VLOOKUP($C71,'2019-20 AER Final Decision'!$G$21:$P$363,'2019-20 AER Final Decision'!$O$5,FALSE),2)</f>
        <v>119.3</v>
      </c>
      <c r="G71" s="108">
        <f t="shared" si="2"/>
        <v>131.22999999999999</v>
      </c>
      <c r="I71" s="3" t="b">
        <f>IF($E71="","",ROUND(F71,2)=ROUND(VLOOKUP($C71,'2019-20 AER Final Decision'!$G$20:$Q$335,'2019-20 AER Final Decision'!$O$5,FALSE),2))</f>
        <v>1</v>
      </c>
    </row>
    <row r="72" spans="1:9" s="4" customFormat="1" x14ac:dyDescent="0.2">
      <c r="A72" s="49"/>
      <c r="B72" s="184"/>
      <c r="C72" s="24"/>
      <c r="D72" s="25"/>
      <c r="E72" s="25"/>
      <c r="F72" s="26"/>
      <c r="G72" s="109"/>
      <c r="I72" s="3" t="str">
        <f>IF($E72="","",ROUND(F72,2)=ROUND(VLOOKUP($C72,'2019-20 AER Final Decision'!$G$20:$Q$335,'2019-20 AER Final Decision'!$O$5,FALSE),2))</f>
        <v/>
      </c>
    </row>
    <row r="73" spans="1:9" s="4" customFormat="1" x14ac:dyDescent="0.2">
      <c r="A73" s="49"/>
      <c r="B73" s="180" t="s">
        <v>10</v>
      </c>
      <c r="C73" s="20" t="s">
        <v>263</v>
      </c>
      <c r="D73" s="27" t="s">
        <v>4</v>
      </c>
      <c r="E73" s="28" t="s">
        <v>5</v>
      </c>
      <c r="F73" s="22">
        <f>ROUND(VLOOKUP($C73,'2019-20 AER Final Decision'!$G$21:$P$363,'2019-20 AER Final Decision'!$O$5,FALSE),2)</f>
        <v>477.19</v>
      </c>
      <c r="G73" s="108">
        <f t="shared" ref="G73:G78" si="3">ROUND(F73*1.1,3)</f>
        <v>524.90899999999999</v>
      </c>
      <c r="I73" s="3" t="b">
        <f>IF($E73="","",ROUND(F73,2)=ROUND(VLOOKUP($C73,'2019-20 AER Final Decision'!$G$20:$Q$335,'2019-20 AER Final Decision'!$O$5,FALSE),2))</f>
        <v>1</v>
      </c>
    </row>
    <row r="74" spans="1:9" s="4" customFormat="1" x14ac:dyDescent="0.2">
      <c r="A74" s="49"/>
      <c r="B74" s="181"/>
      <c r="C74" s="23" t="s">
        <v>265</v>
      </c>
      <c r="D74" s="21" t="s">
        <v>4</v>
      </c>
      <c r="E74" s="29" t="s">
        <v>5</v>
      </c>
      <c r="F74" s="22">
        <f>ROUND(VLOOKUP($C74,'2019-20 AER Final Decision'!$G$21:$P$363,'2019-20 AER Final Decision'!$O$5,FALSE),2)</f>
        <v>596.49</v>
      </c>
      <c r="G74" s="108">
        <f t="shared" si="3"/>
        <v>656.13900000000001</v>
      </c>
      <c r="I74" s="3" t="b">
        <f>IF($E74="","",ROUND(F74,2)=ROUND(VLOOKUP($C74,'2019-20 AER Final Decision'!$G$20:$Q$335,'2019-20 AER Final Decision'!$O$5,FALSE),2))</f>
        <v>1</v>
      </c>
    </row>
    <row r="75" spans="1:9" s="4" customFormat="1" x14ac:dyDescent="0.2">
      <c r="A75" s="49"/>
      <c r="B75" s="181"/>
      <c r="C75" s="23" t="s">
        <v>262</v>
      </c>
      <c r="D75" s="21" t="s">
        <v>4</v>
      </c>
      <c r="E75" s="29" t="s">
        <v>5</v>
      </c>
      <c r="F75" s="22">
        <f>ROUND(VLOOKUP($C75,'2019-20 AER Final Decision'!$G$21:$P$363,'2019-20 AER Final Decision'!$O$5,FALSE),2)</f>
        <v>835.08</v>
      </c>
      <c r="G75" s="108">
        <f t="shared" si="3"/>
        <v>918.58799999999997</v>
      </c>
      <c r="I75" s="3" t="b">
        <f>IF($E75="","",ROUND(F75,2)=ROUND(VLOOKUP($C75,'2019-20 AER Final Decision'!$G$20:$Q$335,'2019-20 AER Final Decision'!$O$5,FALSE),2))</f>
        <v>1</v>
      </c>
    </row>
    <row r="76" spans="1:9" s="4" customFormat="1" x14ac:dyDescent="0.2">
      <c r="A76" s="49"/>
      <c r="B76" s="181"/>
      <c r="C76" s="23" t="s">
        <v>264</v>
      </c>
      <c r="D76" s="21" t="s">
        <v>4</v>
      </c>
      <c r="E76" s="29" t="s">
        <v>5</v>
      </c>
      <c r="F76" s="22">
        <f>ROUND(VLOOKUP($C76,'2019-20 AER Final Decision'!$G$21:$P$363,'2019-20 AER Final Decision'!$O$5,FALSE),2)</f>
        <v>954.38</v>
      </c>
      <c r="G76" s="108">
        <f t="shared" si="3"/>
        <v>1049.818</v>
      </c>
      <c r="I76" s="3" t="b">
        <f>IF($E76="","",ROUND(F76,2)=ROUND(VLOOKUP($C76,'2019-20 AER Final Decision'!$G$20:$Q$335,'2019-20 AER Final Decision'!$O$5,FALSE),2))</f>
        <v>1</v>
      </c>
    </row>
    <row r="77" spans="1:9" s="4" customFormat="1" x14ac:dyDescent="0.2">
      <c r="A77" s="49"/>
      <c r="B77" s="181"/>
      <c r="C77" s="23" t="s">
        <v>11</v>
      </c>
      <c r="D77" s="21" t="s">
        <v>6</v>
      </c>
      <c r="E77" s="29" t="s">
        <v>7</v>
      </c>
      <c r="F77" s="22">
        <f>ROUND(VLOOKUP($C77,'2019-20 AER Final Decision'!$G$21:$P$363,'2019-20 AER Final Decision'!$O$5,FALSE),2)</f>
        <v>180.41</v>
      </c>
      <c r="G77" s="108">
        <f t="shared" si="3"/>
        <v>198.45099999999999</v>
      </c>
      <c r="I77" s="3" t="b">
        <f>IF($E77="","",ROUND(F77,2)=ROUND(VLOOKUP($C77,'2019-20 AER Final Decision'!$G$20:$Q$335,'2019-20 AER Final Decision'!$O$5,FALSE),2))</f>
        <v>1</v>
      </c>
    </row>
    <row r="78" spans="1:9" s="4" customFormat="1" x14ac:dyDescent="0.2">
      <c r="A78" s="49"/>
      <c r="B78" s="181"/>
      <c r="C78" s="23" t="s">
        <v>28</v>
      </c>
      <c r="D78" s="21" t="s">
        <v>6</v>
      </c>
      <c r="E78" s="29" t="s">
        <v>7</v>
      </c>
      <c r="F78" s="22">
        <f>ROUND(VLOOKUP($C78,'2019-20 AER Final Decision'!$G$21:$P$363,'2019-20 AER Final Decision'!$O$5,FALSE),2)</f>
        <v>119.3</v>
      </c>
      <c r="G78" s="108">
        <f t="shared" si="3"/>
        <v>131.22999999999999</v>
      </c>
      <c r="I78" s="3" t="b">
        <f>IF($E78="","",ROUND(F78,2)=ROUND(VLOOKUP($C78,'2019-20 AER Final Decision'!$G$20:$Q$335,'2019-20 AER Final Decision'!$O$5,FALSE),2))</f>
        <v>1</v>
      </c>
    </row>
    <row r="79" spans="1:9" s="4" customFormat="1" x14ac:dyDescent="0.2">
      <c r="A79" s="49"/>
      <c r="B79" s="181"/>
      <c r="C79" s="24"/>
      <c r="D79" s="25"/>
      <c r="E79" s="25"/>
      <c r="F79" s="26"/>
      <c r="G79" s="109"/>
      <c r="I79" s="3" t="str">
        <f>IF($E79="","",ROUND(F79,2)=ROUND(VLOOKUP($C79,'2019-20 AER Final Decision'!$G$20:$Q$335,'2019-20 AER Final Decision'!$O$5,FALSE),2))</f>
        <v/>
      </c>
    </row>
    <row r="80" spans="1:9" s="4" customFormat="1" x14ac:dyDescent="0.2">
      <c r="A80" s="49"/>
      <c r="B80" s="181"/>
      <c r="C80" s="20" t="s">
        <v>272</v>
      </c>
      <c r="D80" s="21" t="s">
        <v>6</v>
      </c>
      <c r="E80" s="21" t="s">
        <v>7</v>
      </c>
      <c r="F80" s="22">
        <f>ROUND(VLOOKUP($C80,'2019-20 AER Final Decision'!$G$21:$P$363,'2019-20 AER Final Decision'!$O$5,FALSE),2)</f>
        <v>180.41</v>
      </c>
      <c r="G80" s="108">
        <f t="shared" ref="G80:G98" si="4">ROUND(F80*1.1,3)</f>
        <v>198.45099999999999</v>
      </c>
      <c r="I80" s="3" t="b">
        <f>IF($E80="","",ROUND(F80,2)=ROUND(VLOOKUP($C80,'2019-20 AER Final Decision'!$G$20:$Q$335,'2019-20 AER Final Decision'!$O$5,FALSE),2))</f>
        <v>1</v>
      </c>
    </row>
    <row r="81" spans="1:9" s="4" customFormat="1" x14ac:dyDescent="0.2">
      <c r="A81" s="49"/>
      <c r="B81" s="181"/>
      <c r="C81" s="23" t="s">
        <v>273</v>
      </c>
      <c r="D81" s="21" t="s">
        <v>6</v>
      </c>
      <c r="E81" s="21" t="s">
        <v>7</v>
      </c>
      <c r="F81" s="22">
        <f>ROUND(VLOOKUP($C81,'2019-20 AER Final Decision'!$G$21:$P$363,'2019-20 AER Final Decision'!$O$5,FALSE),2)</f>
        <v>180.41</v>
      </c>
      <c r="G81" s="108">
        <f t="shared" si="4"/>
        <v>198.45099999999999</v>
      </c>
      <c r="I81" s="3" t="b">
        <f>IF($E81="","",ROUND(F81,2)=ROUND(VLOOKUP($C81,'2019-20 AER Final Decision'!$G$20:$Q$335,'2019-20 AER Final Decision'!$O$5,FALSE),2))</f>
        <v>1</v>
      </c>
    </row>
    <row r="82" spans="1:9" s="4" customFormat="1" x14ac:dyDescent="0.2">
      <c r="A82" s="49"/>
      <c r="B82" s="181"/>
      <c r="C82" s="23" t="s">
        <v>274</v>
      </c>
      <c r="D82" s="21" t="s">
        <v>6</v>
      </c>
      <c r="E82" s="21" t="s">
        <v>7</v>
      </c>
      <c r="F82" s="22">
        <f>ROUND(VLOOKUP($C82,'2019-20 AER Final Decision'!$G$21:$P$363,'2019-20 AER Final Decision'!$O$5,FALSE),2)</f>
        <v>180.41</v>
      </c>
      <c r="G82" s="108">
        <f t="shared" si="4"/>
        <v>198.45099999999999</v>
      </c>
      <c r="I82" s="3" t="b">
        <f>IF($E82="","",ROUND(F82,2)=ROUND(VLOOKUP($C82,'2019-20 AER Final Decision'!$G$20:$Q$335,'2019-20 AER Final Decision'!$O$5,FALSE),2))</f>
        <v>1</v>
      </c>
    </row>
    <row r="83" spans="1:9" s="4" customFormat="1" x14ac:dyDescent="0.2">
      <c r="A83" s="49"/>
      <c r="B83" s="181"/>
      <c r="C83" s="23" t="s">
        <v>275</v>
      </c>
      <c r="D83" s="21" t="s">
        <v>6</v>
      </c>
      <c r="E83" s="21" t="s">
        <v>7</v>
      </c>
      <c r="F83" s="22">
        <f>ROUND(VLOOKUP($C83,'2019-20 AER Final Decision'!$G$21:$P$363,'2019-20 AER Final Decision'!$O$5,FALSE),2)</f>
        <v>180.41</v>
      </c>
      <c r="G83" s="108">
        <f t="shared" si="4"/>
        <v>198.45099999999999</v>
      </c>
      <c r="I83" s="3" t="b">
        <f>IF($E83="","",ROUND(F83,2)=ROUND(VLOOKUP($C83,'2019-20 AER Final Decision'!$G$20:$Q$335,'2019-20 AER Final Decision'!$O$5,FALSE),2))</f>
        <v>1</v>
      </c>
    </row>
    <row r="84" spans="1:9" s="4" customFormat="1" x14ac:dyDescent="0.2">
      <c r="A84" s="49"/>
      <c r="B84" s="181"/>
      <c r="C84" s="23" t="s">
        <v>276</v>
      </c>
      <c r="D84" s="21" t="s">
        <v>6</v>
      </c>
      <c r="E84" s="21" t="s">
        <v>7</v>
      </c>
      <c r="F84" s="22">
        <f>ROUND(VLOOKUP($C84,'2019-20 AER Final Decision'!$G$21:$P$363,'2019-20 AER Final Decision'!$O$5,FALSE),2)</f>
        <v>180.41</v>
      </c>
      <c r="G84" s="108">
        <f t="shared" si="4"/>
        <v>198.45099999999999</v>
      </c>
      <c r="I84" s="3" t="b">
        <f>IF($E84="","",ROUND(F84,2)=ROUND(VLOOKUP($C84,'2019-20 AER Final Decision'!$G$20:$Q$335,'2019-20 AER Final Decision'!$O$5,FALSE),2))</f>
        <v>1</v>
      </c>
    </row>
    <row r="85" spans="1:9" s="4" customFormat="1" x14ac:dyDescent="0.2">
      <c r="A85" s="49"/>
      <c r="B85" s="181"/>
      <c r="C85" s="23" t="s">
        <v>12</v>
      </c>
      <c r="D85" s="21" t="s">
        <v>6</v>
      </c>
      <c r="E85" s="21" t="s">
        <v>7</v>
      </c>
      <c r="F85" s="22">
        <f>ROUND(VLOOKUP($C85,'2019-20 AER Final Decision'!$G$21:$P$363,'2019-20 AER Final Decision'!$O$5,FALSE),2)</f>
        <v>180.41</v>
      </c>
      <c r="G85" s="108">
        <f t="shared" si="4"/>
        <v>198.45099999999999</v>
      </c>
      <c r="I85" s="3" t="b">
        <f>IF($E85="","",ROUND(F85,2)=ROUND(VLOOKUP($C85,'2019-20 AER Final Decision'!$G$20:$Q$335,'2019-20 AER Final Decision'!$O$5,FALSE),2))</f>
        <v>1</v>
      </c>
    </row>
    <row r="86" spans="1:9" s="4" customFormat="1" x14ac:dyDescent="0.2">
      <c r="A86" s="49"/>
      <c r="B86" s="181"/>
      <c r="C86" s="23" t="s">
        <v>13</v>
      </c>
      <c r="D86" s="21" t="s">
        <v>6</v>
      </c>
      <c r="E86" s="21" t="s">
        <v>7</v>
      </c>
      <c r="F86" s="22">
        <f>ROUND(VLOOKUP($C86,'2019-20 AER Final Decision'!$G$21:$P$363,'2019-20 AER Final Decision'!$O$5,FALSE),2)</f>
        <v>180.41</v>
      </c>
      <c r="G86" s="108">
        <f t="shared" si="4"/>
        <v>198.45099999999999</v>
      </c>
      <c r="I86" s="3" t="b">
        <f>IF($E86="","",ROUND(F86,2)=ROUND(VLOOKUP($C86,'2019-20 AER Final Decision'!$G$20:$Q$335,'2019-20 AER Final Decision'!$O$5,FALSE),2))</f>
        <v>1</v>
      </c>
    </row>
    <row r="87" spans="1:9" s="4" customFormat="1" x14ac:dyDescent="0.2">
      <c r="A87" s="49"/>
      <c r="B87" s="181"/>
      <c r="C87" s="23" t="s">
        <v>14</v>
      </c>
      <c r="D87" s="21" t="s">
        <v>6</v>
      </c>
      <c r="E87" s="21" t="s">
        <v>7</v>
      </c>
      <c r="F87" s="22">
        <f>ROUND(VLOOKUP($C87,'2019-20 AER Final Decision'!$G$21:$P$363,'2019-20 AER Final Decision'!$O$5,FALSE),2)</f>
        <v>180.41</v>
      </c>
      <c r="G87" s="108">
        <f t="shared" si="4"/>
        <v>198.45099999999999</v>
      </c>
      <c r="I87" s="3" t="b">
        <f>IF($E87="","",ROUND(F87,2)=ROUND(VLOOKUP($C87,'2019-20 AER Final Decision'!$G$20:$Q$335,'2019-20 AER Final Decision'!$O$5,FALSE),2))</f>
        <v>1</v>
      </c>
    </row>
    <row r="88" spans="1:9" s="4" customFormat="1" x14ac:dyDescent="0.2">
      <c r="A88" s="49"/>
      <c r="B88" s="181"/>
      <c r="C88" s="23" t="s">
        <v>15</v>
      </c>
      <c r="D88" s="21" t="s">
        <v>6</v>
      </c>
      <c r="E88" s="21" t="s">
        <v>7</v>
      </c>
      <c r="F88" s="22">
        <f>ROUND(VLOOKUP($C88,'2019-20 AER Final Decision'!$G$21:$P$363,'2019-20 AER Final Decision'!$O$5,FALSE),2)</f>
        <v>180.41</v>
      </c>
      <c r="G88" s="108">
        <f t="shared" si="4"/>
        <v>198.45099999999999</v>
      </c>
      <c r="I88" s="3" t="b">
        <f>IF($E88="","",ROUND(F88,2)=ROUND(VLOOKUP($C88,'2019-20 AER Final Decision'!$G$20:$Q$335,'2019-20 AER Final Decision'!$O$5,FALSE),2))</f>
        <v>1</v>
      </c>
    </row>
    <row r="89" spans="1:9" s="4" customFormat="1" x14ac:dyDescent="0.2">
      <c r="A89" s="49"/>
      <c r="B89" s="181"/>
      <c r="C89" s="23" t="s">
        <v>16</v>
      </c>
      <c r="D89" s="21" t="s">
        <v>6</v>
      </c>
      <c r="E89" s="21" t="s">
        <v>7</v>
      </c>
      <c r="F89" s="22">
        <f>ROUND(VLOOKUP($C89,'2019-20 AER Final Decision'!$G$21:$P$363,'2019-20 AER Final Decision'!$O$5,FALSE),2)</f>
        <v>180.41</v>
      </c>
      <c r="G89" s="108">
        <f t="shared" si="4"/>
        <v>198.45099999999999</v>
      </c>
      <c r="I89" s="3" t="b">
        <f>IF($E89="","",ROUND(F89,2)=ROUND(VLOOKUP($C89,'2019-20 AER Final Decision'!$G$20:$Q$335,'2019-20 AER Final Decision'!$O$5,FALSE),2))</f>
        <v>1</v>
      </c>
    </row>
    <row r="90" spans="1:9" s="4" customFormat="1" x14ac:dyDescent="0.2">
      <c r="A90" s="49"/>
      <c r="B90" s="181"/>
      <c r="C90" s="23" t="s">
        <v>17</v>
      </c>
      <c r="D90" s="21" t="s">
        <v>6</v>
      </c>
      <c r="E90" s="21" t="s">
        <v>7</v>
      </c>
      <c r="F90" s="22">
        <f>ROUND(VLOOKUP($C90,'2019-20 AER Final Decision'!$G$21:$P$363,'2019-20 AER Final Decision'!$O$5,FALSE),2)</f>
        <v>180.41</v>
      </c>
      <c r="G90" s="108">
        <f t="shared" si="4"/>
        <v>198.45099999999999</v>
      </c>
      <c r="I90" s="3" t="b">
        <f>IF($E90="","",ROUND(F90,2)=ROUND(VLOOKUP($C90,'2019-20 AER Final Decision'!$G$20:$Q$335,'2019-20 AER Final Decision'!$O$5,FALSE),2))</f>
        <v>1</v>
      </c>
    </row>
    <row r="91" spans="1:9" s="4" customFormat="1" x14ac:dyDescent="0.2">
      <c r="A91" s="49"/>
      <c r="B91" s="181"/>
      <c r="C91" s="23" t="s">
        <v>285</v>
      </c>
      <c r="D91" s="21" t="s">
        <v>6</v>
      </c>
      <c r="E91" s="21" t="s">
        <v>7</v>
      </c>
      <c r="F91" s="22">
        <f>ROUND(VLOOKUP($C91,'2019-20 AER Final Decision'!$G$21:$P$363,'2019-20 AER Final Decision'!$O$5,FALSE),2)</f>
        <v>180.41</v>
      </c>
      <c r="G91" s="108">
        <f t="shared" si="4"/>
        <v>198.45099999999999</v>
      </c>
      <c r="I91" s="3" t="b">
        <f>IF($E91="","",ROUND(F91,2)=ROUND(VLOOKUP($C91,'2019-20 AER Final Decision'!$G$20:$Q$335,'2019-20 AER Final Decision'!$O$5,FALSE),2))</f>
        <v>1</v>
      </c>
    </row>
    <row r="92" spans="1:9" s="4" customFormat="1" x14ac:dyDescent="0.2">
      <c r="A92" s="49"/>
      <c r="B92" s="181"/>
      <c r="C92" s="23" t="s">
        <v>18</v>
      </c>
      <c r="D92" s="21" t="s">
        <v>6</v>
      </c>
      <c r="E92" s="21" t="s">
        <v>7</v>
      </c>
      <c r="F92" s="22">
        <f>ROUND(VLOOKUP($C92,'2019-20 AER Final Decision'!$G$21:$P$363,'2019-20 AER Final Decision'!$O$5,FALSE),2)</f>
        <v>180.41</v>
      </c>
      <c r="G92" s="108">
        <f t="shared" si="4"/>
        <v>198.45099999999999</v>
      </c>
      <c r="I92" s="3" t="b">
        <f>IF($E92="","",ROUND(F92,2)=ROUND(VLOOKUP($C92,'2019-20 AER Final Decision'!$G$20:$Q$335,'2019-20 AER Final Decision'!$O$5,FALSE),2))</f>
        <v>1</v>
      </c>
    </row>
    <row r="93" spans="1:9" s="4" customFormat="1" x14ac:dyDescent="0.2">
      <c r="A93" s="49"/>
      <c r="B93" s="181"/>
      <c r="C93" s="23" t="s">
        <v>19</v>
      </c>
      <c r="D93" s="21" t="s">
        <v>6</v>
      </c>
      <c r="E93" s="21" t="s">
        <v>7</v>
      </c>
      <c r="F93" s="22">
        <f>ROUND(VLOOKUP($C93,'2019-20 AER Final Decision'!$G$21:$P$363,'2019-20 AER Final Decision'!$O$5,FALSE),2)</f>
        <v>180.41</v>
      </c>
      <c r="G93" s="108">
        <f t="shared" si="4"/>
        <v>198.45099999999999</v>
      </c>
      <c r="I93" s="3" t="b">
        <f>IF($E93="","",ROUND(F93,2)=ROUND(VLOOKUP($C93,'2019-20 AER Final Decision'!$G$20:$Q$335,'2019-20 AER Final Decision'!$O$5,FALSE),2))</f>
        <v>1</v>
      </c>
    </row>
    <row r="94" spans="1:9" s="4" customFormat="1" x14ac:dyDescent="0.2">
      <c r="A94" s="49"/>
      <c r="B94" s="181"/>
      <c r="C94" s="23" t="s">
        <v>20</v>
      </c>
      <c r="D94" s="21" t="s">
        <v>6</v>
      </c>
      <c r="E94" s="21" t="s">
        <v>7</v>
      </c>
      <c r="F94" s="22">
        <f>ROUND(VLOOKUP($C94,'2019-20 AER Final Decision'!$G$21:$P$363,'2019-20 AER Final Decision'!$O$5,FALSE),2)</f>
        <v>180.41</v>
      </c>
      <c r="G94" s="108">
        <f t="shared" si="4"/>
        <v>198.45099999999999</v>
      </c>
      <c r="I94" s="3" t="b">
        <f>IF($E94="","",ROUND(F94,2)=ROUND(VLOOKUP($C94,'2019-20 AER Final Decision'!$G$20:$Q$335,'2019-20 AER Final Decision'!$O$5,FALSE),2))</f>
        <v>1</v>
      </c>
    </row>
    <row r="95" spans="1:9" s="4" customFormat="1" x14ac:dyDescent="0.2">
      <c r="A95" s="49"/>
      <c r="B95" s="181"/>
      <c r="C95" s="23" t="s">
        <v>21</v>
      </c>
      <c r="D95" s="21" t="s">
        <v>6</v>
      </c>
      <c r="E95" s="21" t="s">
        <v>7</v>
      </c>
      <c r="F95" s="22">
        <f>ROUND(VLOOKUP($C95,'2019-20 AER Final Decision'!$G$21:$P$363,'2019-20 AER Final Decision'!$O$5,FALSE),2)</f>
        <v>180.41</v>
      </c>
      <c r="G95" s="108">
        <f t="shared" si="4"/>
        <v>198.45099999999999</v>
      </c>
      <c r="I95" s="3" t="b">
        <f>IF($E95="","",ROUND(F95,2)=ROUND(VLOOKUP($C95,'2019-20 AER Final Decision'!$G$20:$Q$335,'2019-20 AER Final Decision'!$O$5,FALSE),2))</f>
        <v>1</v>
      </c>
    </row>
    <row r="96" spans="1:9" s="4" customFormat="1" x14ac:dyDescent="0.2">
      <c r="A96" s="49"/>
      <c r="B96" s="181"/>
      <c r="C96" s="23" t="s">
        <v>22</v>
      </c>
      <c r="D96" s="21" t="s">
        <v>6</v>
      </c>
      <c r="E96" s="21" t="s">
        <v>7</v>
      </c>
      <c r="F96" s="22">
        <f>ROUND(VLOOKUP($C96,'2019-20 AER Final Decision'!$G$21:$P$363,'2019-20 AER Final Decision'!$O$5,FALSE),2)</f>
        <v>180.41</v>
      </c>
      <c r="G96" s="108">
        <f t="shared" si="4"/>
        <v>198.45099999999999</v>
      </c>
      <c r="I96" s="3" t="b">
        <f>IF($E96="","",ROUND(F96,2)=ROUND(VLOOKUP($C96,'2019-20 AER Final Decision'!$G$20:$Q$335,'2019-20 AER Final Decision'!$O$5,FALSE),2))</f>
        <v>1</v>
      </c>
    </row>
    <row r="97" spans="1:9" s="4" customFormat="1" x14ac:dyDescent="0.2">
      <c r="A97" s="49"/>
      <c r="B97" s="181"/>
      <c r="C97" s="23" t="s">
        <v>23</v>
      </c>
      <c r="D97" s="21" t="s">
        <v>6</v>
      </c>
      <c r="E97" s="21" t="s">
        <v>7</v>
      </c>
      <c r="F97" s="22">
        <f>ROUND(VLOOKUP($C97,'2019-20 AER Final Decision'!$G$21:$P$363,'2019-20 AER Final Decision'!$O$5,FALSE),2)</f>
        <v>180.41</v>
      </c>
      <c r="G97" s="108">
        <f t="shared" si="4"/>
        <v>198.45099999999999</v>
      </c>
      <c r="I97" s="3" t="b">
        <f>IF($E97="","",ROUND(F97,2)=ROUND(VLOOKUP($C97,'2019-20 AER Final Decision'!$G$20:$Q$335,'2019-20 AER Final Decision'!$O$5,FALSE),2))</f>
        <v>1</v>
      </c>
    </row>
    <row r="98" spans="1:9" s="4" customFormat="1" x14ac:dyDescent="0.2">
      <c r="A98" s="49"/>
      <c r="B98" s="181"/>
      <c r="C98" s="23" t="s">
        <v>24</v>
      </c>
      <c r="D98" s="21" t="s">
        <v>6</v>
      </c>
      <c r="E98" s="21" t="s">
        <v>7</v>
      </c>
      <c r="F98" s="22">
        <f>ROUND(VLOOKUP($C98,'2019-20 AER Final Decision'!$G$21:$P$363,'2019-20 AER Final Decision'!$O$5,FALSE),2)</f>
        <v>180.41</v>
      </c>
      <c r="G98" s="108">
        <f t="shared" si="4"/>
        <v>198.45099999999999</v>
      </c>
      <c r="I98" s="3" t="b">
        <f>IF($E98="","",ROUND(F98,2)=ROUND(VLOOKUP($C98,'2019-20 AER Final Decision'!$G$20:$Q$335,'2019-20 AER Final Decision'!$O$5,FALSE),2))</f>
        <v>1</v>
      </c>
    </row>
    <row r="99" spans="1:9" s="4" customFormat="1" x14ac:dyDescent="0.2">
      <c r="A99" s="49"/>
      <c r="B99" s="181"/>
      <c r="C99" s="24"/>
      <c r="D99" s="25"/>
      <c r="E99" s="25"/>
      <c r="F99" s="26"/>
      <c r="G99" s="109"/>
      <c r="I99" s="3" t="str">
        <f>IF($E99="","",ROUND(F99,2)=ROUND(VLOOKUP($C99,'2019-20 AER Final Decision'!$G$20:$Q$335,'2019-20 AER Final Decision'!$O$5,FALSE),2))</f>
        <v/>
      </c>
    </row>
    <row r="100" spans="1:9" s="4" customFormat="1" x14ac:dyDescent="0.2">
      <c r="A100" s="49"/>
      <c r="B100" s="181"/>
      <c r="C100" s="23" t="s">
        <v>271</v>
      </c>
      <c r="D100" s="21" t="s">
        <v>6</v>
      </c>
      <c r="E100" s="21" t="s">
        <v>7</v>
      </c>
      <c r="F100" s="22">
        <f>ROUND(VLOOKUP($C100,'2019-20 AER Final Decision'!$G$21:$P$363,'2019-20 AER Final Decision'!$O$5,FALSE),2)</f>
        <v>180.41</v>
      </c>
      <c r="G100" s="108">
        <f t="shared" ref="G100:G103" si="5">ROUND(F100*1.1,3)</f>
        <v>198.45099999999999</v>
      </c>
      <c r="I100" s="3" t="b">
        <f>IF($E100="","",ROUND(F100,2)=ROUND(VLOOKUP($C100,'2019-20 AER Final Decision'!$G$20:$Q$335,'2019-20 AER Final Decision'!$O$5,FALSE),2))</f>
        <v>1</v>
      </c>
    </row>
    <row r="101" spans="1:9" s="4" customFormat="1" x14ac:dyDescent="0.2">
      <c r="A101" s="49"/>
      <c r="B101" s="181"/>
      <c r="C101" s="23" t="s">
        <v>270</v>
      </c>
      <c r="D101" s="21" t="s">
        <v>6</v>
      </c>
      <c r="E101" s="21" t="s">
        <v>7</v>
      </c>
      <c r="F101" s="22">
        <f>ROUND(VLOOKUP($C101,'2019-20 AER Final Decision'!$G$21:$P$363,'2019-20 AER Final Decision'!$O$5,FALSE),2)</f>
        <v>180.41</v>
      </c>
      <c r="G101" s="108">
        <f t="shared" si="5"/>
        <v>198.45099999999999</v>
      </c>
      <c r="I101" s="3" t="b">
        <f>IF($E101="","",ROUND(F101,2)=ROUND(VLOOKUP($C101,'2019-20 AER Final Decision'!$G$20:$Q$335,'2019-20 AER Final Decision'!$O$5,FALSE),2))</f>
        <v>1</v>
      </c>
    </row>
    <row r="102" spans="1:9" s="4" customFormat="1" x14ac:dyDescent="0.2">
      <c r="A102" s="49"/>
      <c r="B102" s="181"/>
      <c r="C102" s="23" t="s">
        <v>278</v>
      </c>
      <c r="D102" s="21" t="s">
        <v>6</v>
      </c>
      <c r="E102" s="21" t="s">
        <v>7</v>
      </c>
      <c r="F102" s="22">
        <f>ROUND(VLOOKUP($C102,'2019-20 AER Final Decision'!$G$21:$P$363,'2019-20 AER Final Decision'!$O$5,FALSE),2)</f>
        <v>180.41</v>
      </c>
      <c r="G102" s="108">
        <f t="shared" si="5"/>
        <v>198.45099999999999</v>
      </c>
      <c r="I102" s="3" t="b">
        <f>IF($E102="","",ROUND(F102,2)=ROUND(VLOOKUP($C102,'2019-20 AER Final Decision'!$G$20:$Q$335,'2019-20 AER Final Decision'!$O$5,FALSE),2))</f>
        <v>1</v>
      </c>
    </row>
    <row r="103" spans="1:9" s="4" customFormat="1" x14ac:dyDescent="0.2">
      <c r="A103" s="49"/>
      <c r="B103" s="181"/>
      <c r="C103" s="23" t="s">
        <v>277</v>
      </c>
      <c r="D103" s="21" t="s">
        <v>6</v>
      </c>
      <c r="E103" s="21" t="s">
        <v>7</v>
      </c>
      <c r="F103" s="22">
        <f>ROUND(VLOOKUP($C103,'2019-20 AER Final Decision'!$G$21:$P$363,'2019-20 AER Final Decision'!$O$5,FALSE),2)</f>
        <v>180.41</v>
      </c>
      <c r="G103" s="108">
        <f t="shared" si="5"/>
        <v>198.45099999999999</v>
      </c>
      <c r="I103" s="3" t="b">
        <f>IF($E103="","",ROUND(F103,2)=ROUND(VLOOKUP($C103,'2019-20 AER Final Decision'!$G$20:$Q$335,'2019-20 AER Final Decision'!$O$5,FALSE),2))</f>
        <v>1</v>
      </c>
    </row>
    <row r="104" spans="1:9" s="4" customFormat="1" x14ac:dyDescent="0.2">
      <c r="A104" s="49"/>
      <c r="B104" s="182"/>
      <c r="C104" s="24"/>
      <c r="D104" s="25"/>
      <c r="E104" s="25"/>
      <c r="F104" s="26"/>
      <c r="G104" s="109"/>
      <c r="I104" s="3" t="str">
        <f>IF($E104="","",ROUND(F104,2)=ROUND(VLOOKUP($C104,'2019-20 AER Final Decision'!$G$20:$Q$335,'2019-20 AER Final Decision'!$O$5,FALSE),2))</f>
        <v/>
      </c>
    </row>
    <row r="105" spans="1:9" s="4" customFormat="1" x14ac:dyDescent="0.2">
      <c r="A105" s="49"/>
      <c r="B105" s="180" t="s">
        <v>25</v>
      </c>
      <c r="C105" s="20" t="s">
        <v>263</v>
      </c>
      <c r="D105" s="27" t="s">
        <v>4</v>
      </c>
      <c r="E105" s="28" t="s">
        <v>5</v>
      </c>
      <c r="F105" s="22">
        <f>ROUND(VLOOKUP($C105,'2019-20 AER Final Decision'!$G$21:$P$363,'2019-20 AER Final Decision'!$O$5,FALSE),2)</f>
        <v>477.19</v>
      </c>
      <c r="G105" s="108">
        <f t="shared" ref="G105:G121" si="6">ROUND(F105*1.1,3)</f>
        <v>524.90899999999999</v>
      </c>
      <c r="I105" s="3" t="b">
        <f>IF($E105="","",ROUND(F105,2)=ROUND(VLOOKUP($C105,'2019-20 AER Final Decision'!$G$20:$Q$335,'2019-20 AER Final Decision'!$O$5,FALSE),2))</f>
        <v>1</v>
      </c>
    </row>
    <row r="106" spans="1:9" s="4" customFormat="1" x14ac:dyDescent="0.2">
      <c r="A106" s="49"/>
      <c r="B106" s="181"/>
      <c r="C106" s="23" t="s">
        <v>265</v>
      </c>
      <c r="D106" s="21" t="s">
        <v>4</v>
      </c>
      <c r="E106" s="29" t="s">
        <v>5</v>
      </c>
      <c r="F106" s="22">
        <f>ROUND(VLOOKUP($C106,'2019-20 AER Final Decision'!$G$21:$P$363,'2019-20 AER Final Decision'!$O$5,FALSE),2)</f>
        <v>596.49</v>
      </c>
      <c r="G106" s="108">
        <f t="shared" si="6"/>
        <v>656.13900000000001</v>
      </c>
      <c r="I106" s="3" t="b">
        <f>IF($E106="","",ROUND(F106,2)=ROUND(VLOOKUP($C106,'2019-20 AER Final Decision'!$G$20:$Q$335,'2019-20 AER Final Decision'!$O$5,FALSE),2))</f>
        <v>1</v>
      </c>
    </row>
    <row r="107" spans="1:9" s="4" customFormat="1" x14ac:dyDescent="0.2">
      <c r="A107" s="49"/>
      <c r="B107" s="181"/>
      <c r="C107" s="23" t="s">
        <v>262</v>
      </c>
      <c r="D107" s="21" t="s">
        <v>4</v>
      </c>
      <c r="E107" s="29" t="s">
        <v>5</v>
      </c>
      <c r="F107" s="22">
        <f>ROUND(VLOOKUP($C107,'2019-20 AER Final Decision'!$G$21:$P$363,'2019-20 AER Final Decision'!$O$5,FALSE),2)</f>
        <v>835.08</v>
      </c>
      <c r="G107" s="108">
        <f t="shared" si="6"/>
        <v>918.58799999999997</v>
      </c>
      <c r="I107" s="3" t="b">
        <f>IF($E107="","",ROUND(F107,2)=ROUND(VLOOKUP($C107,'2019-20 AER Final Decision'!$G$20:$Q$335,'2019-20 AER Final Decision'!$O$5,FALSE),2))</f>
        <v>1</v>
      </c>
    </row>
    <row r="108" spans="1:9" s="4" customFormat="1" x14ac:dyDescent="0.2">
      <c r="A108" s="49"/>
      <c r="B108" s="181"/>
      <c r="C108" s="23" t="s">
        <v>264</v>
      </c>
      <c r="D108" s="21" t="s">
        <v>4</v>
      </c>
      <c r="E108" s="29" t="s">
        <v>5</v>
      </c>
      <c r="F108" s="22">
        <f>ROUND(VLOOKUP($C108,'2019-20 AER Final Decision'!$G$21:$P$363,'2019-20 AER Final Decision'!$O$5,FALSE),2)</f>
        <v>954.38</v>
      </c>
      <c r="G108" s="108">
        <f t="shared" si="6"/>
        <v>1049.818</v>
      </c>
      <c r="I108" s="3" t="b">
        <f>IF($E108="","",ROUND(F108,2)=ROUND(VLOOKUP($C108,'2019-20 AER Final Decision'!$G$20:$Q$335,'2019-20 AER Final Decision'!$O$5,FALSE),2))</f>
        <v>1</v>
      </c>
    </row>
    <row r="109" spans="1:9" s="4" customFormat="1" x14ac:dyDescent="0.2">
      <c r="A109" s="49"/>
      <c r="B109" s="181"/>
      <c r="C109" s="23" t="s">
        <v>259</v>
      </c>
      <c r="D109" s="21" t="s">
        <v>4</v>
      </c>
      <c r="E109" s="29" t="s">
        <v>5</v>
      </c>
      <c r="F109" s="22">
        <f>ROUND(VLOOKUP($C109,'2019-20 AER Final Decision'!$G$21:$P$363,'2019-20 AER Final Decision'!$O$5,FALSE),2)</f>
        <v>357.89</v>
      </c>
      <c r="G109" s="108">
        <f t="shared" si="6"/>
        <v>393.67899999999997</v>
      </c>
      <c r="I109" s="3" t="b">
        <f>IF($E109="","",ROUND(F109,2)=ROUND(VLOOKUP($C109,'2019-20 AER Final Decision'!$G$20:$Q$335,'2019-20 AER Final Decision'!$O$5,FALSE),2))</f>
        <v>1</v>
      </c>
    </row>
    <row r="110" spans="1:9" s="4" customFormat="1" x14ac:dyDescent="0.2">
      <c r="A110" s="49"/>
      <c r="B110" s="181"/>
      <c r="C110" s="23" t="s">
        <v>261</v>
      </c>
      <c r="D110" s="21" t="s">
        <v>4</v>
      </c>
      <c r="E110" s="29" t="s">
        <v>5</v>
      </c>
      <c r="F110" s="22">
        <f>ROUND(VLOOKUP($C110,'2019-20 AER Final Decision'!$G$21:$P$363,'2019-20 AER Final Decision'!$O$5,FALSE),2)</f>
        <v>477.19</v>
      </c>
      <c r="G110" s="108">
        <f t="shared" si="6"/>
        <v>524.90899999999999</v>
      </c>
      <c r="I110" s="3" t="b">
        <f>IF($E110="","",ROUND(F110,2)=ROUND(VLOOKUP($C110,'2019-20 AER Final Decision'!$G$20:$Q$335,'2019-20 AER Final Decision'!$O$5,FALSE),2))</f>
        <v>1</v>
      </c>
    </row>
    <row r="111" spans="1:9" s="4" customFormat="1" x14ac:dyDescent="0.2">
      <c r="A111" s="49"/>
      <c r="B111" s="181"/>
      <c r="C111" s="23" t="s">
        <v>258</v>
      </c>
      <c r="D111" s="21" t="s">
        <v>4</v>
      </c>
      <c r="E111" s="29" t="s">
        <v>5</v>
      </c>
      <c r="F111" s="22">
        <f>ROUND(VLOOKUP($C111,'2019-20 AER Final Decision'!$G$21:$P$363,'2019-20 AER Final Decision'!$O$5,FALSE),2)</f>
        <v>596.49</v>
      </c>
      <c r="G111" s="108">
        <f t="shared" si="6"/>
        <v>656.13900000000001</v>
      </c>
      <c r="I111" s="3" t="b">
        <f>IF($E111="","",ROUND(F111,2)=ROUND(VLOOKUP($C111,'2019-20 AER Final Decision'!$G$20:$Q$335,'2019-20 AER Final Decision'!$O$5,FALSE),2))</f>
        <v>1</v>
      </c>
    </row>
    <row r="112" spans="1:9" s="4" customFormat="1" x14ac:dyDescent="0.2">
      <c r="A112" s="49"/>
      <c r="B112" s="181"/>
      <c r="C112" s="23" t="s">
        <v>260</v>
      </c>
      <c r="D112" s="21" t="s">
        <v>4</v>
      </c>
      <c r="E112" s="29" t="s">
        <v>5</v>
      </c>
      <c r="F112" s="22">
        <f>ROUND(VLOOKUP($C112,'2019-20 AER Final Decision'!$G$21:$P$363,'2019-20 AER Final Decision'!$O$5,FALSE),2)</f>
        <v>715.79</v>
      </c>
      <c r="G112" s="108">
        <f t="shared" si="6"/>
        <v>787.36900000000003</v>
      </c>
      <c r="I112" s="3" t="b">
        <f>IF($E112="","",ROUND(F112,2)=ROUND(VLOOKUP($C112,'2019-20 AER Final Decision'!$G$20:$Q$335,'2019-20 AER Final Decision'!$O$5,FALSE),2))</f>
        <v>1</v>
      </c>
    </row>
    <row r="113" spans="1:9" s="4" customFormat="1" x14ac:dyDescent="0.2">
      <c r="A113" s="49"/>
      <c r="B113" s="181"/>
      <c r="C113" s="23" t="s">
        <v>256</v>
      </c>
      <c r="D113" s="21" t="s">
        <v>4</v>
      </c>
      <c r="E113" s="29" t="s">
        <v>5</v>
      </c>
      <c r="F113" s="22">
        <f>ROUND(VLOOKUP($C113,'2019-20 AER Final Decision'!$G$21:$P$363,'2019-20 AER Final Decision'!$O$5,FALSE),2)</f>
        <v>477.19</v>
      </c>
      <c r="G113" s="108">
        <f t="shared" si="6"/>
        <v>524.90899999999999</v>
      </c>
      <c r="I113" s="3" t="b">
        <f>IF($E113="","",ROUND(F113,2)=ROUND(VLOOKUP($C113,'2019-20 AER Final Decision'!$G$20:$Q$335,'2019-20 AER Final Decision'!$O$5,FALSE),2))</f>
        <v>1</v>
      </c>
    </row>
    <row r="114" spans="1:9" s="4" customFormat="1" x14ac:dyDescent="0.2">
      <c r="A114" s="49"/>
      <c r="B114" s="181"/>
      <c r="C114" s="23" t="s">
        <v>257</v>
      </c>
      <c r="D114" s="21" t="s">
        <v>4</v>
      </c>
      <c r="E114" s="29" t="s">
        <v>5</v>
      </c>
      <c r="F114" s="22">
        <f>ROUND(VLOOKUP($C114,'2019-20 AER Final Decision'!$G$21:$P$363,'2019-20 AER Final Decision'!$O$5,FALSE),2)</f>
        <v>596.49</v>
      </c>
      <c r="G114" s="108">
        <f t="shared" si="6"/>
        <v>656.13900000000001</v>
      </c>
      <c r="I114" s="3" t="b">
        <f>IF($E114="","",ROUND(F114,2)=ROUND(VLOOKUP($C114,'2019-20 AER Final Decision'!$G$20:$Q$335,'2019-20 AER Final Decision'!$O$5,FALSE),2))</f>
        <v>1</v>
      </c>
    </row>
    <row r="115" spans="1:9" s="4" customFormat="1" x14ac:dyDescent="0.2">
      <c r="A115" s="49"/>
      <c r="B115" s="181"/>
      <c r="C115" s="23" t="s">
        <v>255</v>
      </c>
      <c r="D115" s="21" t="s">
        <v>4</v>
      </c>
      <c r="E115" s="29" t="s">
        <v>5</v>
      </c>
      <c r="F115" s="22">
        <f>ROUND(VLOOKUP($C115,'2019-20 AER Final Decision'!$G$21:$P$363,'2019-20 AER Final Decision'!$O$5,FALSE),2)</f>
        <v>1073.68</v>
      </c>
      <c r="G115" s="108">
        <f t="shared" si="6"/>
        <v>1181.048</v>
      </c>
      <c r="I115" s="3" t="b">
        <f>IF($E115="","",ROUND(F115,2)=ROUND(VLOOKUP($C115,'2019-20 AER Final Decision'!$G$20:$Q$335,'2019-20 AER Final Decision'!$O$5,FALSE),2))</f>
        <v>1</v>
      </c>
    </row>
    <row r="116" spans="1:9" s="4" customFormat="1" x14ac:dyDescent="0.2">
      <c r="A116" s="49"/>
      <c r="B116" s="181"/>
      <c r="C116" s="23" t="s">
        <v>282</v>
      </c>
      <c r="D116" s="21" t="s">
        <v>4</v>
      </c>
      <c r="E116" s="29" t="s">
        <v>5</v>
      </c>
      <c r="F116" s="22">
        <f>ROUND(VLOOKUP($C116,'2019-20 AER Final Decision'!$G$21:$P$363,'2019-20 AER Final Decision'!$O$5,FALSE),2)</f>
        <v>541.20000000000005</v>
      </c>
      <c r="G116" s="108">
        <f t="shared" si="6"/>
        <v>595.32000000000005</v>
      </c>
      <c r="I116" s="3" t="b">
        <f>IF($E116="","",ROUND(F116,2)=ROUND(VLOOKUP($C116,'2019-20 AER Final Decision'!$G$20:$Q$335,'2019-20 AER Final Decision'!$O$5,FALSE),2))</f>
        <v>1</v>
      </c>
    </row>
    <row r="117" spans="1:9" s="4" customFormat="1" x14ac:dyDescent="0.2">
      <c r="A117" s="49"/>
      <c r="B117" s="181"/>
      <c r="C117" s="23" t="s">
        <v>283</v>
      </c>
      <c r="D117" s="21" t="s">
        <v>4</v>
      </c>
      <c r="E117" s="29" t="s">
        <v>5</v>
      </c>
      <c r="F117" s="22">
        <f>ROUND(VLOOKUP($C117,'2019-20 AER Final Decision'!$G$21:$P$363,'2019-20 AER Final Decision'!$O$5,FALSE),2)</f>
        <v>721.58</v>
      </c>
      <c r="G117" s="108">
        <f t="shared" si="6"/>
        <v>793.73800000000006</v>
      </c>
      <c r="I117" s="3" t="b">
        <f>IF($E117="","",ROUND(F117,2)=ROUND(VLOOKUP($C117,'2019-20 AER Final Decision'!$G$20:$Q$335,'2019-20 AER Final Decision'!$O$5,FALSE),2))</f>
        <v>1</v>
      </c>
    </row>
    <row r="118" spans="1:9" s="4" customFormat="1" x14ac:dyDescent="0.2">
      <c r="A118" s="49"/>
      <c r="B118" s="181"/>
      <c r="C118" s="23" t="s">
        <v>284</v>
      </c>
      <c r="D118" s="21" t="s">
        <v>4</v>
      </c>
      <c r="E118" s="29" t="s">
        <v>5</v>
      </c>
      <c r="F118" s="22">
        <f>ROUND(VLOOKUP($C118,'2019-20 AER Final Decision'!$G$21:$P$363,'2019-20 AER Final Decision'!$O$5,FALSE),2)</f>
        <v>1082.3800000000001</v>
      </c>
      <c r="G118" s="108">
        <f t="shared" si="6"/>
        <v>1190.6179999999999</v>
      </c>
      <c r="I118" s="3" t="b">
        <f>IF($E118="","",ROUND(F118,2)=ROUND(VLOOKUP($C118,'2019-20 AER Final Decision'!$G$20:$Q$335,'2019-20 AER Final Decision'!$O$5,FALSE),2))</f>
        <v>1</v>
      </c>
    </row>
    <row r="119" spans="1:9" s="4" customFormat="1" x14ac:dyDescent="0.2">
      <c r="A119" s="49"/>
      <c r="B119" s="181"/>
      <c r="C119" s="23" t="s">
        <v>280</v>
      </c>
      <c r="D119" s="21" t="s">
        <v>4</v>
      </c>
      <c r="E119" s="29" t="s">
        <v>5</v>
      </c>
      <c r="F119" s="22">
        <f>ROUND(VLOOKUP($C119,'2019-20 AER Final Decision'!$G$21:$P$363,'2019-20 AER Final Decision'!$O$5,FALSE),2)</f>
        <v>360.79</v>
      </c>
      <c r="G119" s="108">
        <f t="shared" si="6"/>
        <v>396.86900000000003</v>
      </c>
      <c r="I119" s="3" t="b">
        <f>IF($E119="","",ROUND(F119,2)=ROUND(VLOOKUP($C119,'2019-20 AER Final Decision'!$G$20:$Q$335,'2019-20 AER Final Decision'!$O$5,FALSE),2))</f>
        <v>1</v>
      </c>
    </row>
    <row r="120" spans="1:9" s="4" customFormat="1" x14ac:dyDescent="0.2">
      <c r="A120" s="49"/>
      <c r="B120" s="181"/>
      <c r="C120" s="23" t="s">
        <v>281</v>
      </c>
      <c r="D120" s="21" t="s">
        <v>4</v>
      </c>
      <c r="E120" s="29" t="s">
        <v>5</v>
      </c>
      <c r="F120" s="22">
        <f>ROUND(VLOOKUP($C120,'2019-20 AER Final Decision'!$G$21:$P$363,'2019-20 AER Final Decision'!$O$5,FALSE),2)</f>
        <v>541.20000000000005</v>
      </c>
      <c r="G120" s="108">
        <f t="shared" si="6"/>
        <v>595.32000000000005</v>
      </c>
      <c r="I120" s="3" t="b">
        <f>IF($E120="","",ROUND(F120,2)=ROUND(VLOOKUP($C120,'2019-20 AER Final Decision'!$G$20:$Q$335,'2019-20 AER Final Decision'!$O$5,FALSE),2))</f>
        <v>1</v>
      </c>
    </row>
    <row r="121" spans="1:9" s="4" customFormat="1" x14ac:dyDescent="0.2">
      <c r="A121" s="49"/>
      <c r="B121" s="181"/>
      <c r="C121" s="23" t="s">
        <v>279</v>
      </c>
      <c r="D121" s="21" t="s">
        <v>4</v>
      </c>
      <c r="E121" s="29" t="s">
        <v>5</v>
      </c>
      <c r="F121" s="22">
        <f>ROUND(VLOOKUP($C121,'2019-20 AER Final Decision'!$G$21:$P$363,'2019-20 AER Final Decision'!$O$5,FALSE),2)</f>
        <v>901.99</v>
      </c>
      <c r="G121" s="108">
        <f t="shared" si="6"/>
        <v>992.18899999999996</v>
      </c>
      <c r="I121" s="3" t="b">
        <f>IF($E121="","",ROUND(F121,2)=ROUND(VLOOKUP($C121,'2019-20 AER Final Decision'!$G$20:$Q$335,'2019-20 AER Final Decision'!$O$5,FALSE),2))</f>
        <v>1</v>
      </c>
    </row>
    <row r="122" spans="1:9" s="4" customFormat="1" x14ac:dyDescent="0.2">
      <c r="A122" s="49"/>
      <c r="B122" s="181"/>
      <c r="C122" s="24"/>
      <c r="D122" s="25"/>
      <c r="E122" s="25"/>
      <c r="F122" s="26"/>
      <c r="G122" s="109"/>
      <c r="I122" s="3" t="str">
        <f>IF($E122="","",ROUND(F122,2)=ROUND(VLOOKUP($C122,'2019-20 AER Final Decision'!$G$20:$Q$335,'2019-20 AER Final Decision'!$O$5,FALSE),2))</f>
        <v/>
      </c>
    </row>
    <row r="123" spans="1:9" s="4" customFormat="1" x14ac:dyDescent="0.2">
      <c r="A123" s="49"/>
      <c r="B123" s="181"/>
      <c r="C123" s="20" t="s">
        <v>272</v>
      </c>
      <c r="D123" s="21" t="s">
        <v>6</v>
      </c>
      <c r="E123" s="29" t="s">
        <v>7</v>
      </c>
      <c r="F123" s="22">
        <f>ROUND(VLOOKUP($C123,'2019-20 AER Final Decision'!$G$21:$P$363,'2019-20 AER Final Decision'!$O$5,FALSE),2)</f>
        <v>180.41</v>
      </c>
      <c r="G123" s="108">
        <f t="shared" ref="G123:G136" si="7">ROUND(F123*1.1,3)</f>
        <v>198.45099999999999</v>
      </c>
      <c r="I123" s="3" t="b">
        <f>IF($E123="","",ROUND(F123,2)=ROUND(VLOOKUP($C123,'2019-20 AER Final Decision'!$G$20:$Q$335,'2019-20 AER Final Decision'!$O$5,FALSE),2))</f>
        <v>1</v>
      </c>
    </row>
    <row r="124" spans="1:9" s="4" customFormat="1" x14ac:dyDescent="0.2">
      <c r="A124" s="49"/>
      <c r="B124" s="181"/>
      <c r="C124" s="23" t="s">
        <v>273</v>
      </c>
      <c r="D124" s="21" t="s">
        <v>6</v>
      </c>
      <c r="E124" s="29" t="s">
        <v>7</v>
      </c>
      <c r="F124" s="22">
        <f>ROUND(VLOOKUP($C124,'2019-20 AER Final Decision'!$G$21:$P$363,'2019-20 AER Final Decision'!$O$5,FALSE),2)</f>
        <v>180.41</v>
      </c>
      <c r="G124" s="108">
        <f t="shared" si="7"/>
        <v>198.45099999999999</v>
      </c>
      <c r="I124" s="3" t="b">
        <f>IF($E124="","",ROUND(F124,2)=ROUND(VLOOKUP($C124,'2019-20 AER Final Decision'!$G$20:$Q$335,'2019-20 AER Final Decision'!$O$5,FALSE),2))</f>
        <v>1</v>
      </c>
    </row>
    <row r="125" spans="1:9" s="4" customFormat="1" x14ac:dyDescent="0.2">
      <c r="A125" s="49"/>
      <c r="B125" s="181"/>
      <c r="C125" s="23" t="s">
        <v>274</v>
      </c>
      <c r="D125" s="21" t="s">
        <v>6</v>
      </c>
      <c r="E125" s="29" t="s">
        <v>7</v>
      </c>
      <c r="F125" s="22">
        <f>ROUND(VLOOKUP($C125,'2019-20 AER Final Decision'!$G$21:$P$363,'2019-20 AER Final Decision'!$O$5,FALSE),2)</f>
        <v>180.41</v>
      </c>
      <c r="G125" s="108">
        <f t="shared" si="7"/>
        <v>198.45099999999999</v>
      </c>
      <c r="I125" s="3" t="b">
        <f>IF($E125="","",ROUND(F125,2)=ROUND(VLOOKUP($C125,'2019-20 AER Final Decision'!$G$20:$Q$335,'2019-20 AER Final Decision'!$O$5,FALSE),2))</f>
        <v>1</v>
      </c>
    </row>
    <row r="126" spans="1:9" s="4" customFormat="1" x14ac:dyDescent="0.2">
      <c r="A126" s="49"/>
      <c r="B126" s="181"/>
      <c r="C126" s="23" t="s">
        <v>275</v>
      </c>
      <c r="D126" s="21" t="s">
        <v>6</v>
      </c>
      <c r="E126" s="29" t="s">
        <v>7</v>
      </c>
      <c r="F126" s="22">
        <f>ROUND(VLOOKUP($C126,'2019-20 AER Final Decision'!$G$21:$P$363,'2019-20 AER Final Decision'!$O$5,FALSE),2)</f>
        <v>180.41</v>
      </c>
      <c r="G126" s="108">
        <f t="shared" si="7"/>
        <v>198.45099999999999</v>
      </c>
      <c r="I126" s="3" t="b">
        <f>IF($E126="","",ROUND(F126,2)=ROUND(VLOOKUP($C126,'2019-20 AER Final Decision'!$G$20:$Q$335,'2019-20 AER Final Decision'!$O$5,FALSE),2))</f>
        <v>1</v>
      </c>
    </row>
    <row r="127" spans="1:9" s="4" customFormat="1" x14ac:dyDescent="0.2">
      <c r="A127" s="49"/>
      <c r="B127" s="181"/>
      <c r="C127" s="23" t="s">
        <v>276</v>
      </c>
      <c r="D127" s="21" t="s">
        <v>6</v>
      </c>
      <c r="E127" s="29" t="s">
        <v>7</v>
      </c>
      <c r="F127" s="22">
        <f>ROUND(VLOOKUP($C127,'2019-20 AER Final Decision'!$G$21:$P$363,'2019-20 AER Final Decision'!$O$5,FALSE),2)</f>
        <v>180.41</v>
      </c>
      <c r="G127" s="108">
        <f t="shared" si="7"/>
        <v>198.45099999999999</v>
      </c>
      <c r="I127" s="3" t="b">
        <f>IF($E127="","",ROUND(F127,2)=ROUND(VLOOKUP($C127,'2019-20 AER Final Decision'!$G$20:$Q$335,'2019-20 AER Final Decision'!$O$5,FALSE),2))</f>
        <v>1</v>
      </c>
    </row>
    <row r="128" spans="1:9" s="4" customFormat="1" x14ac:dyDescent="0.2">
      <c r="A128" s="49"/>
      <c r="B128" s="181"/>
      <c r="C128" s="23" t="s">
        <v>12</v>
      </c>
      <c r="D128" s="21" t="s">
        <v>6</v>
      </c>
      <c r="E128" s="29" t="s">
        <v>7</v>
      </c>
      <c r="F128" s="22">
        <f>ROUND(VLOOKUP($C128,'2019-20 AER Final Decision'!$G$21:$P$363,'2019-20 AER Final Decision'!$O$5,FALSE),2)</f>
        <v>180.41</v>
      </c>
      <c r="G128" s="108">
        <f t="shared" si="7"/>
        <v>198.45099999999999</v>
      </c>
      <c r="I128" s="3" t="b">
        <f>IF($E128="","",ROUND(F128,2)=ROUND(VLOOKUP($C128,'2019-20 AER Final Decision'!$G$20:$Q$335,'2019-20 AER Final Decision'!$O$5,FALSE),2))</f>
        <v>1</v>
      </c>
    </row>
    <row r="129" spans="2:9" x14ac:dyDescent="0.2">
      <c r="B129" s="181"/>
      <c r="C129" s="23" t="s">
        <v>13</v>
      </c>
      <c r="D129" s="21" t="s">
        <v>6</v>
      </c>
      <c r="E129" s="29" t="s">
        <v>7</v>
      </c>
      <c r="F129" s="22">
        <f>ROUND(VLOOKUP($C129,'2019-20 AER Final Decision'!$G$21:$P$363,'2019-20 AER Final Decision'!$O$5,FALSE),2)</f>
        <v>180.41</v>
      </c>
      <c r="G129" s="108">
        <f t="shared" si="7"/>
        <v>198.45099999999999</v>
      </c>
      <c r="I129" s="3" t="b">
        <f>IF($E129="","",ROUND(F129,2)=ROUND(VLOOKUP($C129,'2019-20 AER Final Decision'!$G$20:$Q$335,'2019-20 AER Final Decision'!$O$5,FALSE),2))</f>
        <v>1</v>
      </c>
    </row>
    <row r="130" spans="2:9" x14ac:dyDescent="0.2">
      <c r="B130" s="181"/>
      <c r="C130" s="23" t="s">
        <v>14</v>
      </c>
      <c r="D130" s="21" t="s">
        <v>6</v>
      </c>
      <c r="E130" s="29" t="s">
        <v>7</v>
      </c>
      <c r="F130" s="22">
        <f>ROUND(VLOOKUP($C130,'2019-20 AER Final Decision'!$G$21:$P$363,'2019-20 AER Final Decision'!$O$5,FALSE),2)</f>
        <v>180.41</v>
      </c>
      <c r="G130" s="108">
        <f t="shared" si="7"/>
        <v>198.45099999999999</v>
      </c>
      <c r="I130" s="3" t="b">
        <f>IF($E130="","",ROUND(F130,2)=ROUND(VLOOKUP($C130,'2019-20 AER Final Decision'!$G$20:$Q$335,'2019-20 AER Final Decision'!$O$5,FALSE),2))</f>
        <v>1</v>
      </c>
    </row>
    <row r="131" spans="2:9" x14ac:dyDescent="0.2">
      <c r="B131" s="181"/>
      <c r="C131" s="23" t="s">
        <v>15</v>
      </c>
      <c r="D131" s="21" t="s">
        <v>6</v>
      </c>
      <c r="E131" s="29" t="s">
        <v>7</v>
      </c>
      <c r="F131" s="22">
        <f>ROUND(VLOOKUP($C131,'2019-20 AER Final Decision'!$G$21:$P$363,'2019-20 AER Final Decision'!$O$5,FALSE),2)</f>
        <v>180.41</v>
      </c>
      <c r="G131" s="108">
        <f t="shared" si="7"/>
        <v>198.45099999999999</v>
      </c>
      <c r="I131" s="3" t="b">
        <f>IF($E131="","",ROUND(F131,2)=ROUND(VLOOKUP($C131,'2019-20 AER Final Decision'!$G$20:$Q$335,'2019-20 AER Final Decision'!$O$5,FALSE),2))</f>
        <v>1</v>
      </c>
    </row>
    <row r="132" spans="2:9" x14ac:dyDescent="0.2">
      <c r="B132" s="181"/>
      <c r="C132" s="23" t="s">
        <v>9</v>
      </c>
      <c r="D132" s="21" t="s">
        <v>6</v>
      </c>
      <c r="E132" s="29" t="s">
        <v>7</v>
      </c>
      <c r="F132" s="22">
        <f>ROUND(VLOOKUP($C132,'2019-20 AER Final Decision'!$G$21:$P$363,'2019-20 AER Final Decision'!$O$5,FALSE),2)</f>
        <v>119.3</v>
      </c>
      <c r="G132" s="108">
        <f t="shared" si="7"/>
        <v>131.22999999999999</v>
      </c>
      <c r="I132" s="3" t="b">
        <f>IF($E132="","",ROUND(F132,2)=ROUND(VLOOKUP($C132,'2019-20 AER Final Decision'!$G$20:$Q$335,'2019-20 AER Final Decision'!$O$5,FALSE),2))</f>
        <v>1</v>
      </c>
    </row>
    <row r="133" spans="2:9" x14ac:dyDescent="0.2">
      <c r="B133" s="181"/>
      <c r="C133" s="23" t="s">
        <v>404</v>
      </c>
      <c r="D133" s="21" t="s">
        <v>4</v>
      </c>
      <c r="E133" s="29" t="s">
        <v>5</v>
      </c>
      <c r="F133" s="22">
        <f>ROUND(VLOOKUP($C133,'2019-20 AER Final Decision'!$G$21:$P$363,'2019-20 AER Final Decision'!$O$5,FALSE),2)</f>
        <v>477.19</v>
      </c>
      <c r="G133" s="108">
        <f t="shared" si="7"/>
        <v>524.90899999999999</v>
      </c>
      <c r="I133" s="3" t="b">
        <f>IF($E133="","",ROUND(F133,2)=ROUND(VLOOKUP($C133,'2019-20 AER Final Decision'!$G$20:$Q$335,'2019-20 AER Final Decision'!$O$5,FALSE),2))</f>
        <v>1</v>
      </c>
    </row>
    <row r="134" spans="2:9" x14ac:dyDescent="0.2">
      <c r="B134" s="181"/>
      <c r="C134" s="23" t="s">
        <v>405</v>
      </c>
      <c r="D134" s="21" t="s">
        <v>4</v>
      </c>
      <c r="E134" s="29" t="s">
        <v>5</v>
      </c>
      <c r="F134" s="22">
        <f>ROUND(VLOOKUP($C134,'2019-20 AER Final Decision'!$G$21:$P$363,'2019-20 AER Final Decision'!$O$5,FALSE),2)</f>
        <v>715.79</v>
      </c>
      <c r="G134" s="108">
        <f t="shared" si="7"/>
        <v>787.36900000000003</v>
      </c>
      <c r="I134" s="3" t="b">
        <f>IF($E134="","",ROUND(F134,2)=ROUND(VLOOKUP($C134,'2019-20 AER Final Decision'!$G$20:$Q$335,'2019-20 AER Final Decision'!$O$5,FALSE),2))</f>
        <v>1</v>
      </c>
    </row>
    <row r="135" spans="2:9" x14ac:dyDescent="0.2">
      <c r="B135" s="181"/>
      <c r="C135" s="23" t="s">
        <v>406</v>
      </c>
      <c r="D135" s="21" t="s">
        <v>4</v>
      </c>
      <c r="E135" s="29" t="s">
        <v>5</v>
      </c>
      <c r="F135" s="22">
        <f>ROUND(VLOOKUP($C135,'2019-20 AER Final Decision'!$G$21:$P$363,'2019-20 AER Final Decision'!$O$5,FALSE),2)</f>
        <v>954.38</v>
      </c>
      <c r="G135" s="108">
        <f t="shared" si="7"/>
        <v>1049.818</v>
      </c>
      <c r="I135" s="3" t="b">
        <f>IF($E135="","",ROUND(F135,2)=ROUND(VLOOKUP($C135,'2019-20 AER Final Decision'!$G$20:$Q$335,'2019-20 AER Final Decision'!$O$5,FALSE),2))</f>
        <v>1</v>
      </c>
    </row>
    <row r="136" spans="2:9" x14ac:dyDescent="0.2">
      <c r="B136" s="181"/>
      <c r="C136" s="23" t="s">
        <v>26</v>
      </c>
      <c r="D136" s="21" t="s">
        <v>6</v>
      </c>
      <c r="E136" s="29" t="s">
        <v>7</v>
      </c>
      <c r="F136" s="22">
        <f>ROUND(VLOOKUP($C136,'2019-20 AER Final Decision'!$G$21:$P$363,'2019-20 AER Final Decision'!$O$5,FALSE),2)</f>
        <v>180.41</v>
      </c>
      <c r="G136" s="108">
        <f t="shared" si="7"/>
        <v>198.45099999999999</v>
      </c>
      <c r="I136" s="3" t="b">
        <f>IF($E136="","",ROUND(F136,2)=ROUND(VLOOKUP($C136,'2019-20 AER Final Decision'!$G$20:$Q$335,'2019-20 AER Final Decision'!$O$5,FALSE),2))</f>
        <v>1</v>
      </c>
    </row>
    <row r="137" spans="2:9" x14ac:dyDescent="0.2">
      <c r="B137" s="181"/>
      <c r="C137" s="24"/>
      <c r="D137" s="25"/>
      <c r="E137" s="25"/>
      <c r="F137" s="26"/>
      <c r="G137" s="109"/>
      <c r="I137" s="3" t="str">
        <f>IF($E137="","",ROUND(F137,2)=ROUND(VLOOKUP($C137,'2019-20 AER Final Decision'!$G$20:$Q$335,'2019-20 AER Final Decision'!$O$5,FALSE),2))</f>
        <v/>
      </c>
    </row>
    <row r="138" spans="2:9" x14ac:dyDescent="0.2">
      <c r="B138" s="181"/>
      <c r="C138" s="23" t="s">
        <v>271</v>
      </c>
      <c r="D138" s="21" t="s">
        <v>6</v>
      </c>
      <c r="E138" s="29" t="s">
        <v>7</v>
      </c>
      <c r="F138" s="22">
        <f>ROUND(VLOOKUP($C138,'2019-20 AER Final Decision'!$G$21:$P$363,'2019-20 AER Final Decision'!$O$5,FALSE),2)</f>
        <v>180.41</v>
      </c>
      <c r="G138" s="108">
        <f t="shared" ref="G138:G141" si="8">ROUND(F138*1.1,3)</f>
        <v>198.45099999999999</v>
      </c>
      <c r="I138" s="3" t="b">
        <f>IF($E138="","",ROUND(F138,2)=ROUND(VLOOKUP($C138,'2019-20 AER Final Decision'!$G$20:$Q$335,'2019-20 AER Final Decision'!$O$5,FALSE),2))</f>
        <v>1</v>
      </c>
    </row>
    <row r="139" spans="2:9" x14ac:dyDescent="0.2">
      <c r="B139" s="181"/>
      <c r="C139" s="23" t="s">
        <v>270</v>
      </c>
      <c r="D139" s="21" t="s">
        <v>6</v>
      </c>
      <c r="E139" s="29" t="s">
        <v>7</v>
      </c>
      <c r="F139" s="22">
        <f>ROUND(VLOOKUP($C139,'2019-20 AER Final Decision'!$G$21:$P$363,'2019-20 AER Final Decision'!$O$5,FALSE),2)</f>
        <v>180.41</v>
      </c>
      <c r="G139" s="108">
        <f t="shared" si="8"/>
        <v>198.45099999999999</v>
      </c>
      <c r="I139" s="3" t="b">
        <f>IF($E139="","",ROUND(F139,2)=ROUND(VLOOKUP($C139,'2019-20 AER Final Decision'!$G$20:$Q$335,'2019-20 AER Final Decision'!$O$5,FALSE),2))</f>
        <v>1</v>
      </c>
    </row>
    <row r="140" spans="2:9" x14ac:dyDescent="0.2">
      <c r="B140" s="181"/>
      <c r="C140" s="23" t="s">
        <v>278</v>
      </c>
      <c r="D140" s="21" t="s">
        <v>6</v>
      </c>
      <c r="E140" s="29" t="s">
        <v>7</v>
      </c>
      <c r="F140" s="22">
        <f>ROUND(VLOOKUP($C140,'2019-20 AER Final Decision'!$G$21:$P$363,'2019-20 AER Final Decision'!$O$5,FALSE),2)</f>
        <v>180.41</v>
      </c>
      <c r="G140" s="108">
        <f t="shared" si="8"/>
        <v>198.45099999999999</v>
      </c>
      <c r="I140" s="3" t="b">
        <f>IF($E140="","",ROUND(F140,2)=ROUND(VLOOKUP($C140,'2019-20 AER Final Decision'!$G$20:$Q$335,'2019-20 AER Final Decision'!$O$5,FALSE),2))</f>
        <v>1</v>
      </c>
    </row>
    <row r="141" spans="2:9" x14ac:dyDescent="0.2">
      <c r="B141" s="181"/>
      <c r="C141" s="23" t="s">
        <v>277</v>
      </c>
      <c r="D141" s="21" t="s">
        <v>6</v>
      </c>
      <c r="E141" s="29" t="s">
        <v>7</v>
      </c>
      <c r="F141" s="22">
        <f>ROUND(VLOOKUP($C141,'2019-20 AER Final Decision'!$G$21:$P$363,'2019-20 AER Final Decision'!$O$5,FALSE),2)</f>
        <v>180.41</v>
      </c>
      <c r="G141" s="108">
        <f t="shared" si="8"/>
        <v>198.45099999999999</v>
      </c>
      <c r="I141" s="3" t="b">
        <f>IF($E141="","",ROUND(F141,2)=ROUND(VLOOKUP($C141,'2019-20 AER Final Decision'!$G$20:$Q$335,'2019-20 AER Final Decision'!$O$5,FALSE),2))</f>
        <v>1</v>
      </c>
    </row>
    <row r="142" spans="2:9" x14ac:dyDescent="0.2">
      <c r="B142" s="182"/>
      <c r="C142" s="24"/>
      <c r="D142" s="25"/>
      <c r="E142" s="25"/>
      <c r="F142" s="26"/>
      <c r="G142" s="109"/>
      <c r="I142" s="3" t="str">
        <f>IF($E142="","",ROUND(F142,2)=ROUND(VLOOKUP($C142,'2019-20 AER Final Decision'!$G$20:$Q$335,'2019-20 AER Final Decision'!$O$5,FALSE),2))</f>
        <v/>
      </c>
    </row>
    <row r="143" spans="2:9" x14ac:dyDescent="0.2">
      <c r="B143" s="180" t="s">
        <v>27</v>
      </c>
      <c r="C143" s="20" t="s">
        <v>28</v>
      </c>
      <c r="D143" s="21" t="s">
        <v>6</v>
      </c>
      <c r="E143" s="29" t="s">
        <v>7</v>
      </c>
      <c r="F143" s="22">
        <f>ROUND(VLOOKUP($C143,'2019-20 AER Final Decision'!$G$21:$P$363,'2019-20 AER Final Decision'!$O$5,FALSE),2)</f>
        <v>119.3</v>
      </c>
      <c r="G143" s="108">
        <f t="shared" ref="G143:G145" si="9">ROUND(F143*1.1,3)</f>
        <v>131.22999999999999</v>
      </c>
      <c r="I143" s="3" t="b">
        <f>IF($E143="","",ROUND(F143,2)=ROUND(VLOOKUP($C143,'2019-20 AER Final Decision'!$G$20:$Q$335,'2019-20 AER Final Decision'!$O$5,FALSE),2))</f>
        <v>1</v>
      </c>
    </row>
    <row r="144" spans="2:9" x14ac:dyDescent="0.2">
      <c r="B144" s="181"/>
      <c r="C144" s="23" t="s">
        <v>11</v>
      </c>
      <c r="D144" s="21" t="s">
        <v>6</v>
      </c>
      <c r="E144" s="29" t="s">
        <v>7</v>
      </c>
      <c r="F144" s="22">
        <f>ROUND(VLOOKUP($C144,'2019-20 AER Final Decision'!$G$21:$P$363,'2019-20 AER Final Decision'!$O$5,FALSE),2)</f>
        <v>180.41</v>
      </c>
      <c r="G144" s="108">
        <f t="shared" si="9"/>
        <v>198.45099999999999</v>
      </c>
      <c r="I144" s="3" t="b">
        <f>IF($E144="","",ROUND(F144,2)=ROUND(VLOOKUP($C144,'2019-20 AER Final Decision'!$G$20:$Q$335,'2019-20 AER Final Decision'!$O$5,FALSE),2))</f>
        <v>1</v>
      </c>
    </row>
    <row r="145" spans="2:9" x14ac:dyDescent="0.2">
      <c r="B145" s="181"/>
      <c r="C145" s="23" t="s">
        <v>29</v>
      </c>
      <c r="D145" s="21" t="s">
        <v>6</v>
      </c>
      <c r="E145" s="29" t="s">
        <v>7</v>
      </c>
      <c r="F145" s="22">
        <f>ROUND(VLOOKUP($C145,'2019-20 AER Final Decision'!$G$21:$P$363,'2019-20 AER Final Decision'!$O$5,FALSE),2)</f>
        <v>180.41</v>
      </c>
      <c r="G145" s="108">
        <f t="shared" si="9"/>
        <v>198.45099999999999</v>
      </c>
      <c r="I145" s="3" t="b">
        <f>IF($E145="","",ROUND(F145,2)=ROUND(VLOOKUP($C145,'2019-20 AER Final Decision'!$G$20:$Q$335,'2019-20 AER Final Decision'!$O$5,FALSE),2))</f>
        <v>1</v>
      </c>
    </row>
    <row r="146" spans="2:9" x14ac:dyDescent="0.2">
      <c r="B146" s="181"/>
      <c r="C146" s="24"/>
      <c r="D146" s="25"/>
      <c r="E146" s="25"/>
      <c r="F146" s="26"/>
      <c r="G146" s="109"/>
      <c r="I146" s="3" t="str">
        <f>IF($E146="","",ROUND(F146,2)=ROUND(VLOOKUP($C146,'2019-20 AER Final Decision'!$G$20:$Q$335,'2019-20 AER Final Decision'!$O$5,FALSE),2))</f>
        <v/>
      </c>
    </row>
    <row r="147" spans="2:9" x14ac:dyDescent="0.2">
      <c r="B147" s="181"/>
      <c r="C147" s="20" t="s">
        <v>30</v>
      </c>
      <c r="D147" s="21" t="s">
        <v>6</v>
      </c>
      <c r="E147" s="29" t="s">
        <v>7</v>
      </c>
      <c r="F147" s="22">
        <f>ROUND(VLOOKUP($C147,'2019-20 AER Final Decision'!$G$21:$P$363,'2019-20 AER Final Decision'!$O$5,FALSE),2)</f>
        <v>119.3</v>
      </c>
      <c r="G147" s="108">
        <f t="shared" ref="G147:G149" si="10">ROUND(F147*1.1,3)</f>
        <v>131.22999999999999</v>
      </c>
      <c r="I147" s="3" t="b">
        <f>IF($E147="","",ROUND(F147,2)=ROUND(VLOOKUP($C147,'2019-20 AER Final Decision'!$G$20:$Q$335,'2019-20 AER Final Decision'!$O$5,FALSE),2))</f>
        <v>1</v>
      </c>
    </row>
    <row r="148" spans="2:9" x14ac:dyDescent="0.2">
      <c r="B148" s="181"/>
      <c r="C148" s="23" t="s">
        <v>31</v>
      </c>
      <c r="D148" s="21" t="s">
        <v>6</v>
      </c>
      <c r="E148" s="29" t="s">
        <v>7</v>
      </c>
      <c r="F148" s="22">
        <f>ROUND(VLOOKUP($C148,'2019-20 AER Final Decision'!$G$21:$P$363,'2019-20 AER Final Decision'!$O$5,FALSE),2)</f>
        <v>180.41</v>
      </c>
      <c r="G148" s="108">
        <f t="shared" si="10"/>
        <v>198.45099999999999</v>
      </c>
      <c r="I148" s="3" t="b">
        <f>IF($E148="","",ROUND(F148,2)=ROUND(VLOOKUP($C148,'2019-20 AER Final Decision'!$G$20:$Q$335,'2019-20 AER Final Decision'!$O$5,FALSE),2))</f>
        <v>1</v>
      </c>
    </row>
    <row r="149" spans="2:9" x14ac:dyDescent="0.2">
      <c r="B149" s="181"/>
      <c r="C149" s="23" t="s">
        <v>8</v>
      </c>
      <c r="D149" s="21" t="s">
        <v>6</v>
      </c>
      <c r="E149" s="29" t="s">
        <v>7</v>
      </c>
      <c r="F149" s="22">
        <f>ROUND(VLOOKUP($C149,'2019-20 AER Final Decision'!$G$21:$P$363,'2019-20 AER Final Decision'!$O$5,FALSE),2)</f>
        <v>119.3</v>
      </c>
      <c r="G149" s="108">
        <f t="shared" si="10"/>
        <v>131.22999999999999</v>
      </c>
      <c r="I149" s="3" t="b">
        <f>IF($E149="","",ROUND(F149,2)=ROUND(VLOOKUP($C149,'2019-20 AER Final Decision'!$G$20:$Q$335,'2019-20 AER Final Decision'!$O$5,FALSE),2))</f>
        <v>1</v>
      </c>
    </row>
    <row r="150" spans="2:9" x14ac:dyDescent="0.2">
      <c r="B150" s="181"/>
      <c r="C150" s="24"/>
      <c r="D150" s="25"/>
      <c r="E150" s="25"/>
      <c r="F150" s="26"/>
      <c r="G150" s="109"/>
      <c r="I150" s="3" t="str">
        <f>IF($E150="","",ROUND(F150,2)=ROUND(VLOOKUP($C150,'2019-20 AER Final Decision'!$G$20:$Q$335,'2019-20 AER Final Decision'!$O$5,FALSE),2))</f>
        <v/>
      </c>
    </row>
    <row r="151" spans="2:9" x14ac:dyDescent="0.2">
      <c r="B151" s="181"/>
      <c r="C151" s="23" t="s">
        <v>271</v>
      </c>
      <c r="D151" s="21" t="s">
        <v>6</v>
      </c>
      <c r="E151" s="29" t="s">
        <v>7</v>
      </c>
      <c r="F151" s="22">
        <f>ROUND(VLOOKUP($C151,'2019-20 AER Final Decision'!$G$21:$P$363,'2019-20 AER Final Decision'!$O$5,FALSE),2)</f>
        <v>180.41</v>
      </c>
      <c r="G151" s="108">
        <f t="shared" ref="G151:G154" si="11">ROUND(F151*1.1,3)</f>
        <v>198.45099999999999</v>
      </c>
      <c r="I151" s="3" t="b">
        <f>IF($E151="","",ROUND(F151,2)=ROUND(VLOOKUP($C151,'2019-20 AER Final Decision'!$G$20:$Q$335,'2019-20 AER Final Decision'!$O$5,FALSE),2))</f>
        <v>1</v>
      </c>
    </row>
    <row r="152" spans="2:9" x14ac:dyDescent="0.2">
      <c r="B152" s="181"/>
      <c r="C152" s="23" t="s">
        <v>270</v>
      </c>
      <c r="D152" s="21" t="s">
        <v>6</v>
      </c>
      <c r="E152" s="29" t="s">
        <v>7</v>
      </c>
      <c r="F152" s="22">
        <f>ROUND(VLOOKUP($C152,'2019-20 AER Final Decision'!$G$21:$P$363,'2019-20 AER Final Decision'!$O$5,FALSE),2)</f>
        <v>180.41</v>
      </c>
      <c r="G152" s="108">
        <f t="shared" si="11"/>
        <v>198.45099999999999</v>
      </c>
      <c r="I152" s="3" t="b">
        <f>IF($E152="","",ROUND(F152,2)=ROUND(VLOOKUP($C152,'2019-20 AER Final Decision'!$G$20:$Q$335,'2019-20 AER Final Decision'!$O$5,FALSE),2))</f>
        <v>1</v>
      </c>
    </row>
    <row r="153" spans="2:9" x14ac:dyDescent="0.2">
      <c r="B153" s="181"/>
      <c r="C153" s="23" t="s">
        <v>278</v>
      </c>
      <c r="D153" s="21" t="s">
        <v>6</v>
      </c>
      <c r="E153" s="29" t="s">
        <v>7</v>
      </c>
      <c r="F153" s="22">
        <f>ROUND(VLOOKUP($C153,'2019-20 AER Final Decision'!$G$21:$P$363,'2019-20 AER Final Decision'!$O$5,FALSE),2)</f>
        <v>180.41</v>
      </c>
      <c r="G153" s="108">
        <f t="shared" si="11"/>
        <v>198.45099999999999</v>
      </c>
      <c r="I153" s="3" t="b">
        <f>IF($E153="","",ROUND(F153,2)=ROUND(VLOOKUP($C153,'2019-20 AER Final Decision'!$G$20:$Q$335,'2019-20 AER Final Decision'!$O$5,FALSE),2))</f>
        <v>1</v>
      </c>
    </row>
    <row r="154" spans="2:9" x14ac:dyDescent="0.2">
      <c r="B154" s="181"/>
      <c r="C154" s="23" t="s">
        <v>277</v>
      </c>
      <c r="D154" s="21" t="s">
        <v>6</v>
      </c>
      <c r="E154" s="29" t="s">
        <v>7</v>
      </c>
      <c r="F154" s="22">
        <f>ROUND(VLOOKUP($C154,'2019-20 AER Final Decision'!$G$21:$P$363,'2019-20 AER Final Decision'!$O$5,FALSE),2)</f>
        <v>180.41</v>
      </c>
      <c r="G154" s="108">
        <f t="shared" si="11"/>
        <v>198.45099999999999</v>
      </c>
      <c r="I154" s="3" t="b">
        <f>IF($E154="","",ROUND(F154,2)=ROUND(VLOOKUP($C154,'2019-20 AER Final Decision'!$G$20:$Q$335,'2019-20 AER Final Decision'!$O$5,FALSE),2))</f>
        <v>1</v>
      </c>
    </row>
    <row r="155" spans="2:9" x14ac:dyDescent="0.2">
      <c r="B155" s="182"/>
      <c r="C155" s="24"/>
      <c r="D155" s="25"/>
      <c r="E155" s="25"/>
      <c r="F155" s="26"/>
      <c r="G155" s="109"/>
      <c r="I155" s="3" t="str">
        <f>IF($E155="","",ROUND(F155,2)=ROUND(VLOOKUP($C155,'2019-20 AER Final Decision'!$G$20:$Q$335,'2019-20 AER Final Decision'!$O$5,FALSE),2))</f>
        <v/>
      </c>
    </row>
    <row r="156" spans="2:9" x14ac:dyDescent="0.2">
      <c r="B156" s="180" t="s">
        <v>32</v>
      </c>
      <c r="C156" s="30" t="s">
        <v>320</v>
      </c>
      <c r="D156" s="21" t="s">
        <v>4</v>
      </c>
      <c r="E156" s="21" t="s">
        <v>5</v>
      </c>
      <c r="F156" s="22">
        <f>ROUND(VLOOKUP($C156,'2019-20 AER Final Decision'!$G$21:$P$363,'2019-20 AER Final Decision'!$O$5,FALSE),2)</f>
        <v>238.6</v>
      </c>
      <c r="G156" s="108">
        <f t="shared" ref="G156:G161" si="12">ROUND(F156*1.1,3)</f>
        <v>262.45999999999998</v>
      </c>
      <c r="I156" s="3" t="b">
        <f>IF($E156="","",ROUND(F156,2)=ROUND(VLOOKUP($C156,'2019-20 AER Final Decision'!$G$20:$Q$335,'2019-20 AER Final Decision'!$O$5,FALSE),2))</f>
        <v>1</v>
      </c>
    </row>
    <row r="157" spans="2:9" x14ac:dyDescent="0.2">
      <c r="B157" s="181"/>
      <c r="C157" s="31" t="s">
        <v>322</v>
      </c>
      <c r="D157" s="21" t="s">
        <v>4</v>
      </c>
      <c r="E157" s="21" t="s">
        <v>5</v>
      </c>
      <c r="F157" s="22">
        <f>ROUND(VLOOKUP($C157,'2019-20 AER Final Decision'!$G$21:$P$363,'2019-20 AER Final Decision'!$O$5,FALSE),2)</f>
        <v>238.6</v>
      </c>
      <c r="G157" s="108">
        <f t="shared" si="12"/>
        <v>262.45999999999998</v>
      </c>
      <c r="I157" s="3" t="b">
        <f>IF($E157="","",ROUND(F157,2)=ROUND(VLOOKUP($C157,'2019-20 AER Final Decision'!$G$20:$Q$335,'2019-20 AER Final Decision'!$O$5,FALSE),2))</f>
        <v>1</v>
      </c>
    </row>
    <row r="158" spans="2:9" x14ac:dyDescent="0.2">
      <c r="B158" s="181"/>
      <c r="C158" s="31" t="s">
        <v>324</v>
      </c>
      <c r="D158" s="21" t="s">
        <v>4</v>
      </c>
      <c r="E158" s="21" t="s">
        <v>5</v>
      </c>
      <c r="F158" s="22">
        <f>ROUND(VLOOKUP($C158,'2019-20 AER Final Decision'!$G$21:$P$363,'2019-20 AER Final Decision'!$O$5,FALSE),2)</f>
        <v>238.6</v>
      </c>
      <c r="G158" s="108">
        <f t="shared" si="12"/>
        <v>262.45999999999998</v>
      </c>
      <c r="I158" s="3" t="b">
        <f>IF($E158="","",ROUND(F158,2)=ROUND(VLOOKUP($C158,'2019-20 AER Final Decision'!$G$20:$Q$335,'2019-20 AER Final Decision'!$O$5,FALSE),2))</f>
        <v>1</v>
      </c>
    </row>
    <row r="159" spans="2:9" x14ac:dyDescent="0.2">
      <c r="B159" s="181"/>
      <c r="C159" s="31" t="s">
        <v>407</v>
      </c>
      <c r="D159" s="21" t="s">
        <v>6</v>
      </c>
      <c r="E159" s="29" t="s">
        <v>7</v>
      </c>
      <c r="F159" s="22">
        <f>ROUND(VLOOKUP($C159,'2019-20 AER Final Decision'!$G$21:$P$363,'2019-20 AER Final Decision'!$O$5,FALSE),2)</f>
        <v>119.3</v>
      </c>
      <c r="G159" s="108">
        <f t="shared" si="12"/>
        <v>131.22999999999999</v>
      </c>
      <c r="I159" s="3" t="b">
        <f>IF($E159="","",ROUND(F159,2)=ROUND(VLOOKUP($C159,'2019-20 AER Final Decision'!$G$20:$Q$335,'2019-20 AER Final Decision'!$O$5,FALSE),2))</f>
        <v>1</v>
      </c>
    </row>
    <row r="160" spans="2:9" x14ac:dyDescent="0.2">
      <c r="B160" s="181"/>
      <c r="C160" s="31" t="s">
        <v>408</v>
      </c>
      <c r="D160" s="21" t="s">
        <v>6</v>
      </c>
      <c r="E160" s="29" t="s">
        <v>7</v>
      </c>
      <c r="F160" s="22">
        <f>ROUND(VLOOKUP($C160,'2019-20 AER Final Decision'!$G$21:$P$363,'2019-20 AER Final Decision'!$O$5,FALSE),2)</f>
        <v>119.3</v>
      </c>
      <c r="G160" s="108">
        <f t="shared" si="12"/>
        <v>131.22999999999999</v>
      </c>
      <c r="I160" s="3" t="b">
        <f>IF($E160="","",ROUND(F160,2)=ROUND(VLOOKUP($C160,'2019-20 AER Final Decision'!$G$20:$Q$335,'2019-20 AER Final Decision'!$O$5,FALSE),2))</f>
        <v>1</v>
      </c>
    </row>
    <row r="161" spans="2:9" x14ac:dyDescent="0.2">
      <c r="B161" s="181"/>
      <c r="C161" s="31" t="s">
        <v>409</v>
      </c>
      <c r="D161" s="21" t="s">
        <v>6</v>
      </c>
      <c r="E161" s="29" t="s">
        <v>7</v>
      </c>
      <c r="F161" s="22">
        <f>ROUND(VLOOKUP($C161,'2019-20 AER Final Decision'!$G$21:$P$363,'2019-20 AER Final Decision'!$O$5,FALSE),2)</f>
        <v>119.3</v>
      </c>
      <c r="G161" s="108">
        <f t="shared" si="12"/>
        <v>131.22999999999999</v>
      </c>
      <c r="I161" s="3" t="b">
        <f>IF($E161="","",ROUND(F161,2)=ROUND(VLOOKUP($C161,'2019-20 AER Final Decision'!$G$20:$Q$335,'2019-20 AER Final Decision'!$O$5,FALSE),2))</f>
        <v>1</v>
      </c>
    </row>
    <row r="162" spans="2:9" x14ac:dyDescent="0.2">
      <c r="B162" s="182"/>
      <c r="C162" s="24"/>
      <c r="D162" s="25"/>
      <c r="E162" s="25"/>
      <c r="F162" s="26"/>
      <c r="G162" s="109"/>
      <c r="I162" s="3" t="str">
        <f>IF($E162="","",ROUND(F162,2)=ROUND(VLOOKUP($C162,'2019-20 AER Final Decision'!$G$20:$Q$335,'2019-20 AER Final Decision'!$O$5,FALSE),2))</f>
        <v/>
      </c>
    </row>
    <row r="163" spans="2:9" x14ac:dyDescent="0.2">
      <c r="B163" s="180" t="s">
        <v>33</v>
      </c>
      <c r="C163" s="31" t="s">
        <v>313</v>
      </c>
      <c r="D163" s="21" t="s">
        <v>4</v>
      </c>
      <c r="E163" s="21" t="s">
        <v>5</v>
      </c>
      <c r="F163" s="22">
        <f>ROUND(VLOOKUP($C163,'2019-20 AER Final Decision'!$G$21:$P$363,'2019-20 AER Final Decision'!$O$5,FALSE),2)</f>
        <v>238.6</v>
      </c>
      <c r="G163" s="108">
        <f t="shared" ref="G163:G168" si="13">ROUND(F163*1.1,3)</f>
        <v>262.45999999999998</v>
      </c>
      <c r="I163" s="3" t="b">
        <f>IF($E163="","",ROUND(F163,2)=ROUND(VLOOKUP($C163,'2019-20 AER Final Decision'!$G$20:$Q$335,'2019-20 AER Final Decision'!$O$5,FALSE),2))</f>
        <v>1</v>
      </c>
    </row>
    <row r="164" spans="2:9" x14ac:dyDescent="0.2">
      <c r="B164" s="181"/>
      <c r="C164" s="31" t="s">
        <v>315</v>
      </c>
      <c r="D164" s="21" t="s">
        <v>4</v>
      </c>
      <c r="E164" s="21" t="s">
        <v>5</v>
      </c>
      <c r="F164" s="22">
        <f>ROUND(VLOOKUP($C164,'2019-20 AER Final Decision'!$G$21:$P$363,'2019-20 AER Final Decision'!$O$5,FALSE),2)</f>
        <v>357.89</v>
      </c>
      <c r="G164" s="108">
        <f t="shared" si="13"/>
        <v>393.67899999999997</v>
      </c>
      <c r="I164" s="3" t="b">
        <f>IF($E164="","",ROUND(F164,2)=ROUND(VLOOKUP($C164,'2019-20 AER Final Decision'!$G$20:$Q$335,'2019-20 AER Final Decision'!$O$5,FALSE),2))</f>
        <v>1</v>
      </c>
    </row>
    <row r="165" spans="2:9" x14ac:dyDescent="0.2">
      <c r="B165" s="181"/>
      <c r="C165" s="31" t="s">
        <v>317</v>
      </c>
      <c r="D165" s="21" t="s">
        <v>4</v>
      </c>
      <c r="E165" s="21" t="s">
        <v>5</v>
      </c>
      <c r="F165" s="22">
        <f>ROUND(VLOOKUP($C165,'2019-20 AER Final Decision'!$G$21:$P$363,'2019-20 AER Final Decision'!$O$5,FALSE),2)</f>
        <v>238.6</v>
      </c>
      <c r="G165" s="108">
        <f t="shared" si="13"/>
        <v>262.45999999999998</v>
      </c>
      <c r="I165" s="3" t="b">
        <f>IF($E165="","",ROUND(F165,2)=ROUND(VLOOKUP($C165,'2019-20 AER Final Decision'!$G$20:$Q$335,'2019-20 AER Final Decision'!$O$5,FALSE),2))</f>
        <v>1</v>
      </c>
    </row>
    <row r="166" spans="2:9" x14ac:dyDescent="0.2">
      <c r="B166" s="181"/>
      <c r="C166" s="31" t="s">
        <v>314</v>
      </c>
      <c r="D166" s="21" t="s">
        <v>6</v>
      </c>
      <c r="E166" s="29" t="s">
        <v>7</v>
      </c>
      <c r="F166" s="22">
        <f>ROUND(VLOOKUP($C166,'2019-20 AER Final Decision'!$G$21:$P$363,'2019-20 AER Final Decision'!$O$5,FALSE),2)</f>
        <v>119.3</v>
      </c>
      <c r="G166" s="108">
        <f t="shared" si="13"/>
        <v>131.22999999999999</v>
      </c>
      <c r="I166" s="3" t="b">
        <f>IF($E166="","",ROUND(F166,2)=ROUND(VLOOKUP($C166,'2019-20 AER Final Decision'!$G$20:$Q$335,'2019-20 AER Final Decision'!$O$5,FALSE),2))</f>
        <v>1</v>
      </c>
    </row>
    <row r="167" spans="2:9" x14ac:dyDescent="0.2">
      <c r="B167" s="181"/>
      <c r="C167" s="31" t="s">
        <v>316</v>
      </c>
      <c r="D167" s="21" t="s">
        <v>6</v>
      </c>
      <c r="E167" s="29" t="s">
        <v>7</v>
      </c>
      <c r="F167" s="22">
        <f>ROUND(VLOOKUP($C167,'2019-20 AER Final Decision'!$G$21:$P$363,'2019-20 AER Final Decision'!$O$5,FALSE),2)</f>
        <v>119.3</v>
      </c>
      <c r="G167" s="108">
        <f t="shared" si="13"/>
        <v>131.22999999999999</v>
      </c>
      <c r="I167" s="3" t="b">
        <f>IF($E167="","",ROUND(F167,2)=ROUND(VLOOKUP($C167,'2019-20 AER Final Decision'!$G$20:$Q$335,'2019-20 AER Final Decision'!$O$5,FALSE),2))</f>
        <v>1</v>
      </c>
    </row>
    <row r="168" spans="2:9" x14ac:dyDescent="0.2">
      <c r="B168" s="181"/>
      <c r="C168" s="31" t="s">
        <v>318</v>
      </c>
      <c r="D168" s="21" t="s">
        <v>6</v>
      </c>
      <c r="E168" s="29" t="s">
        <v>7</v>
      </c>
      <c r="F168" s="22">
        <f>ROUND(VLOOKUP($C168,'2019-20 AER Final Decision'!$G$21:$P$363,'2019-20 AER Final Decision'!$O$5,FALSE),2)</f>
        <v>119.3</v>
      </c>
      <c r="G168" s="108">
        <f t="shared" si="13"/>
        <v>131.22999999999999</v>
      </c>
      <c r="I168" s="3" t="b">
        <f>IF($E168="","",ROUND(F168,2)=ROUND(VLOOKUP($C168,'2019-20 AER Final Decision'!$G$20:$Q$335,'2019-20 AER Final Decision'!$O$5,FALSE),2))</f>
        <v>1</v>
      </c>
    </row>
    <row r="169" spans="2:9" x14ac:dyDescent="0.2">
      <c r="B169" s="182"/>
      <c r="C169" s="24"/>
      <c r="D169" s="25"/>
      <c r="E169" s="25"/>
      <c r="F169" s="26"/>
      <c r="G169" s="109"/>
      <c r="I169" s="3" t="str">
        <f>IF($E169="","",ROUND(F169,2)=ROUND(VLOOKUP($C169,'2019-20 AER Final Decision'!$G$20:$Q$335,'2019-20 AER Final Decision'!$O$5,FALSE),2))</f>
        <v/>
      </c>
    </row>
    <row r="170" spans="2:9" x14ac:dyDescent="0.2">
      <c r="B170" s="177" t="s">
        <v>287</v>
      </c>
      <c r="C170" s="32" t="s">
        <v>34</v>
      </c>
      <c r="D170" s="21" t="s">
        <v>4</v>
      </c>
      <c r="E170" s="21" t="s">
        <v>5</v>
      </c>
      <c r="F170" s="22">
        <f>ROUND(VLOOKUP($C170,'2019-20 AER Final Decision'!$G$21:$P$363,'2019-20 AER Final Decision'!$O$5,FALSE),2)</f>
        <v>90.19</v>
      </c>
      <c r="G170" s="108">
        <f t="shared" ref="G170:G221" si="14">ROUND(F170*1.1,3)</f>
        <v>99.209000000000003</v>
      </c>
      <c r="I170" s="3" t="b">
        <f>IF($E170="","",ROUND(F170,2)=ROUND(VLOOKUP($C170,'2019-20 AER Final Decision'!$G$20:$Q$335,'2019-20 AER Final Decision'!$O$5,FALSE),2))</f>
        <v>1</v>
      </c>
    </row>
    <row r="171" spans="2:9" x14ac:dyDescent="0.2">
      <c r="B171" s="183"/>
      <c r="C171" s="32" t="s">
        <v>35</v>
      </c>
      <c r="D171" s="21" t="s">
        <v>4</v>
      </c>
      <c r="E171" s="21" t="s">
        <v>5</v>
      </c>
      <c r="F171" s="22">
        <f>ROUND(VLOOKUP($C171,'2019-20 AER Final Decision'!$G$21:$P$363,'2019-20 AER Final Decision'!$O$5,FALSE),2)</f>
        <v>54.11</v>
      </c>
      <c r="G171" s="108">
        <f t="shared" si="14"/>
        <v>59.521000000000001</v>
      </c>
      <c r="I171" s="3" t="b">
        <f>IF($E171="","",ROUND(F171,2)=ROUND(VLOOKUP($C171,'2019-20 AER Final Decision'!$G$20:$Q$335,'2019-20 AER Final Decision'!$O$5,FALSE),2))</f>
        <v>1</v>
      </c>
    </row>
    <row r="172" spans="2:9" x14ac:dyDescent="0.2">
      <c r="B172" s="183"/>
      <c r="C172" s="32" t="s">
        <v>36</v>
      </c>
      <c r="D172" s="21" t="s">
        <v>4</v>
      </c>
      <c r="E172" s="21" t="s">
        <v>5</v>
      </c>
      <c r="F172" s="22">
        <f>ROUND(VLOOKUP($C172,'2019-20 AER Final Decision'!$G$21:$P$363,'2019-20 AER Final Decision'!$O$5,FALSE),2)</f>
        <v>18.04</v>
      </c>
      <c r="G172" s="108">
        <f t="shared" si="14"/>
        <v>19.844000000000001</v>
      </c>
      <c r="I172" s="3" t="b">
        <f>IF($E172="","",ROUND(F172,2)=ROUND(VLOOKUP($C172,'2019-20 AER Final Decision'!$G$20:$Q$335,'2019-20 AER Final Decision'!$O$5,FALSE),2))</f>
        <v>1</v>
      </c>
    </row>
    <row r="173" spans="2:9" x14ac:dyDescent="0.2">
      <c r="B173" s="183"/>
      <c r="C173" s="32" t="s">
        <v>37</v>
      </c>
      <c r="D173" s="21" t="s">
        <v>4</v>
      </c>
      <c r="E173" s="21" t="s">
        <v>5</v>
      </c>
      <c r="F173" s="22">
        <f>ROUND(VLOOKUP($C173,'2019-20 AER Final Decision'!$G$21:$P$363,'2019-20 AER Final Decision'!$O$5,FALSE),2)</f>
        <v>207.47</v>
      </c>
      <c r="G173" s="108">
        <f t="shared" si="14"/>
        <v>228.21700000000001</v>
      </c>
      <c r="I173" s="3" t="b">
        <f>IF($E173="","",ROUND(F173,2)=ROUND(VLOOKUP($C173,'2019-20 AER Final Decision'!$G$20:$Q$335,'2019-20 AER Final Decision'!$O$5,FALSE),2))</f>
        <v>1</v>
      </c>
    </row>
    <row r="174" spans="2:9" x14ac:dyDescent="0.2">
      <c r="B174" s="183"/>
      <c r="C174" s="32" t="s">
        <v>38</v>
      </c>
      <c r="D174" s="21" t="s">
        <v>4</v>
      </c>
      <c r="E174" s="21" t="s">
        <v>5</v>
      </c>
      <c r="F174" s="22">
        <f>ROUND(VLOOKUP($C174,'2019-20 AER Final Decision'!$G$21:$P$363,'2019-20 AER Final Decision'!$O$5,FALSE),2)</f>
        <v>126.28</v>
      </c>
      <c r="G174" s="108">
        <f t="shared" si="14"/>
        <v>138.90799999999999</v>
      </c>
      <c r="I174" s="3" t="b">
        <f>IF($E174="","",ROUND(F174,2)=ROUND(VLOOKUP($C174,'2019-20 AER Final Decision'!$G$20:$Q$335,'2019-20 AER Final Decision'!$O$5,FALSE),2))</f>
        <v>1</v>
      </c>
    </row>
    <row r="175" spans="2:9" x14ac:dyDescent="0.2">
      <c r="B175" s="183"/>
      <c r="C175" s="32" t="s">
        <v>39</v>
      </c>
      <c r="D175" s="21" t="s">
        <v>4</v>
      </c>
      <c r="E175" s="21" t="s">
        <v>5</v>
      </c>
      <c r="F175" s="22">
        <f>ROUND(VLOOKUP($C175,'2019-20 AER Final Decision'!$G$21:$P$363,'2019-20 AER Final Decision'!$O$5,FALSE),2)</f>
        <v>72.16</v>
      </c>
      <c r="G175" s="108">
        <f t="shared" si="14"/>
        <v>79.376000000000005</v>
      </c>
      <c r="I175" s="3" t="b">
        <f>IF($E175="","",ROUND(F175,2)=ROUND(VLOOKUP($C175,'2019-20 AER Final Decision'!$G$20:$Q$335,'2019-20 AER Final Decision'!$O$5,FALSE),2))</f>
        <v>1</v>
      </c>
    </row>
    <row r="176" spans="2:9" x14ac:dyDescent="0.2">
      <c r="B176" s="183"/>
      <c r="C176" s="32" t="s">
        <v>40</v>
      </c>
      <c r="D176" s="21" t="s">
        <v>4</v>
      </c>
      <c r="E176" s="21" t="s">
        <v>5</v>
      </c>
      <c r="F176" s="22">
        <f>ROUND(VLOOKUP($C176,'2019-20 AER Final Decision'!$G$21:$P$363,'2019-20 AER Final Decision'!$O$5,FALSE),2)</f>
        <v>450.98</v>
      </c>
      <c r="G176" s="108">
        <f t="shared" si="14"/>
        <v>496.07799999999997</v>
      </c>
      <c r="I176" s="3" t="b">
        <f>IF($E176="","",ROUND(F176,2)=ROUND(VLOOKUP($C176,'2019-20 AER Final Decision'!$G$20:$Q$335,'2019-20 AER Final Decision'!$O$5,FALSE),2))</f>
        <v>1</v>
      </c>
    </row>
    <row r="177" spans="2:9" x14ac:dyDescent="0.2">
      <c r="B177" s="183"/>
      <c r="C177" s="32" t="s">
        <v>41</v>
      </c>
      <c r="D177" s="21" t="s">
        <v>4</v>
      </c>
      <c r="E177" s="21" t="s">
        <v>5</v>
      </c>
      <c r="F177" s="22">
        <f>ROUND(VLOOKUP($C177,'2019-20 AER Final Decision'!$G$21:$P$363,'2019-20 AER Final Decision'!$O$5,FALSE),2)</f>
        <v>252.55</v>
      </c>
      <c r="G177" s="108">
        <f t="shared" si="14"/>
        <v>277.80500000000001</v>
      </c>
      <c r="I177" s="3" t="b">
        <f>IF($E177="","",ROUND(F177,2)=ROUND(VLOOKUP($C177,'2019-20 AER Final Decision'!$G$20:$Q$335,'2019-20 AER Final Decision'!$O$5,FALSE),2))</f>
        <v>1</v>
      </c>
    </row>
    <row r="178" spans="2:9" x14ac:dyDescent="0.2">
      <c r="B178" s="183"/>
      <c r="C178" s="32" t="s">
        <v>42</v>
      </c>
      <c r="D178" s="21" t="s">
        <v>4</v>
      </c>
      <c r="E178" s="21" t="s">
        <v>5</v>
      </c>
      <c r="F178" s="22">
        <f>ROUND(VLOOKUP($C178,'2019-20 AER Final Decision'!$G$21:$P$363,'2019-20 AER Final Decision'!$O$5,FALSE),2)</f>
        <v>117.25</v>
      </c>
      <c r="G178" s="108">
        <f t="shared" si="14"/>
        <v>128.97499999999999</v>
      </c>
      <c r="I178" s="3" t="b">
        <f>IF($E178="","",ROUND(F178,2)=ROUND(VLOOKUP($C178,'2019-20 AER Final Decision'!$G$20:$Q$335,'2019-20 AER Final Decision'!$O$5,FALSE),2))</f>
        <v>1</v>
      </c>
    </row>
    <row r="179" spans="2:9" x14ac:dyDescent="0.2">
      <c r="B179" s="183"/>
      <c r="C179" s="32" t="s">
        <v>410</v>
      </c>
      <c r="D179" s="21" t="s">
        <v>6</v>
      </c>
      <c r="E179" s="29" t="s">
        <v>7</v>
      </c>
      <c r="F179" s="22">
        <f>ROUND(VLOOKUP($C179,'2019-20 AER Final Decision'!$G$21:$P$363,'2019-20 AER Final Decision'!$O$5,FALSE),2)</f>
        <v>180.41</v>
      </c>
      <c r="G179" s="108">
        <f t="shared" si="14"/>
        <v>198.45099999999999</v>
      </c>
      <c r="I179" s="3" t="b">
        <f>IF($E179="","",ROUND(F179,2)=ROUND(VLOOKUP($C179,'2019-20 AER Final Decision'!$G$20:$Q$335,'2019-20 AER Final Decision'!$O$5,FALSE),2))</f>
        <v>1</v>
      </c>
    </row>
    <row r="180" spans="2:9" x14ac:dyDescent="0.2">
      <c r="B180" s="183"/>
      <c r="C180" s="32" t="s">
        <v>43</v>
      </c>
      <c r="D180" s="21" t="s">
        <v>4</v>
      </c>
      <c r="E180" s="21" t="s">
        <v>5</v>
      </c>
      <c r="F180" s="22">
        <f>ROUND(VLOOKUP($C180,'2019-20 AER Final Decision'!$G$21:$P$363,'2019-20 AER Final Decision'!$O$5,FALSE),2)</f>
        <v>90.19</v>
      </c>
      <c r="G180" s="108">
        <f t="shared" si="14"/>
        <v>99.209000000000003</v>
      </c>
      <c r="I180" s="3" t="b">
        <f>IF($E180="","",ROUND(F180,2)=ROUND(VLOOKUP($C180,'2019-20 AER Final Decision'!$G$20:$Q$335,'2019-20 AER Final Decision'!$O$5,FALSE),2))</f>
        <v>1</v>
      </c>
    </row>
    <row r="181" spans="2:9" x14ac:dyDescent="0.2">
      <c r="B181" s="183"/>
      <c r="C181" s="32" t="s">
        <v>44</v>
      </c>
      <c r="D181" s="21" t="s">
        <v>4</v>
      </c>
      <c r="E181" s="21" t="s">
        <v>5</v>
      </c>
      <c r="F181" s="22">
        <f>ROUND(VLOOKUP($C181,'2019-20 AER Final Decision'!$G$21:$P$363,'2019-20 AER Final Decision'!$O$5,FALSE),2)</f>
        <v>54.11</v>
      </c>
      <c r="G181" s="108">
        <f t="shared" si="14"/>
        <v>59.521000000000001</v>
      </c>
      <c r="I181" s="3" t="b">
        <f>IF($E181="","",ROUND(F181,2)=ROUND(VLOOKUP($C181,'2019-20 AER Final Decision'!$G$20:$Q$335,'2019-20 AER Final Decision'!$O$5,FALSE),2))</f>
        <v>1</v>
      </c>
    </row>
    <row r="182" spans="2:9" x14ac:dyDescent="0.2">
      <c r="B182" s="183"/>
      <c r="C182" s="32" t="s">
        <v>45</v>
      </c>
      <c r="D182" s="21" t="s">
        <v>4</v>
      </c>
      <c r="E182" s="21" t="s">
        <v>5</v>
      </c>
      <c r="F182" s="22">
        <f>ROUND(VLOOKUP($C182,'2019-20 AER Final Decision'!$G$21:$P$363,'2019-20 AER Final Decision'!$O$5,FALSE),2)</f>
        <v>18.04</v>
      </c>
      <c r="G182" s="108">
        <f t="shared" si="14"/>
        <v>19.844000000000001</v>
      </c>
      <c r="I182" s="3" t="b">
        <f>IF($E182="","",ROUND(F182,2)=ROUND(VLOOKUP($C182,'2019-20 AER Final Decision'!$G$20:$Q$335,'2019-20 AER Final Decision'!$O$5,FALSE),2))</f>
        <v>1</v>
      </c>
    </row>
    <row r="183" spans="2:9" x14ac:dyDescent="0.2">
      <c r="B183" s="183"/>
      <c r="C183" s="32" t="s">
        <v>46</v>
      </c>
      <c r="D183" s="21" t="s">
        <v>4</v>
      </c>
      <c r="E183" s="21" t="s">
        <v>5</v>
      </c>
      <c r="F183" s="22">
        <f>ROUND(VLOOKUP($C183,'2019-20 AER Final Decision'!$G$21:$P$363,'2019-20 AER Final Decision'!$O$5,FALSE),2)</f>
        <v>216.47</v>
      </c>
      <c r="G183" s="108">
        <f t="shared" si="14"/>
        <v>238.11699999999999</v>
      </c>
      <c r="I183" s="3" t="b">
        <f>IF($E183="","",ROUND(F183,2)=ROUND(VLOOKUP($C183,'2019-20 AER Final Decision'!$G$20:$Q$335,'2019-20 AER Final Decision'!$O$5,FALSE),2))</f>
        <v>1</v>
      </c>
    </row>
    <row r="184" spans="2:9" x14ac:dyDescent="0.2">
      <c r="B184" s="183"/>
      <c r="C184" s="32" t="s">
        <v>47</v>
      </c>
      <c r="D184" s="21" t="s">
        <v>4</v>
      </c>
      <c r="E184" s="21" t="s">
        <v>5</v>
      </c>
      <c r="F184" s="22">
        <f>ROUND(VLOOKUP($C184,'2019-20 AER Final Decision'!$G$21:$P$363,'2019-20 AER Final Decision'!$O$5,FALSE),2)</f>
        <v>117.25</v>
      </c>
      <c r="G184" s="108">
        <f t="shared" si="14"/>
        <v>128.97499999999999</v>
      </c>
      <c r="I184" s="3" t="b">
        <f>IF($E184="","",ROUND(F184,2)=ROUND(VLOOKUP($C184,'2019-20 AER Final Decision'!$G$20:$Q$335,'2019-20 AER Final Decision'!$O$5,FALSE),2))</f>
        <v>1</v>
      </c>
    </row>
    <row r="185" spans="2:9" x14ac:dyDescent="0.2">
      <c r="B185" s="183"/>
      <c r="C185" s="32" t="s">
        <v>48</v>
      </c>
      <c r="D185" s="21" t="s">
        <v>4</v>
      </c>
      <c r="E185" s="21" t="s">
        <v>5</v>
      </c>
      <c r="F185" s="22">
        <f>ROUND(VLOOKUP($C185,'2019-20 AER Final Decision'!$G$21:$P$363,'2019-20 AER Final Decision'!$O$5,FALSE),2)</f>
        <v>72.16</v>
      </c>
      <c r="G185" s="108">
        <f t="shared" si="14"/>
        <v>79.376000000000005</v>
      </c>
      <c r="I185" s="3" t="b">
        <f>IF($E185="","",ROUND(F185,2)=ROUND(VLOOKUP($C185,'2019-20 AER Final Decision'!$G$20:$Q$335,'2019-20 AER Final Decision'!$O$5,FALSE),2))</f>
        <v>1</v>
      </c>
    </row>
    <row r="186" spans="2:9" x14ac:dyDescent="0.2">
      <c r="B186" s="183"/>
      <c r="C186" s="32" t="s">
        <v>49</v>
      </c>
      <c r="D186" s="21" t="s">
        <v>4</v>
      </c>
      <c r="E186" s="21" t="s">
        <v>5</v>
      </c>
      <c r="F186" s="22">
        <f>ROUND(VLOOKUP($C186,'2019-20 AER Final Decision'!$G$21:$P$363,'2019-20 AER Final Decision'!$O$5,FALSE),2)</f>
        <v>460.01</v>
      </c>
      <c r="G186" s="108">
        <f t="shared" si="14"/>
        <v>506.01100000000002</v>
      </c>
      <c r="I186" s="3" t="b">
        <f>IF($E186="","",ROUND(F186,2)=ROUND(VLOOKUP($C186,'2019-20 AER Final Decision'!$G$20:$Q$335,'2019-20 AER Final Decision'!$O$5,FALSE),2))</f>
        <v>1</v>
      </c>
    </row>
    <row r="187" spans="2:9" x14ac:dyDescent="0.2">
      <c r="B187" s="183"/>
      <c r="C187" s="32" t="s">
        <v>50</v>
      </c>
      <c r="D187" s="21" t="s">
        <v>4</v>
      </c>
      <c r="E187" s="21" t="s">
        <v>5</v>
      </c>
      <c r="F187" s="22">
        <f>ROUND(VLOOKUP($C187,'2019-20 AER Final Decision'!$G$21:$P$363,'2019-20 AER Final Decision'!$O$5,FALSE),2)</f>
        <v>270.58999999999997</v>
      </c>
      <c r="G187" s="108">
        <f t="shared" si="14"/>
        <v>297.649</v>
      </c>
      <c r="I187" s="3" t="b">
        <f>IF($E187="","",ROUND(F187,2)=ROUND(VLOOKUP($C187,'2019-20 AER Final Decision'!$G$20:$Q$335,'2019-20 AER Final Decision'!$O$5,FALSE),2))</f>
        <v>1</v>
      </c>
    </row>
    <row r="188" spans="2:9" x14ac:dyDescent="0.2">
      <c r="B188" s="183"/>
      <c r="C188" s="32" t="s">
        <v>51</v>
      </c>
      <c r="D188" s="21" t="s">
        <v>4</v>
      </c>
      <c r="E188" s="21" t="s">
        <v>5</v>
      </c>
      <c r="F188" s="22">
        <f>ROUND(VLOOKUP($C188,'2019-20 AER Final Decision'!$G$21:$P$363,'2019-20 AER Final Decision'!$O$5,FALSE),2)</f>
        <v>126.28</v>
      </c>
      <c r="G188" s="108">
        <f t="shared" si="14"/>
        <v>138.90799999999999</v>
      </c>
      <c r="I188" s="3" t="b">
        <f>IF($E188="","",ROUND(F188,2)=ROUND(VLOOKUP($C188,'2019-20 AER Final Decision'!$G$20:$Q$335,'2019-20 AER Final Decision'!$O$5,FALSE),2))</f>
        <v>1</v>
      </c>
    </row>
    <row r="189" spans="2:9" x14ac:dyDescent="0.2">
      <c r="B189" s="183"/>
      <c r="C189" s="32" t="s">
        <v>52</v>
      </c>
      <c r="D189" s="21" t="s">
        <v>4</v>
      </c>
      <c r="E189" s="21" t="s">
        <v>5</v>
      </c>
      <c r="F189" s="22">
        <f>ROUND(VLOOKUP($C189,'2019-20 AER Final Decision'!$G$21:$P$363,'2019-20 AER Final Decision'!$O$5,FALSE),2)</f>
        <v>108.25</v>
      </c>
      <c r="G189" s="108">
        <f t="shared" si="14"/>
        <v>119.075</v>
      </c>
      <c r="I189" s="3" t="b">
        <f>IF($E189="","",ROUND(F189,2)=ROUND(VLOOKUP($C189,'2019-20 AER Final Decision'!$G$20:$Q$335,'2019-20 AER Final Decision'!$O$5,FALSE),2))</f>
        <v>1</v>
      </c>
    </row>
    <row r="190" spans="2:9" x14ac:dyDescent="0.2">
      <c r="B190" s="183"/>
      <c r="C190" s="32" t="s">
        <v>53</v>
      </c>
      <c r="D190" s="21" t="s">
        <v>4</v>
      </c>
      <c r="E190" s="21" t="s">
        <v>5</v>
      </c>
      <c r="F190" s="22">
        <f>ROUND(VLOOKUP($C190,'2019-20 AER Final Decision'!$G$21:$P$363,'2019-20 AER Final Decision'!$O$5,FALSE),2)</f>
        <v>90.19</v>
      </c>
      <c r="G190" s="108">
        <f t="shared" si="14"/>
        <v>99.209000000000003</v>
      </c>
      <c r="I190" s="3" t="b">
        <f>IF($E190="","",ROUND(F190,2)=ROUND(VLOOKUP($C190,'2019-20 AER Final Decision'!$G$20:$Q$335,'2019-20 AER Final Decision'!$O$5,FALSE),2))</f>
        <v>1</v>
      </c>
    </row>
    <row r="191" spans="2:9" x14ac:dyDescent="0.2">
      <c r="B191" s="183"/>
      <c r="C191" s="32" t="s">
        <v>54</v>
      </c>
      <c r="D191" s="21" t="s">
        <v>4</v>
      </c>
      <c r="E191" s="21" t="s">
        <v>5</v>
      </c>
      <c r="F191" s="22">
        <f>ROUND(VLOOKUP($C191,'2019-20 AER Final Decision'!$G$21:$P$363,'2019-20 AER Final Decision'!$O$5,FALSE),2)</f>
        <v>72.16</v>
      </c>
      <c r="G191" s="108">
        <f t="shared" si="14"/>
        <v>79.376000000000005</v>
      </c>
      <c r="I191" s="3" t="b">
        <f>IF($E191="","",ROUND(F191,2)=ROUND(VLOOKUP($C191,'2019-20 AER Final Decision'!$G$20:$Q$335,'2019-20 AER Final Decision'!$O$5,FALSE),2))</f>
        <v>1</v>
      </c>
    </row>
    <row r="192" spans="2:9" x14ac:dyDescent="0.2">
      <c r="B192" s="183"/>
      <c r="C192" s="32" t="s">
        <v>55</v>
      </c>
      <c r="D192" s="21" t="s">
        <v>4</v>
      </c>
      <c r="E192" s="21" t="s">
        <v>5</v>
      </c>
      <c r="F192" s="22">
        <f>ROUND(VLOOKUP($C192,'2019-20 AER Final Decision'!$G$21:$P$363,'2019-20 AER Final Decision'!$O$5,FALSE),2)</f>
        <v>613.35</v>
      </c>
      <c r="G192" s="108">
        <f t="shared" si="14"/>
        <v>674.68499999999995</v>
      </c>
      <c r="I192" s="3" t="b">
        <f>IF($E192="","",ROUND(F192,2)=ROUND(VLOOKUP($C192,'2019-20 AER Final Decision'!$G$20:$Q$335,'2019-20 AER Final Decision'!$O$5,FALSE),2))</f>
        <v>1</v>
      </c>
    </row>
    <row r="193" spans="2:9" x14ac:dyDescent="0.2">
      <c r="B193" s="183"/>
      <c r="C193" s="32" t="s">
        <v>56</v>
      </c>
      <c r="D193" s="21" t="s">
        <v>4</v>
      </c>
      <c r="E193" s="21" t="s">
        <v>5</v>
      </c>
      <c r="F193" s="22">
        <f>ROUND(VLOOKUP($C193,'2019-20 AER Final Decision'!$G$21:$P$363,'2019-20 AER Final Decision'!$O$5,FALSE),2)</f>
        <v>216.47</v>
      </c>
      <c r="G193" s="108">
        <f t="shared" si="14"/>
        <v>238.11699999999999</v>
      </c>
      <c r="I193" s="3" t="b">
        <f>IF($E193="","",ROUND(F193,2)=ROUND(VLOOKUP($C193,'2019-20 AER Final Decision'!$G$20:$Q$335,'2019-20 AER Final Decision'!$O$5,FALSE),2))</f>
        <v>1</v>
      </c>
    </row>
    <row r="194" spans="2:9" x14ac:dyDescent="0.2">
      <c r="B194" s="183"/>
      <c r="C194" s="32" t="s">
        <v>57</v>
      </c>
      <c r="D194" s="21" t="s">
        <v>4</v>
      </c>
      <c r="E194" s="21" t="s">
        <v>5</v>
      </c>
      <c r="F194" s="22">
        <f>ROUND(VLOOKUP($C194,'2019-20 AER Final Decision'!$G$21:$P$363,'2019-20 AER Final Decision'!$O$5,FALSE),2)</f>
        <v>180.41</v>
      </c>
      <c r="G194" s="108">
        <f t="shared" si="14"/>
        <v>198.45099999999999</v>
      </c>
      <c r="I194" s="3" t="b">
        <f>IF($E194="","",ROUND(F194,2)=ROUND(VLOOKUP($C194,'2019-20 AER Final Decision'!$G$20:$Q$335,'2019-20 AER Final Decision'!$O$5,FALSE),2))</f>
        <v>1</v>
      </c>
    </row>
    <row r="195" spans="2:9" x14ac:dyDescent="0.2">
      <c r="B195" s="183"/>
      <c r="C195" s="32" t="s">
        <v>58</v>
      </c>
      <c r="D195" s="21" t="s">
        <v>4</v>
      </c>
      <c r="E195" s="21" t="s">
        <v>5</v>
      </c>
      <c r="F195" s="22">
        <f>ROUND(VLOOKUP($C195,'2019-20 AER Final Decision'!$G$21:$P$363,'2019-20 AER Final Decision'!$O$5,FALSE),2)</f>
        <v>117.25</v>
      </c>
      <c r="G195" s="108">
        <f t="shared" si="14"/>
        <v>128.97499999999999</v>
      </c>
      <c r="I195" s="3" t="b">
        <f>IF($E195="","",ROUND(F195,2)=ROUND(VLOOKUP($C195,'2019-20 AER Final Decision'!$G$20:$Q$335,'2019-20 AER Final Decision'!$O$5,FALSE),2))</f>
        <v>1</v>
      </c>
    </row>
    <row r="196" spans="2:9" x14ac:dyDescent="0.2">
      <c r="B196" s="183"/>
      <c r="C196" s="32" t="s">
        <v>59</v>
      </c>
      <c r="D196" s="21" t="s">
        <v>4</v>
      </c>
      <c r="E196" s="21" t="s">
        <v>5</v>
      </c>
      <c r="F196" s="22">
        <f>ROUND(VLOOKUP($C196,'2019-20 AER Final Decision'!$G$21:$P$363,'2019-20 AER Final Decision'!$O$5,FALSE),2)</f>
        <v>1262.78</v>
      </c>
      <c r="G196" s="108">
        <f t="shared" si="14"/>
        <v>1389.058</v>
      </c>
      <c r="I196" s="3" t="b">
        <f>IF($E196="","",ROUND(F196,2)=ROUND(VLOOKUP($C196,'2019-20 AER Final Decision'!$G$20:$Q$335,'2019-20 AER Final Decision'!$O$5,FALSE),2))</f>
        <v>1</v>
      </c>
    </row>
    <row r="197" spans="2:9" x14ac:dyDescent="0.2">
      <c r="B197" s="183"/>
      <c r="C197" s="32" t="s">
        <v>60</v>
      </c>
      <c r="D197" s="21" t="s">
        <v>4</v>
      </c>
      <c r="E197" s="21" t="s">
        <v>5</v>
      </c>
      <c r="F197" s="22">
        <f>ROUND(VLOOKUP($C197,'2019-20 AER Final Decision'!$G$21:$P$363,'2019-20 AER Final Decision'!$O$5,FALSE),2)</f>
        <v>360.79</v>
      </c>
      <c r="G197" s="108">
        <f t="shared" si="14"/>
        <v>396.86900000000003</v>
      </c>
      <c r="I197" s="3" t="b">
        <f>IF($E197="","",ROUND(F197,2)=ROUND(VLOOKUP($C197,'2019-20 AER Final Decision'!$G$20:$Q$335,'2019-20 AER Final Decision'!$O$5,FALSE),2))</f>
        <v>1</v>
      </c>
    </row>
    <row r="198" spans="2:9" x14ac:dyDescent="0.2">
      <c r="B198" s="183"/>
      <c r="C198" s="32" t="s">
        <v>61</v>
      </c>
      <c r="D198" s="21" t="s">
        <v>4</v>
      </c>
      <c r="E198" s="21" t="s">
        <v>5</v>
      </c>
      <c r="F198" s="22">
        <f>ROUND(VLOOKUP($C198,'2019-20 AER Final Decision'!$G$21:$P$363,'2019-20 AER Final Decision'!$O$5,FALSE),2)</f>
        <v>333.73</v>
      </c>
      <c r="G198" s="108">
        <f t="shared" si="14"/>
        <v>367.10300000000001</v>
      </c>
      <c r="I198" s="3" t="b">
        <f>IF($E198="","",ROUND(F198,2)=ROUND(VLOOKUP($C198,'2019-20 AER Final Decision'!$G$20:$Q$335,'2019-20 AER Final Decision'!$O$5,FALSE),2))</f>
        <v>1</v>
      </c>
    </row>
    <row r="199" spans="2:9" x14ac:dyDescent="0.2">
      <c r="B199" s="183"/>
      <c r="C199" s="32" t="s">
        <v>62</v>
      </c>
      <c r="D199" s="21" t="s">
        <v>4</v>
      </c>
      <c r="E199" s="21" t="s">
        <v>5</v>
      </c>
      <c r="F199" s="22">
        <f>ROUND(VLOOKUP($C199,'2019-20 AER Final Decision'!$G$21:$P$363,'2019-20 AER Final Decision'!$O$5,FALSE),2)</f>
        <v>252.55</v>
      </c>
      <c r="G199" s="108">
        <f t="shared" si="14"/>
        <v>277.80500000000001</v>
      </c>
      <c r="I199" s="3" t="b">
        <f>IF($E199="","",ROUND(F199,2)=ROUND(VLOOKUP($C199,'2019-20 AER Final Decision'!$G$20:$Q$335,'2019-20 AER Final Decision'!$O$5,FALSE),2))</f>
        <v>1</v>
      </c>
    </row>
    <row r="200" spans="2:9" x14ac:dyDescent="0.2">
      <c r="B200" s="183"/>
      <c r="C200" s="32" t="s">
        <v>63</v>
      </c>
      <c r="D200" s="21" t="s">
        <v>4</v>
      </c>
      <c r="E200" s="21" t="s">
        <v>5</v>
      </c>
      <c r="F200" s="22">
        <f>ROUND(VLOOKUP($C200,'2019-20 AER Final Decision'!$G$21:$P$363,'2019-20 AER Final Decision'!$O$5,FALSE),2)</f>
        <v>1533.37</v>
      </c>
      <c r="G200" s="108">
        <f t="shared" si="14"/>
        <v>1686.7070000000001</v>
      </c>
      <c r="I200" s="3" t="b">
        <f>IF($E200="","",ROUND(F200,2)=ROUND(VLOOKUP($C200,'2019-20 AER Final Decision'!$G$20:$Q$335,'2019-20 AER Final Decision'!$O$5,FALSE),2))</f>
        <v>1</v>
      </c>
    </row>
    <row r="201" spans="2:9" x14ac:dyDescent="0.2">
      <c r="B201" s="183"/>
      <c r="C201" s="32" t="s">
        <v>64</v>
      </c>
      <c r="D201" s="21" t="s">
        <v>4</v>
      </c>
      <c r="E201" s="21" t="s">
        <v>5</v>
      </c>
      <c r="F201" s="22">
        <f>ROUND(VLOOKUP($C201,'2019-20 AER Final Decision'!$G$21:$P$363,'2019-20 AER Final Decision'!$O$5,FALSE),2)</f>
        <v>108.25</v>
      </c>
      <c r="G201" s="108">
        <f t="shared" si="14"/>
        <v>119.075</v>
      </c>
      <c r="I201" s="3" t="b">
        <f>IF($E201="","",ROUND(F201,2)=ROUND(VLOOKUP($C201,'2019-20 AER Final Decision'!$G$20:$Q$335,'2019-20 AER Final Decision'!$O$5,FALSE),2))</f>
        <v>1</v>
      </c>
    </row>
    <row r="202" spans="2:9" x14ac:dyDescent="0.2">
      <c r="B202" s="183"/>
      <c r="C202" s="32" t="s">
        <v>65</v>
      </c>
      <c r="D202" s="21" t="s">
        <v>4</v>
      </c>
      <c r="E202" s="21" t="s">
        <v>5</v>
      </c>
      <c r="F202" s="22">
        <f>ROUND(VLOOKUP($C202,'2019-20 AER Final Decision'!$G$21:$P$363,'2019-20 AER Final Decision'!$O$5,FALSE),2)</f>
        <v>90.19</v>
      </c>
      <c r="G202" s="108">
        <f t="shared" si="14"/>
        <v>99.209000000000003</v>
      </c>
      <c r="I202" s="3" t="b">
        <f>IF($E202="","",ROUND(F202,2)=ROUND(VLOOKUP($C202,'2019-20 AER Final Decision'!$G$20:$Q$335,'2019-20 AER Final Decision'!$O$5,FALSE),2))</f>
        <v>1</v>
      </c>
    </row>
    <row r="203" spans="2:9" x14ac:dyDescent="0.2">
      <c r="B203" s="183"/>
      <c r="C203" s="32" t="s">
        <v>66</v>
      </c>
      <c r="D203" s="21" t="s">
        <v>4</v>
      </c>
      <c r="E203" s="21" t="s">
        <v>5</v>
      </c>
      <c r="F203" s="22">
        <f>ROUND(VLOOKUP($C203,'2019-20 AER Final Decision'!$G$21:$P$363,'2019-20 AER Final Decision'!$O$5,FALSE),2)</f>
        <v>72.16</v>
      </c>
      <c r="G203" s="108">
        <f t="shared" si="14"/>
        <v>79.376000000000005</v>
      </c>
      <c r="I203" s="3" t="b">
        <f>IF($E203="","",ROUND(F203,2)=ROUND(VLOOKUP($C203,'2019-20 AER Final Decision'!$G$20:$Q$335,'2019-20 AER Final Decision'!$O$5,FALSE),2))</f>
        <v>1</v>
      </c>
    </row>
    <row r="204" spans="2:9" x14ac:dyDescent="0.2">
      <c r="B204" s="183"/>
      <c r="C204" s="32" t="s">
        <v>67</v>
      </c>
      <c r="D204" s="21" t="s">
        <v>4</v>
      </c>
      <c r="E204" s="21" t="s">
        <v>5</v>
      </c>
      <c r="F204" s="22">
        <f>ROUND(VLOOKUP($C204,'2019-20 AER Final Decision'!$G$21:$P$363,'2019-20 AER Final Decision'!$O$5,FALSE),2)</f>
        <v>631.38</v>
      </c>
      <c r="G204" s="108">
        <f t="shared" si="14"/>
        <v>694.51800000000003</v>
      </c>
      <c r="I204" s="3" t="b">
        <f>IF($E204="","",ROUND(F204,2)=ROUND(VLOOKUP($C204,'2019-20 AER Final Decision'!$G$20:$Q$335,'2019-20 AER Final Decision'!$O$5,FALSE),2))</f>
        <v>1</v>
      </c>
    </row>
    <row r="205" spans="2:9" x14ac:dyDescent="0.2">
      <c r="B205" s="183"/>
      <c r="C205" s="32" t="s">
        <v>68</v>
      </c>
      <c r="D205" s="21" t="s">
        <v>4</v>
      </c>
      <c r="E205" s="21" t="s">
        <v>5</v>
      </c>
      <c r="F205" s="22">
        <f>ROUND(VLOOKUP($C205,'2019-20 AER Final Decision'!$G$21:$P$363,'2019-20 AER Final Decision'!$O$5,FALSE),2)</f>
        <v>198.43</v>
      </c>
      <c r="G205" s="108">
        <f t="shared" si="14"/>
        <v>218.273</v>
      </c>
      <c r="I205" s="3" t="b">
        <f>IF($E205="","",ROUND(F205,2)=ROUND(VLOOKUP($C205,'2019-20 AER Final Decision'!$G$20:$Q$335,'2019-20 AER Final Decision'!$O$5,FALSE),2))</f>
        <v>1</v>
      </c>
    </row>
    <row r="206" spans="2:9" x14ac:dyDescent="0.2">
      <c r="B206" s="183"/>
      <c r="C206" s="32" t="s">
        <v>69</v>
      </c>
      <c r="D206" s="21" t="s">
        <v>4</v>
      </c>
      <c r="E206" s="21" t="s">
        <v>5</v>
      </c>
      <c r="F206" s="22">
        <f>ROUND(VLOOKUP($C206,'2019-20 AER Final Decision'!$G$21:$P$363,'2019-20 AER Final Decision'!$O$5,FALSE),2)</f>
        <v>180.41</v>
      </c>
      <c r="G206" s="108">
        <f t="shared" si="14"/>
        <v>198.45099999999999</v>
      </c>
      <c r="I206" s="3" t="b">
        <f>IF($E206="","",ROUND(F206,2)=ROUND(VLOOKUP($C206,'2019-20 AER Final Decision'!$G$20:$Q$335,'2019-20 AER Final Decision'!$O$5,FALSE),2))</f>
        <v>1</v>
      </c>
    </row>
    <row r="207" spans="2:9" x14ac:dyDescent="0.2">
      <c r="B207" s="183"/>
      <c r="C207" s="32" t="s">
        <v>70</v>
      </c>
      <c r="D207" s="21" t="s">
        <v>4</v>
      </c>
      <c r="E207" s="21" t="s">
        <v>5</v>
      </c>
      <c r="F207" s="22">
        <f>ROUND(VLOOKUP($C207,'2019-20 AER Final Decision'!$G$21:$P$363,'2019-20 AER Final Decision'!$O$5,FALSE),2)</f>
        <v>126.28</v>
      </c>
      <c r="G207" s="108">
        <f t="shared" si="14"/>
        <v>138.90799999999999</v>
      </c>
      <c r="I207" s="3" t="b">
        <f>IF($E207="","",ROUND(F207,2)=ROUND(VLOOKUP($C207,'2019-20 AER Final Decision'!$G$20:$Q$335,'2019-20 AER Final Decision'!$O$5,FALSE),2))</f>
        <v>1</v>
      </c>
    </row>
    <row r="208" spans="2:9" x14ac:dyDescent="0.2">
      <c r="B208" s="183"/>
      <c r="C208" s="32" t="s">
        <v>71</v>
      </c>
      <c r="D208" s="21" t="s">
        <v>4</v>
      </c>
      <c r="E208" s="21" t="s">
        <v>5</v>
      </c>
      <c r="F208" s="22">
        <f>ROUND(VLOOKUP($C208,'2019-20 AER Final Decision'!$G$21:$P$363,'2019-20 AER Final Decision'!$O$5,FALSE),2)</f>
        <v>1262.78</v>
      </c>
      <c r="G208" s="108">
        <f t="shared" si="14"/>
        <v>1389.058</v>
      </c>
      <c r="I208" s="3" t="b">
        <f>IF($E208="","",ROUND(F208,2)=ROUND(VLOOKUP($C208,'2019-20 AER Final Decision'!$G$20:$Q$335,'2019-20 AER Final Decision'!$O$5,FALSE),2))</f>
        <v>1</v>
      </c>
    </row>
    <row r="209" spans="1:9" s="4" customFormat="1" x14ac:dyDescent="0.2">
      <c r="A209" s="49"/>
      <c r="B209" s="183"/>
      <c r="C209" s="32" t="s">
        <v>72</v>
      </c>
      <c r="D209" s="21" t="s">
        <v>4</v>
      </c>
      <c r="E209" s="21" t="s">
        <v>5</v>
      </c>
      <c r="F209" s="22">
        <f>ROUND(VLOOKUP($C209,'2019-20 AER Final Decision'!$G$21:$P$363,'2019-20 AER Final Decision'!$O$5,FALSE),2)</f>
        <v>396.87</v>
      </c>
      <c r="G209" s="108">
        <f t="shared" si="14"/>
        <v>436.55700000000002</v>
      </c>
      <c r="I209" s="3" t="b">
        <f>IF($E209="","",ROUND(F209,2)=ROUND(VLOOKUP($C209,'2019-20 AER Final Decision'!$G$20:$Q$335,'2019-20 AER Final Decision'!$O$5,FALSE),2))</f>
        <v>1</v>
      </c>
    </row>
    <row r="210" spans="1:9" s="4" customFormat="1" x14ac:dyDescent="0.2">
      <c r="A210" s="49"/>
      <c r="B210" s="183"/>
      <c r="C210" s="32" t="s">
        <v>73</v>
      </c>
      <c r="D210" s="21" t="s">
        <v>4</v>
      </c>
      <c r="E210" s="21" t="s">
        <v>5</v>
      </c>
      <c r="F210" s="22">
        <f>ROUND(VLOOKUP($C210,'2019-20 AER Final Decision'!$G$21:$P$363,'2019-20 AER Final Decision'!$O$5,FALSE),2)</f>
        <v>358.99</v>
      </c>
      <c r="G210" s="108">
        <f t="shared" si="14"/>
        <v>394.88900000000001</v>
      </c>
      <c r="I210" s="3" t="b">
        <f>IF($E210="","",ROUND(F210,2)=ROUND(VLOOKUP($C210,'2019-20 AER Final Decision'!$G$20:$Q$335,'2019-20 AER Final Decision'!$O$5,FALSE),2))</f>
        <v>1</v>
      </c>
    </row>
    <row r="211" spans="1:9" s="4" customFormat="1" x14ac:dyDescent="0.2">
      <c r="A211" s="49"/>
      <c r="B211" s="183"/>
      <c r="C211" s="32" t="s">
        <v>74</v>
      </c>
      <c r="D211" s="21" t="s">
        <v>4</v>
      </c>
      <c r="E211" s="21" t="s">
        <v>5</v>
      </c>
      <c r="F211" s="22">
        <f>ROUND(VLOOKUP($C211,'2019-20 AER Final Decision'!$G$21:$P$363,'2019-20 AER Final Decision'!$O$5,FALSE),2)</f>
        <v>270.58999999999997</v>
      </c>
      <c r="G211" s="108">
        <f t="shared" si="14"/>
        <v>297.649</v>
      </c>
      <c r="I211" s="3" t="b">
        <f>IF($E211="","",ROUND(F211,2)=ROUND(VLOOKUP($C211,'2019-20 AER Final Decision'!$G$20:$Q$335,'2019-20 AER Final Decision'!$O$5,FALSE),2))</f>
        <v>1</v>
      </c>
    </row>
    <row r="212" spans="1:9" s="4" customFormat="1" x14ac:dyDescent="0.2">
      <c r="A212" s="49"/>
      <c r="B212" s="183"/>
      <c r="C212" s="32" t="s">
        <v>75</v>
      </c>
      <c r="D212" s="21" t="s">
        <v>4</v>
      </c>
      <c r="E212" s="21" t="s">
        <v>5</v>
      </c>
      <c r="F212" s="22">
        <f>ROUND(VLOOKUP($C212,'2019-20 AER Final Decision'!$G$21:$P$363,'2019-20 AER Final Decision'!$O$5,FALSE),2)</f>
        <v>1587.48</v>
      </c>
      <c r="G212" s="108">
        <f t="shared" si="14"/>
        <v>1746.2280000000001</v>
      </c>
      <c r="I212" s="3" t="b">
        <f>IF($E212="","",ROUND(F212,2)=ROUND(VLOOKUP($C212,'2019-20 AER Final Decision'!$G$20:$Q$335,'2019-20 AER Final Decision'!$O$5,FALSE),2))</f>
        <v>1</v>
      </c>
    </row>
    <row r="213" spans="1:9" s="4" customFormat="1" x14ac:dyDescent="0.2">
      <c r="A213" s="49"/>
      <c r="B213" s="183"/>
      <c r="C213" s="32" t="s">
        <v>76</v>
      </c>
      <c r="D213" s="21" t="s">
        <v>4</v>
      </c>
      <c r="E213" s="21" t="s">
        <v>5</v>
      </c>
      <c r="F213" s="22">
        <f>ROUND(VLOOKUP($C213,'2019-20 AER Final Decision'!$G$21:$P$363,'2019-20 AER Final Decision'!$O$5,FALSE),2)</f>
        <v>90.19</v>
      </c>
      <c r="G213" s="108">
        <f t="shared" si="14"/>
        <v>99.209000000000003</v>
      </c>
      <c r="I213" s="3" t="b">
        <f>IF($E213="","",ROUND(F213,2)=ROUND(VLOOKUP($C213,'2019-20 AER Final Decision'!$G$20:$Q$335,'2019-20 AER Final Decision'!$O$5,FALSE),2))</f>
        <v>1</v>
      </c>
    </row>
    <row r="214" spans="1:9" s="4" customFormat="1" x14ac:dyDescent="0.2">
      <c r="A214" s="49"/>
      <c r="B214" s="183"/>
      <c r="C214" s="32" t="s">
        <v>77</v>
      </c>
      <c r="D214" s="21" t="s">
        <v>4</v>
      </c>
      <c r="E214" s="21" t="s">
        <v>5</v>
      </c>
      <c r="F214" s="22">
        <f>ROUND(VLOOKUP($C214,'2019-20 AER Final Decision'!$G$21:$P$363,'2019-20 AER Final Decision'!$O$5,FALSE),2)</f>
        <v>90.19</v>
      </c>
      <c r="G214" s="108">
        <f t="shared" si="14"/>
        <v>99.209000000000003</v>
      </c>
      <c r="I214" s="3" t="b">
        <f>IF($E214="","",ROUND(F214,2)=ROUND(VLOOKUP($C214,'2019-20 AER Final Decision'!$G$20:$Q$335,'2019-20 AER Final Decision'!$O$5,FALSE),2))</f>
        <v>1</v>
      </c>
    </row>
    <row r="215" spans="1:9" s="4" customFormat="1" x14ac:dyDescent="0.2">
      <c r="A215" s="49"/>
      <c r="B215" s="183"/>
      <c r="C215" s="32" t="s">
        <v>78</v>
      </c>
      <c r="D215" s="21" t="s">
        <v>4</v>
      </c>
      <c r="E215" s="21" t="s">
        <v>5</v>
      </c>
      <c r="F215" s="22">
        <f>ROUND(VLOOKUP($C215,'2019-20 AER Final Decision'!$G$21:$P$363,'2019-20 AER Final Decision'!$O$5,FALSE),2)</f>
        <v>90.19</v>
      </c>
      <c r="G215" s="108">
        <f t="shared" si="14"/>
        <v>99.209000000000003</v>
      </c>
      <c r="I215" s="3" t="b">
        <f>IF($E215="","",ROUND(F215,2)=ROUND(VLOOKUP($C215,'2019-20 AER Final Decision'!$G$20:$Q$335,'2019-20 AER Final Decision'!$O$5,FALSE),2))</f>
        <v>1</v>
      </c>
    </row>
    <row r="216" spans="1:9" s="4" customFormat="1" x14ac:dyDescent="0.2">
      <c r="A216" s="49"/>
      <c r="B216" s="183"/>
      <c r="C216" s="32" t="s">
        <v>79</v>
      </c>
      <c r="D216" s="21" t="s">
        <v>4</v>
      </c>
      <c r="E216" s="21" t="s">
        <v>5</v>
      </c>
      <c r="F216" s="22">
        <f>ROUND(VLOOKUP($C216,'2019-20 AER Final Decision'!$G$21:$P$363,'2019-20 AER Final Decision'!$O$5,FALSE),2)</f>
        <v>216.47</v>
      </c>
      <c r="G216" s="108">
        <f t="shared" si="14"/>
        <v>238.11699999999999</v>
      </c>
      <c r="I216" s="3" t="b">
        <f>IF($E216="","",ROUND(F216,2)=ROUND(VLOOKUP($C216,'2019-20 AER Final Decision'!$G$20:$Q$335,'2019-20 AER Final Decision'!$O$5,FALSE),2))</f>
        <v>1</v>
      </c>
    </row>
    <row r="217" spans="1:9" s="4" customFormat="1" x14ac:dyDescent="0.2">
      <c r="A217" s="49"/>
      <c r="B217" s="183"/>
      <c r="C217" s="32" t="s">
        <v>80</v>
      </c>
      <c r="D217" s="21" t="s">
        <v>4</v>
      </c>
      <c r="E217" s="21" t="s">
        <v>5</v>
      </c>
      <c r="F217" s="22">
        <f>ROUND(VLOOKUP($C217,'2019-20 AER Final Decision'!$G$21:$P$363,'2019-20 AER Final Decision'!$O$5,FALSE),2)</f>
        <v>216.47</v>
      </c>
      <c r="G217" s="108">
        <f t="shared" si="14"/>
        <v>238.11699999999999</v>
      </c>
      <c r="I217" s="3" t="b">
        <f>IF($E217="","",ROUND(F217,2)=ROUND(VLOOKUP($C217,'2019-20 AER Final Decision'!$G$20:$Q$335,'2019-20 AER Final Decision'!$O$5,FALSE),2))</f>
        <v>1</v>
      </c>
    </row>
    <row r="218" spans="1:9" s="4" customFormat="1" x14ac:dyDescent="0.2">
      <c r="A218" s="49"/>
      <c r="B218" s="183"/>
      <c r="C218" s="32" t="s">
        <v>81</v>
      </c>
      <c r="D218" s="21" t="s">
        <v>4</v>
      </c>
      <c r="E218" s="21" t="s">
        <v>5</v>
      </c>
      <c r="F218" s="22">
        <f>ROUND(VLOOKUP($C218,'2019-20 AER Final Decision'!$G$21:$P$363,'2019-20 AER Final Decision'!$O$5,FALSE),2)</f>
        <v>216.47</v>
      </c>
      <c r="G218" s="108">
        <f t="shared" si="14"/>
        <v>238.11699999999999</v>
      </c>
      <c r="I218" s="3" t="b">
        <f>IF($E218="","",ROUND(F218,2)=ROUND(VLOOKUP($C218,'2019-20 AER Final Decision'!$G$20:$Q$335,'2019-20 AER Final Decision'!$O$5,FALSE),2))</f>
        <v>1</v>
      </c>
    </row>
    <row r="219" spans="1:9" s="4" customFormat="1" x14ac:dyDescent="0.2">
      <c r="A219" s="49"/>
      <c r="B219" s="183"/>
      <c r="C219" s="32" t="s">
        <v>82</v>
      </c>
      <c r="D219" s="21" t="s">
        <v>4</v>
      </c>
      <c r="E219" s="21" t="s">
        <v>5</v>
      </c>
      <c r="F219" s="22">
        <f>ROUND(VLOOKUP($C219,'2019-20 AER Final Decision'!$G$21:$P$363,'2019-20 AER Final Decision'!$O$5,FALSE),2)</f>
        <v>450.98</v>
      </c>
      <c r="G219" s="108">
        <f t="shared" si="14"/>
        <v>496.07799999999997</v>
      </c>
      <c r="I219" s="3" t="b">
        <f>IF($E219="","",ROUND(F219,2)=ROUND(VLOOKUP($C219,'2019-20 AER Final Decision'!$G$20:$Q$335,'2019-20 AER Final Decision'!$O$5,FALSE),2))</f>
        <v>1</v>
      </c>
    </row>
    <row r="220" spans="1:9" s="4" customFormat="1" x14ac:dyDescent="0.2">
      <c r="A220" s="49"/>
      <c r="B220" s="183"/>
      <c r="C220" s="32" t="s">
        <v>83</v>
      </c>
      <c r="D220" s="21" t="s">
        <v>4</v>
      </c>
      <c r="E220" s="21" t="s">
        <v>5</v>
      </c>
      <c r="F220" s="22">
        <f>ROUND(VLOOKUP($C220,'2019-20 AER Final Decision'!$G$21:$P$363,'2019-20 AER Final Decision'!$O$5,FALSE),2)</f>
        <v>450.98</v>
      </c>
      <c r="G220" s="108">
        <f t="shared" si="14"/>
        <v>496.07799999999997</v>
      </c>
      <c r="I220" s="3" t="b">
        <f>IF($E220="","",ROUND(F220,2)=ROUND(VLOOKUP($C220,'2019-20 AER Final Decision'!$G$20:$Q$335,'2019-20 AER Final Decision'!$O$5,FALSE),2))</f>
        <v>1</v>
      </c>
    </row>
    <row r="221" spans="1:9" s="4" customFormat="1" x14ac:dyDescent="0.2">
      <c r="A221" s="49"/>
      <c r="B221" s="183"/>
      <c r="C221" s="32" t="s">
        <v>84</v>
      </c>
      <c r="D221" s="21" t="s">
        <v>4</v>
      </c>
      <c r="E221" s="21" t="s">
        <v>5</v>
      </c>
      <c r="F221" s="22">
        <f>ROUND(VLOOKUP($C221,'2019-20 AER Final Decision'!$G$21:$P$363,'2019-20 AER Final Decision'!$O$5,FALSE),2)</f>
        <v>450.98</v>
      </c>
      <c r="G221" s="108">
        <f t="shared" si="14"/>
        <v>496.07799999999997</v>
      </c>
      <c r="I221" s="3" t="b">
        <f>IF($E221="","",ROUND(F221,2)=ROUND(VLOOKUP($C221,'2019-20 AER Final Decision'!$G$20:$Q$335,'2019-20 AER Final Decision'!$O$5,FALSE),2))</f>
        <v>1</v>
      </c>
    </row>
    <row r="222" spans="1:9" s="4" customFormat="1" x14ac:dyDescent="0.2">
      <c r="A222" s="49"/>
      <c r="B222" s="183"/>
      <c r="C222" s="24"/>
      <c r="D222" s="25"/>
      <c r="E222" s="25"/>
      <c r="F222" s="26"/>
      <c r="G222" s="109"/>
      <c r="I222" s="3" t="str">
        <f>IF($E222="","",ROUND(F222,2)=ROUND(VLOOKUP($C222,'2019-20 AER Final Decision'!$G$20:$Q$335,'2019-20 AER Final Decision'!$O$5,FALSE),2))</f>
        <v/>
      </c>
    </row>
    <row r="223" spans="1:9" s="4" customFormat="1" x14ac:dyDescent="0.2">
      <c r="A223" s="49"/>
      <c r="B223" s="183"/>
      <c r="C223" s="32" t="s">
        <v>295</v>
      </c>
      <c r="D223" s="21" t="s">
        <v>6</v>
      </c>
      <c r="E223" s="29" t="s">
        <v>7</v>
      </c>
      <c r="F223" s="22">
        <f>ROUND(VLOOKUP($C223,'2019-20 AER Final Decision'!$G$21:$P$363,'2019-20 AER Final Decision'!$O$5,FALSE),2)</f>
        <v>180.41</v>
      </c>
      <c r="G223" s="108">
        <f t="shared" ref="G223:G252" si="15">ROUND(F223*1.1,3)</f>
        <v>198.45099999999999</v>
      </c>
      <c r="I223" s="3" t="b">
        <f>IF($E223="","",ROUND(F223,2)=ROUND(VLOOKUP($C223,'2019-20 AER Final Decision'!$G$20:$Q$335,'2019-20 AER Final Decision'!$O$5,FALSE),2))</f>
        <v>1</v>
      </c>
    </row>
    <row r="224" spans="1:9" s="4" customFormat="1" x14ac:dyDescent="0.2">
      <c r="A224" s="49"/>
      <c r="B224" s="183"/>
      <c r="C224" s="32" t="s">
        <v>294</v>
      </c>
      <c r="D224" s="21" t="s">
        <v>6</v>
      </c>
      <c r="E224" s="29" t="s">
        <v>7</v>
      </c>
      <c r="F224" s="22">
        <f>ROUND(VLOOKUP($C224,'2019-20 AER Final Decision'!$G$21:$P$363,'2019-20 AER Final Decision'!$O$5,FALSE),2)</f>
        <v>180.41</v>
      </c>
      <c r="G224" s="108">
        <f t="shared" si="15"/>
        <v>198.45099999999999</v>
      </c>
      <c r="I224" s="3" t="b">
        <f>IF($E224="","",ROUND(F224,2)=ROUND(VLOOKUP($C224,'2019-20 AER Final Decision'!$G$20:$Q$335,'2019-20 AER Final Decision'!$O$5,FALSE),2))</f>
        <v>1</v>
      </c>
    </row>
    <row r="225" spans="1:9" s="4" customFormat="1" x14ac:dyDescent="0.2">
      <c r="A225" s="49"/>
      <c r="B225" s="183"/>
      <c r="C225" s="33" t="s">
        <v>293</v>
      </c>
      <c r="D225" s="21" t="s">
        <v>6</v>
      </c>
      <c r="E225" s="29" t="s">
        <v>7</v>
      </c>
      <c r="F225" s="22">
        <f>ROUND(VLOOKUP($C225,'2019-20 AER Final Decision'!$G$21:$P$363,'2019-20 AER Final Decision'!$O$5,FALSE),2)</f>
        <v>180.41</v>
      </c>
      <c r="G225" s="108">
        <f t="shared" si="15"/>
        <v>198.45099999999999</v>
      </c>
      <c r="I225" s="3" t="b">
        <f>IF($E225="","",ROUND(F225,2)=ROUND(VLOOKUP($C225,'2019-20 AER Final Decision'!$G$20:$Q$335,'2019-20 AER Final Decision'!$O$5,FALSE),2))</f>
        <v>1</v>
      </c>
    </row>
    <row r="226" spans="1:9" s="4" customFormat="1" x14ac:dyDescent="0.2">
      <c r="A226" s="49"/>
      <c r="B226" s="183"/>
      <c r="C226" s="33" t="s">
        <v>292</v>
      </c>
      <c r="D226" s="21" t="s">
        <v>6</v>
      </c>
      <c r="E226" s="29" t="s">
        <v>7</v>
      </c>
      <c r="F226" s="22">
        <f>ROUND(VLOOKUP($C226,'2019-20 AER Final Decision'!$G$21:$P$363,'2019-20 AER Final Decision'!$O$5,FALSE),2)</f>
        <v>180.41</v>
      </c>
      <c r="G226" s="108">
        <f t="shared" si="15"/>
        <v>198.45099999999999</v>
      </c>
      <c r="I226" s="3" t="b">
        <f>IF($E226="","",ROUND(F226,2)=ROUND(VLOOKUP($C226,'2019-20 AER Final Decision'!$G$20:$Q$335,'2019-20 AER Final Decision'!$O$5,FALSE),2))</f>
        <v>1</v>
      </c>
    </row>
    <row r="227" spans="1:9" s="4" customFormat="1" x14ac:dyDescent="0.2">
      <c r="A227" s="49"/>
      <c r="B227" s="183"/>
      <c r="C227" s="32" t="s">
        <v>85</v>
      </c>
      <c r="D227" s="21" t="s">
        <v>4</v>
      </c>
      <c r="E227" s="21" t="s">
        <v>5</v>
      </c>
      <c r="F227" s="22">
        <f>ROUND(VLOOKUP($C227,'2019-20 AER Final Decision'!$G$21:$P$363,'2019-20 AER Final Decision'!$O$5,FALSE),2)</f>
        <v>108.25</v>
      </c>
      <c r="G227" s="108">
        <f t="shared" si="15"/>
        <v>119.075</v>
      </c>
      <c r="I227" s="3" t="b">
        <f>IF($E227="","",ROUND(F227,2)=ROUND(VLOOKUP($C227,'2019-20 AER Final Decision'!$G$20:$Q$335,'2019-20 AER Final Decision'!$O$5,FALSE),2))</f>
        <v>1</v>
      </c>
    </row>
    <row r="228" spans="1:9" s="4" customFormat="1" x14ac:dyDescent="0.2">
      <c r="A228" s="49"/>
      <c r="B228" s="183"/>
      <c r="C228" s="32" t="s">
        <v>86</v>
      </c>
      <c r="D228" s="21" t="s">
        <v>4</v>
      </c>
      <c r="E228" s="21" t="s">
        <v>5</v>
      </c>
      <c r="F228" s="22">
        <f>ROUND(VLOOKUP($C228,'2019-20 AER Final Decision'!$G$21:$P$363,'2019-20 AER Final Decision'!$O$5,FALSE),2)</f>
        <v>216.47</v>
      </c>
      <c r="G228" s="108">
        <f t="shared" si="15"/>
        <v>238.11699999999999</v>
      </c>
      <c r="I228" s="3" t="b">
        <f>IF($E228="","",ROUND(F228,2)=ROUND(VLOOKUP($C228,'2019-20 AER Final Decision'!$G$20:$Q$335,'2019-20 AER Final Decision'!$O$5,FALSE),2))</f>
        <v>1</v>
      </c>
    </row>
    <row r="229" spans="1:9" s="4" customFormat="1" x14ac:dyDescent="0.2">
      <c r="A229" s="49"/>
      <c r="B229" s="183"/>
      <c r="C229" s="32" t="s">
        <v>87</v>
      </c>
      <c r="D229" s="21" t="s">
        <v>4</v>
      </c>
      <c r="E229" s="21" t="s">
        <v>5</v>
      </c>
      <c r="F229" s="22">
        <f>ROUND(VLOOKUP($C229,'2019-20 AER Final Decision'!$G$21:$P$363,'2019-20 AER Final Decision'!$O$5,FALSE),2)</f>
        <v>396.87</v>
      </c>
      <c r="G229" s="108">
        <f t="shared" si="15"/>
        <v>436.55700000000002</v>
      </c>
      <c r="I229" s="3" t="b">
        <f>IF($E229="","",ROUND(F229,2)=ROUND(VLOOKUP($C229,'2019-20 AER Final Decision'!$G$20:$Q$335,'2019-20 AER Final Decision'!$O$5,FALSE),2))</f>
        <v>1</v>
      </c>
    </row>
    <row r="230" spans="1:9" s="4" customFormat="1" x14ac:dyDescent="0.2">
      <c r="A230" s="49"/>
      <c r="B230" s="183"/>
      <c r="C230" s="32" t="s">
        <v>88</v>
      </c>
      <c r="D230" s="21" t="s">
        <v>4</v>
      </c>
      <c r="E230" s="21" t="s">
        <v>5</v>
      </c>
      <c r="F230" s="22">
        <f>ROUND(VLOOKUP($C230,'2019-20 AER Final Decision'!$G$21:$P$363,'2019-20 AER Final Decision'!$O$5,FALSE),2)</f>
        <v>90.19</v>
      </c>
      <c r="G230" s="108">
        <f t="shared" si="15"/>
        <v>99.209000000000003</v>
      </c>
      <c r="I230" s="3" t="b">
        <f>IF($E230="","",ROUND(F230,2)=ROUND(VLOOKUP($C230,'2019-20 AER Final Decision'!$G$20:$Q$335,'2019-20 AER Final Decision'!$O$5,FALSE),2))</f>
        <v>1</v>
      </c>
    </row>
    <row r="231" spans="1:9" s="4" customFormat="1" x14ac:dyDescent="0.2">
      <c r="A231" s="49"/>
      <c r="B231" s="183"/>
      <c r="C231" s="32" t="s">
        <v>89</v>
      </c>
      <c r="D231" s="21" t="s">
        <v>4</v>
      </c>
      <c r="E231" s="21" t="s">
        <v>5</v>
      </c>
      <c r="F231" s="22">
        <f>ROUND(VLOOKUP($C231,'2019-20 AER Final Decision'!$G$21:$P$363,'2019-20 AER Final Decision'!$O$5,FALSE),2)</f>
        <v>180.41</v>
      </c>
      <c r="G231" s="108">
        <f t="shared" si="15"/>
        <v>198.45099999999999</v>
      </c>
      <c r="I231" s="3" t="b">
        <f>IF($E231="","",ROUND(F231,2)=ROUND(VLOOKUP($C231,'2019-20 AER Final Decision'!$G$20:$Q$335,'2019-20 AER Final Decision'!$O$5,FALSE),2))</f>
        <v>1</v>
      </c>
    </row>
    <row r="232" spans="1:9" s="4" customFormat="1" x14ac:dyDescent="0.2">
      <c r="A232" s="49"/>
      <c r="B232" s="183"/>
      <c r="C232" s="32" t="s">
        <v>90</v>
      </c>
      <c r="D232" s="21" t="s">
        <v>4</v>
      </c>
      <c r="E232" s="21" t="s">
        <v>5</v>
      </c>
      <c r="F232" s="22">
        <f>ROUND(VLOOKUP($C232,'2019-20 AER Final Decision'!$G$21:$P$363,'2019-20 AER Final Decision'!$O$5,FALSE),2)</f>
        <v>358.99</v>
      </c>
      <c r="G232" s="108">
        <f t="shared" si="15"/>
        <v>394.88900000000001</v>
      </c>
      <c r="I232" s="3" t="b">
        <f>IF($E232="","",ROUND(F232,2)=ROUND(VLOOKUP($C232,'2019-20 AER Final Decision'!$G$20:$Q$335,'2019-20 AER Final Decision'!$O$5,FALSE),2))</f>
        <v>1</v>
      </c>
    </row>
    <row r="233" spans="1:9" s="4" customFormat="1" x14ac:dyDescent="0.2">
      <c r="A233" s="49"/>
      <c r="B233" s="183"/>
      <c r="C233" s="32" t="s">
        <v>91</v>
      </c>
      <c r="D233" s="21" t="s">
        <v>4</v>
      </c>
      <c r="E233" s="21" t="s">
        <v>5</v>
      </c>
      <c r="F233" s="22">
        <f>ROUND(VLOOKUP($C233,'2019-20 AER Final Decision'!$G$21:$P$363,'2019-20 AER Final Decision'!$O$5,FALSE),2)</f>
        <v>72.16</v>
      </c>
      <c r="G233" s="108">
        <f t="shared" si="15"/>
        <v>79.376000000000005</v>
      </c>
      <c r="I233" s="3" t="b">
        <f>IF($E233="","",ROUND(F233,2)=ROUND(VLOOKUP($C233,'2019-20 AER Final Decision'!$G$20:$Q$335,'2019-20 AER Final Decision'!$O$5,FALSE),2))</f>
        <v>1</v>
      </c>
    </row>
    <row r="234" spans="1:9" s="4" customFormat="1" x14ac:dyDescent="0.2">
      <c r="A234" s="49"/>
      <c r="B234" s="183"/>
      <c r="C234" s="32" t="s">
        <v>92</v>
      </c>
      <c r="D234" s="21" t="s">
        <v>4</v>
      </c>
      <c r="E234" s="21" t="s">
        <v>5</v>
      </c>
      <c r="F234" s="22">
        <f>ROUND(VLOOKUP($C234,'2019-20 AER Final Decision'!$G$21:$P$363,'2019-20 AER Final Decision'!$O$5,FALSE),2)</f>
        <v>126.28</v>
      </c>
      <c r="G234" s="108">
        <f t="shared" si="15"/>
        <v>138.90799999999999</v>
      </c>
      <c r="I234" s="3" t="b">
        <f>IF($E234="","",ROUND(F234,2)=ROUND(VLOOKUP($C234,'2019-20 AER Final Decision'!$G$20:$Q$335,'2019-20 AER Final Decision'!$O$5,FALSE),2))</f>
        <v>1</v>
      </c>
    </row>
    <row r="235" spans="1:9" s="4" customFormat="1" x14ac:dyDescent="0.2">
      <c r="A235" s="49"/>
      <c r="B235" s="183"/>
      <c r="C235" s="32" t="s">
        <v>93</v>
      </c>
      <c r="D235" s="21" t="s">
        <v>4</v>
      </c>
      <c r="E235" s="21" t="s">
        <v>5</v>
      </c>
      <c r="F235" s="22">
        <f>ROUND(VLOOKUP($C235,'2019-20 AER Final Decision'!$G$21:$P$363,'2019-20 AER Final Decision'!$O$5,FALSE),2)</f>
        <v>270.58999999999997</v>
      </c>
      <c r="G235" s="108">
        <f t="shared" si="15"/>
        <v>297.649</v>
      </c>
      <c r="I235" s="3" t="b">
        <f>IF($E235="","",ROUND(F235,2)=ROUND(VLOOKUP($C235,'2019-20 AER Final Decision'!$G$20:$Q$335,'2019-20 AER Final Decision'!$O$5,FALSE),2))</f>
        <v>1</v>
      </c>
    </row>
    <row r="236" spans="1:9" s="4" customFormat="1" x14ac:dyDescent="0.2">
      <c r="A236" s="49"/>
      <c r="B236" s="183"/>
      <c r="C236" s="33" t="s">
        <v>94</v>
      </c>
      <c r="D236" s="21" t="s">
        <v>4</v>
      </c>
      <c r="E236" s="21" t="s">
        <v>5</v>
      </c>
      <c r="F236" s="22">
        <f>ROUND(VLOOKUP($C236,'2019-20 AER Final Decision'!$G$21:$P$363,'2019-20 AER Final Decision'!$O$5,FALSE),2)</f>
        <v>613.35</v>
      </c>
      <c r="G236" s="108">
        <f t="shared" si="15"/>
        <v>674.68499999999995</v>
      </c>
      <c r="I236" s="3" t="b">
        <f>IF($E236="","",ROUND(F236,2)=ROUND(VLOOKUP($C236,'2019-20 AER Final Decision'!$G$20:$Q$335,'2019-20 AER Final Decision'!$O$5,FALSE),2))</f>
        <v>1</v>
      </c>
    </row>
    <row r="237" spans="1:9" s="4" customFormat="1" x14ac:dyDescent="0.2">
      <c r="A237" s="49"/>
      <c r="B237" s="183"/>
      <c r="C237" s="33" t="s">
        <v>95</v>
      </c>
      <c r="D237" s="21" t="s">
        <v>4</v>
      </c>
      <c r="E237" s="21" t="s">
        <v>5</v>
      </c>
      <c r="F237" s="22">
        <f>ROUND(VLOOKUP($C237,'2019-20 AER Final Decision'!$G$21:$P$363,'2019-20 AER Final Decision'!$O$5,FALSE),2)</f>
        <v>1262.78</v>
      </c>
      <c r="G237" s="108">
        <f t="shared" si="15"/>
        <v>1389.058</v>
      </c>
      <c r="I237" s="3" t="b">
        <f>IF($E237="","",ROUND(F237,2)=ROUND(VLOOKUP($C237,'2019-20 AER Final Decision'!$G$20:$Q$335,'2019-20 AER Final Decision'!$O$5,FALSE),2))</f>
        <v>1</v>
      </c>
    </row>
    <row r="238" spans="1:9" s="4" customFormat="1" x14ac:dyDescent="0.2">
      <c r="A238" s="49"/>
      <c r="B238" s="183"/>
      <c r="C238" s="33" t="s">
        <v>96</v>
      </c>
      <c r="D238" s="21" t="s">
        <v>4</v>
      </c>
      <c r="E238" s="21" t="s">
        <v>5</v>
      </c>
      <c r="F238" s="22">
        <f>ROUND(VLOOKUP($C238,'2019-20 AER Final Decision'!$G$21:$P$363,'2019-20 AER Final Decision'!$O$5,FALSE),2)</f>
        <v>1533.37</v>
      </c>
      <c r="G238" s="108">
        <f t="shared" si="15"/>
        <v>1686.7070000000001</v>
      </c>
      <c r="I238" s="3" t="b">
        <f>IF($E238="","",ROUND(F238,2)=ROUND(VLOOKUP($C238,'2019-20 AER Final Decision'!$G$20:$Q$335,'2019-20 AER Final Decision'!$O$5,FALSE),2))</f>
        <v>1</v>
      </c>
    </row>
    <row r="239" spans="1:9" s="4" customFormat="1" x14ac:dyDescent="0.2">
      <c r="A239" s="49"/>
      <c r="B239" s="183"/>
      <c r="C239" s="33" t="s">
        <v>291</v>
      </c>
      <c r="D239" s="21" t="s">
        <v>6</v>
      </c>
      <c r="E239" s="29" t="s">
        <v>7</v>
      </c>
      <c r="F239" s="22">
        <f>ROUND(VLOOKUP($C239,'2019-20 AER Final Decision'!$G$21:$P$363,'2019-20 AER Final Decision'!$O$5,FALSE),2)</f>
        <v>180.41</v>
      </c>
      <c r="G239" s="108">
        <f t="shared" si="15"/>
        <v>198.45099999999999</v>
      </c>
      <c r="I239" s="3" t="b">
        <f>IF($E239="","",ROUND(F239,2)=ROUND(VLOOKUP($C239,'2019-20 AER Final Decision'!$G$20:$Q$335,'2019-20 AER Final Decision'!$O$5,FALSE),2))</f>
        <v>1</v>
      </c>
    </row>
    <row r="240" spans="1:9" s="4" customFormat="1" x14ac:dyDescent="0.2">
      <c r="A240" s="49"/>
      <c r="B240" s="183"/>
      <c r="C240" s="33" t="s">
        <v>290</v>
      </c>
      <c r="D240" s="21" t="s">
        <v>6</v>
      </c>
      <c r="E240" s="29" t="s">
        <v>7</v>
      </c>
      <c r="F240" s="22">
        <f>ROUND(VLOOKUP($C240,'2019-20 AER Final Decision'!$G$21:$P$363,'2019-20 AER Final Decision'!$O$5,FALSE),2)</f>
        <v>180.41</v>
      </c>
      <c r="G240" s="108">
        <f t="shared" si="15"/>
        <v>198.45099999999999</v>
      </c>
      <c r="I240" s="3" t="b">
        <f>IF($E240="","",ROUND(F240,2)=ROUND(VLOOKUP($C240,'2019-20 AER Final Decision'!$G$20:$Q$335,'2019-20 AER Final Decision'!$O$5,FALSE),2))</f>
        <v>1</v>
      </c>
    </row>
    <row r="241" spans="1:9" s="4" customFormat="1" x14ac:dyDescent="0.2">
      <c r="A241" s="49"/>
      <c r="B241" s="183"/>
      <c r="C241" s="33" t="s">
        <v>97</v>
      </c>
      <c r="D241" s="21" t="s">
        <v>4</v>
      </c>
      <c r="E241" s="21" t="s">
        <v>5</v>
      </c>
      <c r="F241" s="22">
        <f>ROUND(VLOOKUP($C241,'2019-20 AER Final Decision'!$G$21:$P$363,'2019-20 AER Final Decision'!$O$5,FALSE),2)</f>
        <v>108.25</v>
      </c>
      <c r="G241" s="108">
        <f t="shared" si="15"/>
        <v>119.075</v>
      </c>
      <c r="I241" s="3" t="b">
        <f>IF($E241="","",ROUND(F241,2)=ROUND(VLOOKUP($C241,'2019-20 AER Final Decision'!$G$20:$Q$335,'2019-20 AER Final Decision'!$O$5,FALSE),2))</f>
        <v>1</v>
      </c>
    </row>
    <row r="242" spans="1:9" s="4" customFormat="1" x14ac:dyDescent="0.2">
      <c r="A242" s="49"/>
      <c r="B242" s="183"/>
      <c r="C242" s="33" t="s">
        <v>98</v>
      </c>
      <c r="D242" s="21" t="s">
        <v>4</v>
      </c>
      <c r="E242" s="21" t="s">
        <v>5</v>
      </c>
      <c r="F242" s="22">
        <f>ROUND(VLOOKUP($C242,'2019-20 AER Final Decision'!$G$21:$P$363,'2019-20 AER Final Decision'!$O$5,FALSE),2)</f>
        <v>207.47</v>
      </c>
      <c r="G242" s="108">
        <f t="shared" si="15"/>
        <v>228.21700000000001</v>
      </c>
      <c r="I242" s="3" t="b">
        <f>IF($E242="","",ROUND(F242,2)=ROUND(VLOOKUP($C242,'2019-20 AER Final Decision'!$G$20:$Q$335,'2019-20 AER Final Decision'!$O$5,FALSE),2))</f>
        <v>1</v>
      </c>
    </row>
    <row r="243" spans="1:9" s="4" customFormat="1" x14ac:dyDescent="0.2">
      <c r="A243" s="49"/>
      <c r="B243" s="183"/>
      <c r="C243" s="33" t="s">
        <v>99</v>
      </c>
      <c r="D243" s="21" t="s">
        <v>4</v>
      </c>
      <c r="E243" s="21" t="s">
        <v>5</v>
      </c>
      <c r="F243" s="22">
        <f>ROUND(VLOOKUP($C243,'2019-20 AER Final Decision'!$G$21:$P$363,'2019-20 AER Final Decision'!$O$5,FALSE),2)</f>
        <v>396.87</v>
      </c>
      <c r="G243" s="108">
        <f t="shared" si="15"/>
        <v>436.55700000000002</v>
      </c>
      <c r="I243" s="3" t="b">
        <f>IF($E243="","",ROUND(F243,2)=ROUND(VLOOKUP($C243,'2019-20 AER Final Decision'!$G$20:$Q$335,'2019-20 AER Final Decision'!$O$5,FALSE),2))</f>
        <v>1</v>
      </c>
    </row>
    <row r="244" spans="1:9" s="4" customFormat="1" x14ac:dyDescent="0.2">
      <c r="A244" s="49"/>
      <c r="B244" s="183"/>
      <c r="C244" s="33" t="s">
        <v>100</v>
      </c>
      <c r="D244" s="21" t="s">
        <v>4</v>
      </c>
      <c r="E244" s="21" t="s">
        <v>5</v>
      </c>
      <c r="F244" s="22">
        <f>ROUND(VLOOKUP($C244,'2019-20 AER Final Decision'!$G$21:$P$363,'2019-20 AER Final Decision'!$O$5,FALSE),2)</f>
        <v>90.19</v>
      </c>
      <c r="G244" s="108">
        <f t="shared" si="15"/>
        <v>99.209000000000003</v>
      </c>
      <c r="I244" s="3" t="b">
        <f>IF($E244="","",ROUND(F244,2)=ROUND(VLOOKUP($C244,'2019-20 AER Final Decision'!$G$20:$Q$335,'2019-20 AER Final Decision'!$O$5,FALSE),2))</f>
        <v>1</v>
      </c>
    </row>
    <row r="245" spans="1:9" s="4" customFormat="1" x14ac:dyDescent="0.2">
      <c r="A245" s="49"/>
      <c r="B245" s="183"/>
      <c r="C245" s="33" t="s">
        <v>101</v>
      </c>
      <c r="D245" s="21" t="s">
        <v>4</v>
      </c>
      <c r="E245" s="21" t="s">
        <v>5</v>
      </c>
      <c r="F245" s="22">
        <f>ROUND(VLOOKUP($C245,'2019-20 AER Final Decision'!$G$21:$P$363,'2019-20 AER Final Decision'!$O$5,FALSE),2)</f>
        <v>180.41</v>
      </c>
      <c r="G245" s="108">
        <f t="shared" si="15"/>
        <v>198.45099999999999</v>
      </c>
      <c r="I245" s="3" t="b">
        <f>IF($E245="","",ROUND(F245,2)=ROUND(VLOOKUP($C245,'2019-20 AER Final Decision'!$G$20:$Q$335,'2019-20 AER Final Decision'!$O$5,FALSE),2))</f>
        <v>1</v>
      </c>
    </row>
    <row r="246" spans="1:9" s="4" customFormat="1" x14ac:dyDescent="0.2">
      <c r="A246" s="49"/>
      <c r="B246" s="183"/>
      <c r="C246" s="33" t="s">
        <v>102</v>
      </c>
      <c r="D246" s="21" t="s">
        <v>4</v>
      </c>
      <c r="E246" s="21" t="s">
        <v>5</v>
      </c>
      <c r="F246" s="22">
        <f>ROUND(VLOOKUP($C246,'2019-20 AER Final Decision'!$G$21:$P$363,'2019-20 AER Final Decision'!$O$5,FALSE),2)</f>
        <v>358.99</v>
      </c>
      <c r="G246" s="108">
        <f t="shared" si="15"/>
        <v>394.88900000000001</v>
      </c>
      <c r="I246" s="3" t="b">
        <f>IF($E246="","",ROUND(F246,2)=ROUND(VLOOKUP($C246,'2019-20 AER Final Decision'!$G$20:$Q$335,'2019-20 AER Final Decision'!$O$5,FALSE),2))</f>
        <v>1</v>
      </c>
    </row>
    <row r="247" spans="1:9" s="4" customFormat="1" x14ac:dyDescent="0.2">
      <c r="A247" s="49"/>
      <c r="B247" s="183"/>
      <c r="C247" s="33" t="s">
        <v>103</v>
      </c>
      <c r="D247" s="21" t="s">
        <v>4</v>
      </c>
      <c r="E247" s="21" t="s">
        <v>5</v>
      </c>
      <c r="F247" s="22">
        <f>ROUND(VLOOKUP($C247,'2019-20 AER Final Decision'!$G$21:$P$363,'2019-20 AER Final Decision'!$O$5,FALSE),2)</f>
        <v>72.16</v>
      </c>
      <c r="G247" s="108">
        <f t="shared" si="15"/>
        <v>79.376000000000005</v>
      </c>
      <c r="I247" s="3" t="b">
        <f>IF($E247="","",ROUND(F247,2)=ROUND(VLOOKUP($C247,'2019-20 AER Final Decision'!$G$20:$Q$335,'2019-20 AER Final Decision'!$O$5,FALSE),2))</f>
        <v>1</v>
      </c>
    </row>
    <row r="248" spans="1:9" s="4" customFormat="1" x14ac:dyDescent="0.2">
      <c r="A248" s="49"/>
      <c r="B248" s="183"/>
      <c r="C248" s="33" t="s">
        <v>104</v>
      </c>
      <c r="D248" s="21" t="s">
        <v>4</v>
      </c>
      <c r="E248" s="21" t="s">
        <v>5</v>
      </c>
      <c r="F248" s="22">
        <f>ROUND(VLOOKUP($C248,'2019-20 AER Final Decision'!$G$21:$P$363,'2019-20 AER Final Decision'!$O$5,FALSE),2)</f>
        <v>126.28</v>
      </c>
      <c r="G248" s="108">
        <f t="shared" si="15"/>
        <v>138.90799999999999</v>
      </c>
      <c r="I248" s="3" t="b">
        <f>IF($E248="","",ROUND(F248,2)=ROUND(VLOOKUP($C248,'2019-20 AER Final Decision'!$G$20:$Q$335,'2019-20 AER Final Decision'!$O$5,FALSE),2))</f>
        <v>1</v>
      </c>
    </row>
    <row r="249" spans="1:9" s="4" customFormat="1" x14ac:dyDescent="0.2">
      <c r="A249" s="49"/>
      <c r="B249" s="183"/>
      <c r="C249" s="33" t="s">
        <v>105</v>
      </c>
      <c r="D249" s="21" t="s">
        <v>4</v>
      </c>
      <c r="E249" s="21" t="s">
        <v>5</v>
      </c>
      <c r="F249" s="22">
        <f>ROUND(VLOOKUP($C249,'2019-20 AER Final Decision'!$G$21:$P$363,'2019-20 AER Final Decision'!$O$5,FALSE),2)</f>
        <v>270.58999999999997</v>
      </c>
      <c r="G249" s="108">
        <f t="shared" si="15"/>
        <v>297.649</v>
      </c>
      <c r="I249" s="3" t="b">
        <f>IF($E249="","",ROUND(F249,2)=ROUND(VLOOKUP($C249,'2019-20 AER Final Decision'!$G$20:$Q$335,'2019-20 AER Final Decision'!$O$5,FALSE),2))</f>
        <v>1</v>
      </c>
    </row>
    <row r="250" spans="1:9" s="4" customFormat="1" x14ac:dyDescent="0.2">
      <c r="A250" s="49"/>
      <c r="B250" s="183"/>
      <c r="C250" s="33" t="s">
        <v>106</v>
      </c>
      <c r="D250" s="21" t="s">
        <v>4</v>
      </c>
      <c r="E250" s="21" t="s">
        <v>5</v>
      </c>
      <c r="F250" s="22">
        <f>ROUND(VLOOKUP($C250,'2019-20 AER Final Decision'!$G$21:$P$363,'2019-20 AER Final Decision'!$O$5,FALSE),2)</f>
        <v>631.38</v>
      </c>
      <c r="G250" s="108">
        <f t="shared" si="15"/>
        <v>694.51800000000003</v>
      </c>
      <c r="I250" s="3" t="b">
        <f>IF($E250="","",ROUND(F250,2)=ROUND(VLOOKUP($C250,'2019-20 AER Final Decision'!$G$20:$Q$335,'2019-20 AER Final Decision'!$O$5,FALSE),2))</f>
        <v>1</v>
      </c>
    </row>
    <row r="251" spans="1:9" s="4" customFormat="1" x14ac:dyDescent="0.2">
      <c r="A251" s="49"/>
      <c r="B251" s="183"/>
      <c r="C251" s="33" t="s">
        <v>107</v>
      </c>
      <c r="D251" s="21" t="s">
        <v>4</v>
      </c>
      <c r="E251" s="21" t="s">
        <v>5</v>
      </c>
      <c r="F251" s="22">
        <f>ROUND(VLOOKUP($C251,'2019-20 AER Final Decision'!$G$21:$P$363,'2019-20 AER Final Decision'!$O$5,FALSE),2)</f>
        <v>1262.78</v>
      </c>
      <c r="G251" s="108">
        <f t="shared" si="15"/>
        <v>1389.058</v>
      </c>
      <c r="I251" s="3" t="b">
        <f>IF($E251="","",ROUND(F251,2)=ROUND(VLOOKUP($C251,'2019-20 AER Final Decision'!$G$20:$Q$335,'2019-20 AER Final Decision'!$O$5,FALSE),2))</f>
        <v>1</v>
      </c>
    </row>
    <row r="252" spans="1:9" s="4" customFormat="1" x14ac:dyDescent="0.2">
      <c r="A252" s="49"/>
      <c r="B252" s="183"/>
      <c r="C252" s="33" t="s">
        <v>108</v>
      </c>
      <c r="D252" s="21" t="s">
        <v>4</v>
      </c>
      <c r="E252" s="21" t="s">
        <v>5</v>
      </c>
      <c r="F252" s="22">
        <f>ROUND(VLOOKUP($C252,'2019-20 AER Final Decision'!$G$21:$P$363,'2019-20 AER Final Decision'!$O$5,FALSE),2)</f>
        <v>1587.48</v>
      </c>
      <c r="G252" s="108">
        <f t="shared" si="15"/>
        <v>1746.2280000000001</v>
      </c>
      <c r="I252" s="3" t="b">
        <f>IF($E252="","",ROUND(F252,2)=ROUND(VLOOKUP($C252,'2019-20 AER Final Decision'!$G$20:$Q$335,'2019-20 AER Final Decision'!$O$5,FALSE),2))</f>
        <v>1</v>
      </c>
    </row>
    <row r="253" spans="1:9" s="4" customFormat="1" x14ac:dyDescent="0.2">
      <c r="A253" s="49"/>
      <c r="B253" s="183"/>
      <c r="C253" s="24"/>
      <c r="D253" s="25"/>
      <c r="E253" s="25"/>
      <c r="F253" s="26"/>
      <c r="G253" s="109"/>
      <c r="I253" s="3" t="str">
        <f>IF($E253="","",ROUND(F253,2)=ROUND(VLOOKUP($C253,'2019-20 AER Final Decision'!$G$20:$Q$335,'2019-20 AER Final Decision'!$O$5,FALSE),2))</f>
        <v/>
      </c>
    </row>
    <row r="254" spans="1:9" s="4" customFormat="1" x14ac:dyDescent="0.2">
      <c r="A254" s="49"/>
      <c r="B254" s="183"/>
      <c r="C254" s="32" t="s">
        <v>289</v>
      </c>
      <c r="D254" s="21" t="s">
        <v>6</v>
      </c>
      <c r="E254" s="29" t="s">
        <v>7</v>
      </c>
      <c r="F254" s="22">
        <f>ROUND(VLOOKUP($C254,'2019-20 AER Final Decision'!$G$21:$P$363,'2019-20 AER Final Decision'!$O$5,FALSE),2)</f>
        <v>180.41</v>
      </c>
      <c r="G254" s="108">
        <f t="shared" ref="G254:G257" si="16">ROUND(F254*1.1,3)</f>
        <v>198.45099999999999</v>
      </c>
      <c r="I254" s="3" t="b">
        <f>IF($E254="","",ROUND(F254,2)=ROUND(VLOOKUP($C254,'2019-20 AER Final Decision'!$G$20:$Q$335,'2019-20 AER Final Decision'!$O$5,FALSE),2))</f>
        <v>1</v>
      </c>
    </row>
    <row r="255" spans="1:9" s="4" customFormat="1" x14ac:dyDescent="0.2">
      <c r="A255" s="49"/>
      <c r="B255" s="183"/>
      <c r="C255" s="32" t="s">
        <v>288</v>
      </c>
      <c r="D255" s="21" t="s">
        <v>6</v>
      </c>
      <c r="E255" s="29" t="s">
        <v>7</v>
      </c>
      <c r="F255" s="22">
        <f>ROUND(VLOOKUP($C255,'2019-20 AER Final Decision'!$G$21:$P$363,'2019-20 AER Final Decision'!$O$5,FALSE),2)</f>
        <v>180.41</v>
      </c>
      <c r="G255" s="108">
        <f t="shared" si="16"/>
        <v>198.45099999999999</v>
      </c>
      <c r="I255" s="3" t="b">
        <f>IF($E255="","",ROUND(F255,2)=ROUND(VLOOKUP($C255,'2019-20 AER Final Decision'!$G$20:$Q$335,'2019-20 AER Final Decision'!$O$5,FALSE),2))</f>
        <v>1</v>
      </c>
    </row>
    <row r="256" spans="1:9" s="4" customFormat="1" x14ac:dyDescent="0.2">
      <c r="A256" s="49"/>
      <c r="B256" s="183"/>
      <c r="C256" s="32" t="s">
        <v>297</v>
      </c>
      <c r="D256" s="21" t="s">
        <v>6</v>
      </c>
      <c r="E256" s="29" t="s">
        <v>7</v>
      </c>
      <c r="F256" s="22">
        <f>ROUND(VLOOKUP($C256,'2019-20 AER Final Decision'!$G$21:$P$363,'2019-20 AER Final Decision'!$O$5,FALSE),2)</f>
        <v>180.41</v>
      </c>
      <c r="G256" s="108">
        <f t="shared" si="16"/>
        <v>198.45099999999999</v>
      </c>
      <c r="I256" s="3" t="b">
        <f>IF($E256="","",ROUND(F256,2)=ROUND(VLOOKUP($C256,'2019-20 AER Final Decision'!$G$20:$Q$335,'2019-20 AER Final Decision'!$O$5,FALSE),2))</f>
        <v>1</v>
      </c>
    </row>
    <row r="257" spans="1:9" s="4" customFormat="1" x14ac:dyDescent="0.2">
      <c r="A257" s="49"/>
      <c r="B257" s="183"/>
      <c r="C257" s="32" t="s">
        <v>296</v>
      </c>
      <c r="D257" s="21" t="s">
        <v>6</v>
      </c>
      <c r="E257" s="29" t="s">
        <v>7</v>
      </c>
      <c r="F257" s="22">
        <f>ROUND(VLOOKUP($C257,'2019-20 AER Final Decision'!$G$21:$P$363,'2019-20 AER Final Decision'!$O$5,FALSE),2)</f>
        <v>180.41</v>
      </c>
      <c r="G257" s="108">
        <f t="shared" si="16"/>
        <v>198.45099999999999</v>
      </c>
      <c r="I257" s="3" t="b">
        <f>IF($E257="","",ROUND(F257,2)=ROUND(VLOOKUP($C257,'2019-20 AER Final Decision'!$G$20:$Q$335,'2019-20 AER Final Decision'!$O$5,FALSE),2))</f>
        <v>1</v>
      </c>
    </row>
    <row r="258" spans="1:9" s="4" customFormat="1" x14ac:dyDescent="0.2">
      <c r="A258" s="49"/>
      <c r="B258" s="184"/>
      <c r="C258" s="24"/>
      <c r="D258" s="25"/>
      <c r="E258" s="25"/>
      <c r="F258" s="26"/>
      <c r="G258" s="109"/>
      <c r="I258" s="3" t="str">
        <f>IF($E258="","",ROUND(F258,2)=ROUND(VLOOKUP($C258,'2019-20 AER Final Decision'!$G$20:$Q$335,'2019-20 AER Final Decision'!$O$5,FALSE),2))</f>
        <v/>
      </c>
    </row>
    <row r="259" spans="1:9" s="4" customFormat="1" x14ac:dyDescent="0.2">
      <c r="A259" s="49"/>
      <c r="B259" s="177" t="s">
        <v>109</v>
      </c>
      <c r="C259" s="32" t="s">
        <v>3</v>
      </c>
      <c r="D259" s="64" t="s">
        <v>232</v>
      </c>
      <c r="E259" s="64" t="s">
        <v>232</v>
      </c>
      <c r="F259" s="22">
        <f>ROUND(VLOOKUP($C259,'2019-20 AER Final Decision'!$G$21:$P$363,'2019-20 AER Final Decision'!$O$5,FALSE),2)</f>
        <v>60.14</v>
      </c>
      <c r="G259" s="108">
        <f t="shared" ref="G259:G261" si="17">ROUND(F259*1.1,3)</f>
        <v>66.153999999999996</v>
      </c>
      <c r="I259" s="3" t="str">
        <f>IF($E259="","",ROUND(F259,2)=ROUND(VLOOKUP($C259,'2019-20 AER Final Decision'!$G$20:$Q$335,'2019-20 AER Final Decision'!$O$5,FALSE),2))</f>
        <v/>
      </c>
    </row>
    <row r="260" spans="1:9" s="4" customFormat="1" x14ac:dyDescent="0.2">
      <c r="A260" s="49"/>
      <c r="B260" s="183"/>
      <c r="C260" s="23" t="s">
        <v>110</v>
      </c>
      <c r="D260" s="65" t="s">
        <v>232</v>
      </c>
      <c r="E260" s="65" t="s">
        <v>232</v>
      </c>
      <c r="F260" s="22">
        <f>ROUND(VLOOKUP($C260,'2019-20 AER Final Decision'!$G$21:$P$363,'2019-20 AER Final Decision'!$O$5,FALSE),2)</f>
        <v>90.19</v>
      </c>
      <c r="G260" s="108">
        <f t="shared" si="17"/>
        <v>99.209000000000003</v>
      </c>
      <c r="I260" s="3" t="str">
        <f>IF($E260="","",ROUND(F260,2)=ROUND(VLOOKUP($C260,'2019-20 AER Final Decision'!$G$20:$Q$335,'2019-20 AER Final Decision'!$O$5,FALSE),2))</f>
        <v/>
      </c>
    </row>
    <row r="261" spans="1:9" s="4" customFormat="1" x14ac:dyDescent="0.2">
      <c r="A261" s="49"/>
      <c r="B261" s="183"/>
      <c r="C261" s="23" t="s">
        <v>111</v>
      </c>
      <c r="D261" s="65" t="s">
        <v>232</v>
      </c>
      <c r="E261" s="65" t="s">
        <v>232</v>
      </c>
      <c r="F261" s="22">
        <f>ROUND(VLOOKUP($C261,'2019-20 AER Final Decision'!$G$21:$P$363,'2019-20 AER Final Decision'!$O$5,FALSE),2)</f>
        <v>2685.65</v>
      </c>
      <c r="G261" s="108">
        <f t="shared" si="17"/>
        <v>2954.2150000000001</v>
      </c>
      <c r="I261" s="3" t="str">
        <f>IF($E261="","",ROUND(F261,2)=ROUND(VLOOKUP($C261,'2019-20 AER Final Decision'!$G$20:$Q$335,'2019-20 AER Final Decision'!$O$5,FALSE),2))</f>
        <v/>
      </c>
    </row>
    <row r="262" spans="1:9" s="4" customFormat="1" x14ac:dyDescent="0.2">
      <c r="A262" s="49"/>
      <c r="B262" s="184"/>
      <c r="C262" s="24"/>
      <c r="D262" s="25"/>
      <c r="E262" s="25"/>
      <c r="F262" s="26"/>
      <c r="G262" s="109"/>
      <c r="I262" s="3" t="str">
        <f>IF($E262="","",ROUND(F262,2)=ROUND(VLOOKUP($C262,'2019-20 AER Final Decision'!$G$20:$Q$335,'2019-20 AER Final Decision'!$O$5,FALSE),2))</f>
        <v/>
      </c>
    </row>
    <row r="263" spans="1:9" s="4" customFormat="1" ht="25.5" x14ac:dyDescent="0.2">
      <c r="A263" s="49"/>
      <c r="B263" s="105" t="s">
        <v>112</v>
      </c>
      <c r="C263" s="14" t="s">
        <v>112</v>
      </c>
      <c r="D263" s="34" t="s">
        <v>6</v>
      </c>
      <c r="E263" s="34" t="s">
        <v>7</v>
      </c>
      <c r="F263" s="17">
        <f>ROUND(VLOOKUP($C263,'2019-20 AER Final Decision'!$G$21:$P$363,'2019-20 AER Final Decision'!$O$5,FALSE),2)</f>
        <v>180.41</v>
      </c>
      <c r="G263" s="107">
        <f t="shared" ref="G263:G266" si="18">ROUND(F263*1.1,3)</f>
        <v>198.45099999999999</v>
      </c>
      <c r="I263" s="3" t="b">
        <f>IF($E263="","",ROUND(F263,2)=ROUND(VLOOKUP($C263,'2019-20 AER Final Decision'!$G$20:$Q$335,'2019-20 AER Final Decision'!$O$5,FALSE),2))</f>
        <v>1</v>
      </c>
    </row>
    <row r="264" spans="1:9" s="4" customFormat="1" x14ac:dyDescent="0.2">
      <c r="A264" s="49"/>
      <c r="B264" s="177" t="s">
        <v>113</v>
      </c>
      <c r="C264" s="20" t="s">
        <v>114</v>
      </c>
      <c r="D264" s="21" t="s">
        <v>115</v>
      </c>
      <c r="E264" s="21" t="s">
        <v>5</v>
      </c>
      <c r="F264" s="22">
        <f>ROUND(VLOOKUP($C264,'2019-20 AER Final Decision'!$G$21:$P$363,'2019-20 AER Final Decision'!$O$5,FALSE),2)</f>
        <v>63.14</v>
      </c>
      <c r="G264" s="108">
        <f t="shared" si="18"/>
        <v>69.453999999999994</v>
      </c>
      <c r="I264" s="3" t="b">
        <f>IF($E264="","",ROUND(F264,2)=ROUND(VLOOKUP($C264,'2019-20 AER Final Decision'!$G$20:$Q$335,'2019-20 AER Final Decision'!$O$5,FALSE),2))</f>
        <v>1</v>
      </c>
    </row>
    <row r="265" spans="1:9" s="4" customFormat="1" x14ac:dyDescent="0.2">
      <c r="A265" s="49"/>
      <c r="B265" s="183"/>
      <c r="C265" s="23" t="s">
        <v>116</v>
      </c>
      <c r="D265" s="21" t="s">
        <v>115</v>
      </c>
      <c r="E265" s="21" t="s">
        <v>5</v>
      </c>
      <c r="F265" s="22">
        <f>ROUND(VLOOKUP($C265,'2019-20 AER Final Decision'!$G$21:$P$363,'2019-20 AER Final Decision'!$O$5,FALSE),2)</f>
        <v>108.25</v>
      </c>
      <c r="G265" s="108">
        <f t="shared" si="18"/>
        <v>119.075</v>
      </c>
      <c r="I265" s="3" t="b">
        <f>IF($E265="","",ROUND(F265,2)=ROUND(VLOOKUP($C265,'2019-20 AER Final Decision'!$G$20:$Q$335,'2019-20 AER Final Decision'!$O$5,FALSE),2))</f>
        <v>1</v>
      </c>
    </row>
    <row r="266" spans="1:9" s="4" customFormat="1" x14ac:dyDescent="0.2">
      <c r="A266" s="49"/>
      <c r="B266" s="183"/>
      <c r="C266" s="23" t="s">
        <v>117</v>
      </c>
      <c r="D266" s="21" t="s">
        <v>115</v>
      </c>
      <c r="E266" s="21" t="s">
        <v>5</v>
      </c>
      <c r="F266" s="22">
        <f>ROUND(VLOOKUP($C266,'2019-20 AER Final Decision'!$G$21:$P$363,'2019-20 AER Final Decision'!$O$5,FALSE),2)</f>
        <v>360.79</v>
      </c>
      <c r="G266" s="108">
        <f t="shared" si="18"/>
        <v>396.86900000000003</v>
      </c>
      <c r="I266" s="3" t="b">
        <f>IF($E266="","",ROUND(F266,2)=ROUND(VLOOKUP($C266,'2019-20 AER Final Decision'!$G$20:$Q$335,'2019-20 AER Final Decision'!$O$5,FALSE),2))</f>
        <v>1</v>
      </c>
    </row>
    <row r="267" spans="1:9" s="4" customFormat="1" x14ac:dyDescent="0.2">
      <c r="A267" s="49"/>
      <c r="B267" s="184"/>
      <c r="C267" s="24"/>
      <c r="D267" s="25"/>
      <c r="E267" s="25"/>
      <c r="F267" s="26"/>
      <c r="G267" s="109"/>
      <c r="I267" s="3" t="str">
        <f>IF($E267="","",ROUND(F267,2)=ROUND(VLOOKUP($C267,'2019-20 AER Final Decision'!$G$20:$Q$335,'2019-20 AER Final Decision'!$O$5,FALSE),2))</f>
        <v/>
      </c>
    </row>
    <row r="268" spans="1:9" s="4" customFormat="1" x14ac:dyDescent="0.2">
      <c r="A268" s="49"/>
      <c r="B268" s="177" t="s">
        <v>118</v>
      </c>
      <c r="C268" s="31" t="s">
        <v>119</v>
      </c>
      <c r="D268" s="27" t="s">
        <v>4</v>
      </c>
      <c r="E268" s="27" t="s">
        <v>5</v>
      </c>
      <c r="F268" s="22">
        <f>ROUND(VLOOKUP($C268,'2019-20 AER Final Decision'!$G$21:$P$363,'2019-20 AER Final Decision'!$O$5,FALSE),2)</f>
        <v>173.85</v>
      </c>
      <c r="G268" s="108">
        <f t="shared" ref="G268:G275" si="19">ROUND(F268*1.1,3)</f>
        <v>191.23500000000001</v>
      </c>
      <c r="I268" s="3" t="b">
        <f>IF($E268="","",ROUND(F268,2)=ROUND(VLOOKUP($C268,'2019-20 AER Final Decision'!$G$20:$Q$335,'2019-20 AER Final Decision'!$O$5,FALSE),2))</f>
        <v>1</v>
      </c>
    </row>
    <row r="269" spans="1:9" s="4" customFormat="1" x14ac:dyDescent="0.2">
      <c r="A269" s="49"/>
      <c r="B269" s="183"/>
      <c r="C269" s="31" t="s">
        <v>120</v>
      </c>
      <c r="D269" s="21" t="s">
        <v>4</v>
      </c>
      <c r="E269" s="21" t="s">
        <v>5</v>
      </c>
      <c r="F269" s="22">
        <f>ROUND(VLOOKUP($C269,'2019-20 AER Final Decision'!$G$21:$P$363,'2019-20 AER Final Decision'!$O$5,FALSE),2)</f>
        <v>354.24</v>
      </c>
      <c r="G269" s="108">
        <f t="shared" si="19"/>
        <v>389.66399999999999</v>
      </c>
      <c r="I269" s="3" t="b">
        <f>IF($E269="","",ROUND(F269,2)=ROUND(VLOOKUP($C269,'2019-20 AER Final Decision'!$G$20:$Q$335,'2019-20 AER Final Decision'!$O$5,FALSE),2))</f>
        <v>1</v>
      </c>
    </row>
    <row r="270" spans="1:9" s="4" customFormat="1" x14ac:dyDescent="0.2">
      <c r="A270" s="49"/>
      <c r="B270" s="183"/>
      <c r="C270" s="31" t="s">
        <v>121</v>
      </c>
      <c r="D270" s="21" t="s">
        <v>4</v>
      </c>
      <c r="E270" s="21" t="s">
        <v>5</v>
      </c>
      <c r="F270" s="22">
        <f>ROUND(VLOOKUP($C270,'2019-20 AER Final Decision'!$G$21:$P$363,'2019-20 AER Final Decision'!$O$5,FALSE),2)</f>
        <v>347.72</v>
      </c>
      <c r="G270" s="108">
        <f t="shared" si="19"/>
        <v>382.49200000000002</v>
      </c>
      <c r="I270" s="3" t="b">
        <f>IF($E270="","",ROUND(F270,2)=ROUND(VLOOKUP($C270,'2019-20 AER Final Decision'!$G$20:$Q$335,'2019-20 AER Final Decision'!$O$5,FALSE),2))</f>
        <v>1</v>
      </c>
    </row>
    <row r="271" spans="1:9" s="4" customFormat="1" x14ac:dyDescent="0.2">
      <c r="A271" s="49"/>
      <c r="B271" s="183"/>
      <c r="C271" s="31" t="s">
        <v>122</v>
      </c>
      <c r="D271" s="21" t="s">
        <v>4</v>
      </c>
      <c r="E271" s="21" t="s">
        <v>5</v>
      </c>
      <c r="F271" s="22">
        <f>ROUND(VLOOKUP($C271,'2019-20 AER Final Decision'!$G$21:$P$363,'2019-20 AER Final Decision'!$O$5,FALSE),2)</f>
        <v>708.51</v>
      </c>
      <c r="G271" s="108">
        <f t="shared" si="19"/>
        <v>779.36099999999999</v>
      </c>
      <c r="I271" s="3" t="b">
        <f>IF($E271="","",ROUND(F271,2)=ROUND(VLOOKUP($C271,'2019-20 AER Final Decision'!$G$20:$Q$335,'2019-20 AER Final Decision'!$O$5,FALSE),2))</f>
        <v>1</v>
      </c>
    </row>
    <row r="272" spans="1:9" s="4" customFormat="1" x14ac:dyDescent="0.2">
      <c r="A272" s="49"/>
      <c r="B272" s="183"/>
      <c r="C272" s="31" t="s">
        <v>123</v>
      </c>
      <c r="D272" s="21" t="s">
        <v>4</v>
      </c>
      <c r="E272" s="21" t="s">
        <v>5</v>
      </c>
      <c r="F272" s="22">
        <f>ROUND(VLOOKUP($C272,'2019-20 AER Final Decision'!$G$21:$P$363,'2019-20 AER Final Decision'!$O$5,FALSE),2)</f>
        <v>304.26</v>
      </c>
      <c r="G272" s="108">
        <f t="shared" si="19"/>
        <v>334.68599999999998</v>
      </c>
      <c r="I272" s="3" t="b">
        <f>IF($E272="","",ROUND(F272,2)=ROUND(VLOOKUP($C272,'2019-20 AER Final Decision'!$G$20:$Q$335,'2019-20 AER Final Decision'!$O$5,FALSE),2))</f>
        <v>1</v>
      </c>
    </row>
    <row r="273" spans="1:9" s="4" customFormat="1" x14ac:dyDescent="0.2">
      <c r="A273" s="49"/>
      <c r="B273" s="183"/>
      <c r="C273" s="31" t="s">
        <v>124</v>
      </c>
      <c r="D273" s="21" t="s">
        <v>4</v>
      </c>
      <c r="E273" s="21" t="s">
        <v>5</v>
      </c>
      <c r="F273" s="22">
        <f>ROUND(VLOOKUP($C273,'2019-20 AER Final Decision'!$G$21:$P$363,'2019-20 AER Final Decision'!$O$5,FALSE),2)</f>
        <v>619.92999999999995</v>
      </c>
      <c r="G273" s="108">
        <f t="shared" si="19"/>
        <v>681.923</v>
      </c>
      <c r="I273" s="3" t="b">
        <f>IF($E273="","",ROUND(F273,2)=ROUND(VLOOKUP($C273,'2019-20 AER Final Decision'!$G$20:$Q$335,'2019-20 AER Final Decision'!$O$5,FALSE),2))</f>
        <v>1</v>
      </c>
    </row>
    <row r="274" spans="1:9" s="4" customFormat="1" x14ac:dyDescent="0.2">
      <c r="A274" s="49"/>
      <c r="B274" s="183"/>
      <c r="C274" s="31" t="s">
        <v>125</v>
      </c>
      <c r="D274" s="21" t="s">
        <v>4</v>
      </c>
      <c r="E274" s="21" t="s">
        <v>5</v>
      </c>
      <c r="F274" s="22">
        <f>ROUND(VLOOKUP($C274,'2019-20 AER Final Decision'!$G$21:$P$363,'2019-20 AER Final Decision'!$O$5,FALSE),2)</f>
        <v>608.5</v>
      </c>
      <c r="G274" s="108">
        <f t="shared" si="19"/>
        <v>669.35</v>
      </c>
      <c r="I274" s="3" t="b">
        <f>IF($E274="","",ROUND(F274,2)=ROUND(VLOOKUP($C274,'2019-20 AER Final Decision'!$G$20:$Q$335,'2019-20 AER Final Decision'!$O$5,FALSE),2))</f>
        <v>1</v>
      </c>
    </row>
    <row r="275" spans="1:9" s="4" customFormat="1" x14ac:dyDescent="0.2">
      <c r="A275" s="49"/>
      <c r="B275" s="183"/>
      <c r="C275" s="31" t="s">
        <v>126</v>
      </c>
      <c r="D275" s="35" t="s">
        <v>4</v>
      </c>
      <c r="E275" s="36" t="s">
        <v>5</v>
      </c>
      <c r="F275" s="22">
        <f>ROUND(VLOOKUP($C275,'2019-20 AER Final Decision'!$G$21:$P$363,'2019-20 AER Final Decision'!$O$5,FALSE),2)</f>
        <v>1239.8800000000001</v>
      </c>
      <c r="G275" s="108">
        <f t="shared" si="19"/>
        <v>1363.8679999999999</v>
      </c>
      <c r="I275" s="3" t="b">
        <f>IF($E275="","",ROUND(F275,2)=ROUND(VLOOKUP($C275,'2019-20 AER Final Decision'!$G$20:$Q$335,'2019-20 AER Final Decision'!$O$5,FALSE),2))</f>
        <v>1</v>
      </c>
    </row>
    <row r="276" spans="1:9" s="4" customFormat="1" x14ac:dyDescent="0.2">
      <c r="A276" s="49"/>
      <c r="B276" s="186"/>
      <c r="C276" s="24"/>
      <c r="D276" s="25"/>
      <c r="E276" s="25"/>
      <c r="F276" s="26"/>
      <c r="G276" s="109"/>
      <c r="I276" s="3" t="str">
        <f>IF($E276="","",ROUND(F276,2)=ROUND(VLOOKUP($C276,'2019-20 AER Final Decision'!$G$20:$Q$335,'2019-20 AER Final Decision'!$O$5,FALSE),2))</f>
        <v/>
      </c>
    </row>
    <row r="277" spans="1:9" s="4" customFormat="1" x14ac:dyDescent="0.2">
      <c r="A277" s="49"/>
      <c r="B277" s="177" t="s">
        <v>111</v>
      </c>
      <c r="C277" s="31" t="s">
        <v>127</v>
      </c>
      <c r="D277" s="37" t="s">
        <v>128</v>
      </c>
      <c r="E277" s="38" t="s">
        <v>5</v>
      </c>
      <c r="F277" s="22">
        <f>ROUND(VLOOKUP($C277,'2019-20 AER Final Decision'!$G$21:$P$363,'2019-20 AER Final Decision'!$O$5,FALSE),2)</f>
        <v>62.03</v>
      </c>
      <c r="G277" s="108">
        <f t="shared" ref="G277:G282" si="20">ROUND(F277*1.1,3)</f>
        <v>68.233000000000004</v>
      </c>
      <c r="I277" s="3" t="b">
        <f>IF($E277="","",ROUND(F277,2)=ROUND(VLOOKUP($C277,'2019-20 AER Final Decision'!$G$20:$Q$335,'2019-20 AER Final Decision'!$O$5,FALSE),2))</f>
        <v>1</v>
      </c>
    </row>
    <row r="278" spans="1:9" s="4" customFormat="1" x14ac:dyDescent="0.2">
      <c r="A278" s="49"/>
      <c r="B278" s="183"/>
      <c r="C278" s="31" t="s">
        <v>244</v>
      </c>
      <c r="D278" s="35" t="s">
        <v>129</v>
      </c>
      <c r="E278" s="36" t="s">
        <v>5</v>
      </c>
      <c r="F278" s="22">
        <f>ROUND(VLOOKUP($C278,'2019-20 AER Final Decision'!$G$21:$P$363,'2019-20 AER Final Decision'!$O$5,FALSE),2)</f>
        <v>2685.65</v>
      </c>
      <c r="G278" s="108">
        <f t="shared" si="20"/>
        <v>2954.2150000000001</v>
      </c>
      <c r="I278" s="3" t="b">
        <f>IF($E278="","",ROUND(F278,2)=ROUND(VLOOKUP($C278,'2019-20 AER Final Decision'!$G$20:$Q$335,'2019-20 AER Final Decision'!$O$5,FALSE),2))</f>
        <v>1</v>
      </c>
    </row>
    <row r="279" spans="1:9" s="4" customFormat="1" x14ac:dyDescent="0.2">
      <c r="A279" s="49"/>
      <c r="B279" s="183"/>
      <c r="C279" s="31" t="s">
        <v>245</v>
      </c>
      <c r="D279" s="35" t="s">
        <v>129</v>
      </c>
      <c r="E279" s="36" t="s">
        <v>5</v>
      </c>
      <c r="F279" s="22">
        <f>ROUND(VLOOKUP($C279,'2019-20 AER Final Decision'!$G$21:$P$363,'2019-20 AER Final Decision'!$O$5,FALSE),2)</f>
        <v>2685.65</v>
      </c>
      <c r="G279" s="108">
        <f t="shared" si="20"/>
        <v>2954.2150000000001</v>
      </c>
      <c r="I279" s="3" t="b">
        <f>IF($E279="","",ROUND(F279,2)=ROUND(VLOOKUP($C279,'2019-20 AER Final Decision'!$G$20:$Q$335,'2019-20 AER Final Decision'!$O$5,FALSE),2))</f>
        <v>1</v>
      </c>
    </row>
    <row r="280" spans="1:9" s="4" customFormat="1" x14ac:dyDescent="0.2">
      <c r="A280" s="49"/>
      <c r="B280" s="183"/>
      <c r="C280" s="31" t="s">
        <v>247</v>
      </c>
      <c r="D280" s="35" t="s">
        <v>129</v>
      </c>
      <c r="E280" s="36" t="s">
        <v>5</v>
      </c>
      <c r="F280" s="22">
        <f>ROUND(VLOOKUP($C280,'2019-20 AER Final Decision'!$G$21:$P$363,'2019-20 AER Final Decision'!$O$5,FALSE),2)</f>
        <v>2685.65</v>
      </c>
      <c r="G280" s="108">
        <f t="shared" si="20"/>
        <v>2954.2150000000001</v>
      </c>
      <c r="I280" s="3" t="b">
        <f>IF($E280="","",ROUND(F280,2)=ROUND(VLOOKUP($C280,'2019-20 AER Final Decision'!$G$20:$Q$335,'2019-20 AER Final Decision'!$O$5,FALSE),2))</f>
        <v>1</v>
      </c>
    </row>
    <row r="281" spans="1:9" s="4" customFormat="1" x14ac:dyDescent="0.2">
      <c r="A281" s="49"/>
      <c r="B281" s="183"/>
      <c r="C281" s="31" t="s">
        <v>243</v>
      </c>
      <c r="D281" s="35" t="s">
        <v>129</v>
      </c>
      <c r="E281" s="36" t="s">
        <v>5</v>
      </c>
      <c r="F281" s="22">
        <f>ROUND(VLOOKUP($C281,'2019-20 AER Final Decision'!$G$21:$P$363,'2019-20 AER Final Decision'!$O$5,FALSE),2)</f>
        <v>2685.65</v>
      </c>
      <c r="G281" s="108">
        <f t="shared" si="20"/>
        <v>2954.2150000000001</v>
      </c>
      <c r="I281" s="3" t="b">
        <f>IF($E281="","",ROUND(F281,2)=ROUND(VLOOKUP($C281,'2019-20 AER Final Decision'!$G$20:$Q$335,'2019-20 AER Final Decision'!$O$5,FALSE),2))</f>
        <v>1</v>
      </c>
    </row>
    <row r="282" spans="1:9" s="4" customFormat="1" x14ac:dyDescent="0.2">
      <c r="A282" s="49"/>
      <c r="B282" s="183"/>
      <c r="C282" s="31" t="s">
        <v>246</v>
      </c>
      <c r="D282" s="35" t="s">
        <v>129</v>
      </c>
      <c r="E282" s="36" t="s">
        <v>5</v>
      </c>
      <c r="F282" s="22">
        <f>ROUND(VLOOKUP($C282,'2019-20 AER Final Decision'!$G$21:$P$363,'2019-20 AER Final Decision'!$O$5,FALSE),2)</f>
        <v>2685.65</v>
      </c>
      <c r="G282" s="108">
        <f t="shared" si="20"/>
        <v>2954.2150000000001</v>
      </c>
      <c r="I282" s="3" t="b">
        <f>IF($E282="","",ROUND(F282,2)=ROUND(VLOOKUP($C282,'2019-20 AER Final Decision'!$G$20:$Q$335,'2019-20 AER Final Decision'!$O$5,FALSE),2))</f>
        <v>1</v>
      </c>
    </row>
    <row r="283" spans="1:9" s="4" customFormat="1" x14ac:dyDescent="0.2">
      <c r="A283" s="49"/>
      <c r="B283" s="184"/>
      <c r="C283" s="24"/>
      <c r="D283" s="25"/>
      <c r="E283" s="25"/>
      <c r="F283" s="26"/>
      <c r="G283" s="109"/>
      <c r="I283" s="3" t="str">
        <f>IF($E283="","",ROUND(F283,2)=ROUND(VLOOKUP($C283,'2019-20 AER Final Decision'!$G$20:$Q$335,'2019-20 AER Final Decision'!$O$5,FALSE),2))</f>
        <v/>
      </c>
    </row>
    <row r="284" spans="1:9" s="4" customFormat="1" x14ac:dyDescent="0.2">
      <c r="A284" s="49"/>
      <c r="B284" s="177" t="s">
        <v>130</v>
      </c>
      <c r="C284" s="31" t="s">
        <v>127</v>
      </c>
      <c r="D284" s="35" t="s">
        <v>128</v>
      </c>
      <c r="E284" s="36" t="s">
        <v>5</v>
      </c>
      <c r="F284" s="22">
        <f>ROUND(VLOOKUP($C284,'2019-20 AER Final Decision'!$G$21:$P$363,'2019-20 AER Final Decision'!$O$5,FALSE),2)</f>
        <v>62.03</v>
      </c>
      <c r="G284" s="108">
        <f t="shared" ref="G284:G289" si="21">ROUND(F284*1.1,3)</f>
        <v>68.233000000000004</v>
      </c>
      <c r="I284" s="3" t="b">
        <f>IF($E284="","",ROUND(F284,2)=ROUND(VLOOKUP($C284,'2019-20 AER Final Decision'!$G$20:$Q$335,'2019-20 AER Final Decision'!$O$5,FALSE),2))</f>
        <v>1</v>
      </c>
    </row>
    <row r="285" spans="1:9" s="4" customFormat="1" x14ac:dyDescent="0.2">
      <c r="A285" s="49"/>
      <c r="B285" s="183"/>
      <c r="C285" s="31" t="s">
        <v>131</v>
      </c>
      <c r="D285" s="35" t="s">
        <v>132</v>
      </c>
      <c r="E285" s="36" t="s">
        <v>5</v>
      </c>
      <c r="F285" s="22">
        <f>ROUND(VLOOKUP($C285,'2019-20 AER Final Decision'!$G$21:$P$363,'2019-20 AER Final Decision'!$O$5,FALSE),2)</f>
        <v>2195.27</v>
      </c>
      <c r="G285" s="108">
        <f t="shared" si="21"/>
        <v>2414.797</v>
      </c>
      <c r="I285" s="3" t="b">
        <f>IF($E285="","",ROUND(F285,2)=ROUND(VLOOKUP($C285,'2019-20 AER Final Decision'!$G$20:$Q$335,'2019-20 AER Final Decision'!$O$5,FALSE),2))</f>
        <v>1</v>
      </c>
    </row>
    <row r="286" spans="1:9" s="4" customFormat="1" x14ac:dyDescent="0.2">
      <c r="A286" s="49"/>
      <c r="B286" s="183"/>
      <c r="C286" s="31" t="s">
        <v>133</v>
      </c>
      <c r="D286" s="35" t="s">
        <v>132</v>
      </c>
      <c r="E286" s="36" t="s">
        <v>5</v>
      </c>
      <c r="F286" s="22">
        <f>ROUND(VLOOKUP($C286,'2019-20 AER Final Decision'!$G$21:$P$363,'2019-20 AER Final Decision'!$O$5,FALSE),2)</f>
        <v>2195.27</v>
      </c>
      <c r="G286" s="108">
        <f t="shared" si="21"/>
        <v>2414.797</v>
      </c>
      <c r="I286" s="3" t="b">
        <f>IF($E286="","",ROUND(F286,2)=ROUND(VLOOKUP($C286,'2019-20 AER Final Decision'!$G$20:$Q$335,'2019-20 AER Final Decision'!$O$5,FALSE),2))</f>
        <v>1</v>
      </c>
    </row>
    <row r="287" spans="1:9" x14ac:dyDescent="0.2">
      <c r="B287" s="183"/>
      <c r="C287" s="31" t="s">
        <v>134</v>
      </c>
      <c r="D287" s="35" t="s">
        <v>132</v>
      </c>
      <c r="E287" s="36" t="s">
        <v>5</v>
      </c>
      <c r="F287" s="22">
        <f>ROUND(VLOOKUP($C287,'2019-20 AER Final Decision'!$G$21:$P$363,'2019-20 AER Final Decision'!$O$5,FALSE),2)</f>
        <v>2195.27</v>
      </c>
      <c r="G287" s="108">
        <f t="shared" si="21"/>
        <v>2414.797</v>
      </c>
      <c r="I287" s="3" t="b">
        <f>IF($E287="","",ROUND(F287,2)=ROUND(VLOOKUP($C287,'2019-20 AER Final Decision'!$G$20:$Q$335,'2019-20 AER Final Decision'!$O$5,FALSE),2))</f>
        <v>1</v>
      </c>
    </row>
    <row r="288" spans="1:9" x14ac:dyDescent="0.2">
      <c r="B288" s="183"/>
      <c r="C288" s="31" t="s">
        <v>135</v>
      </c>
      <c r="D288" s="35" t="s">
        <v>132</v>
      </c>
      <c r="E288" s="36" t="s">
        <v>5</v>
      </c>
      <c r="F288" s="22">
        <f>ROUND(VLOOKUP($C288,'2019-20 AER Final Decision'!$G$21:$P$363,'2019-20 AER Final Decision'!$O$5,FALSE),2)</f>
        <v>2195.27</v>
      </c>
      <c r="G288" s="108">
        <f t="shared" si="21"/>
        <v>2414.797</v>
      </c>
      <c r="I288" s="3" t="b">
        <f>IF($E288="","",ROUND(F288,2)=ROUND(VLOOKUP($C288,'2019-20 AER Final Decision'!$G$20:$Q$335,'2019-20 AER Final Decision'!$O$5,FALSE),2))</f>
        <v>1</v>
      </c>
    </row>
    <row r="289" spans="1:9" x14ac:dyDescent="0.2">
      <c r="B289" s="183"/>
      <c r="C289" s="31" t="s">
        <v>136</v>
      </c>
      <c r="D289" s="35" t="s">
        <v>132</v>
      </c>
      <c r="E289" s="36" t="s">
        <v>5</v>
      </c>
      <c r="F289" s="22">
        <f>ROUND(VLOOKUP($C289,'2019-20 AER Final Decision'!$G$21:$P$363,'2019-20 AER Final Decision'!$O$5,FALSE),2)</f>
        <v>2195.27</v>
      </c>
      <c r="G289" s="108">
        <f t="shared" si="21"/>
        <v>2414.797</v>
      </c>
      <c r="I289" s="3" t="b">
        <f>IF($E289="","",ROUND(F289,2)=ROUND(VLOOKUP($C289,'2019-20 AER Final Decision'!$G$20:$Q$335,'2019-20 AER Final Decision'!$O$5,FALSE),2))</f>
        <v>1</v>
      </c>
    </row>
    <row r="290" spans="1:9" x14ac:dyDescent="0.2">
      <c r="B290" s="184"/>
      <c r="C290" s="24"/>
      <c r="D290" s="25"/>
      <c r="E290" s="25"/>
      <c r="F290" s="26"/>
      <c r="G290" s="109"/>
      <c r="I290" s="3" t="str">
        <f>IF($E290="","",ROUND(F290,2)=ROUND(VLOOKUP($C290,'2019-20 AER Final Decision'!$G$20:$Q$335,'2019-20 AER Final Decision'!$O$5,FALSE),2))</f>
        <v/>
      </c>
    </row>
    <row r="291" spans="1:9" ht="25.5" x14ac:dyDescent="0.2">
      <c r="B291" s="177" t="s">
        <v>160</v>
      </c>
      <c r="C291" s="40" t="s">
        <v>161</v>
      </c>
      <c r="D291" s="72" t="s">
        <v>232</v>
      </c>
      <c r="E291" s="72" t="s">
        <v>232</v>
      </c>
      <c r="F291" s="73"/>
      <c r="G291" s="110" t="s">
        <v>232</v>
      </c>
      <c r="I291" s="3" t="str">
        <f>IF($E291="","",ROUND(F291,2)=ROUND(VLOOKUP($C291,'2019-20 AER Final Decision'!$G$20:$Q$335,'2019-20 AER Final Decision'!$O$5,FALSE),2))</f>
        <v/>
      </c>
    </row>
    <row r="292" spans="1:9" x14ac:dyDescent="0.2">
      <c r="B292" s="183"/>
      <c r="C292" s="47" t="s">
        <v>162</v>
      </c>
      <c r="D292" s="35" t="s">
        <v>4</v>
      </c>
      <c r="E292" s="35" t="s">
        <v>5</v>
      </c>
      <c r="F292" s="22">
        <f>ROUND(VLOOKUP($C292,'2019-20 AER Final Decision'!$G$21:$P$363,'2019-20 AER Final Decision'!$O$5,FALSE),2)</f>
        <v>5016.08</v>
      </c>
      <c r="G292" s="108">
        <f t="shared" ref="G292:G303" si="22">ROUND(F292*1.1,3)</f>
        <v>5517.6880000000001</v>
      </c>
      <c r="I292" s="3" t="b">
        <f>IF($E292="","",ROUND(F292,2)=ROUND(VLOOKUP($C292,'2019-20 AER Final Decision'!$G$20:$Q$335,'2019-20 AER Final Decision'!$O$5,FALSE),2))</f>
        <v>1</v>
      </c>
    </row>
    <row r="293" spans="1:9" x14ac:dyDescent="0.2">
      <c r="B293" s="183"/>
      <c r="C293" s="69" t="s">
        <v>163</v>
      </c>
      <c r="D293" s="35" t="s">
        <v>4</v>
      </c>
      <c r="E293" s="35" t="s">
        <v>5</v>
      </c>
      <c r="F293" s="22">
        <f>ROUND(VLOOKUP($C293,'2019-20 AER Final Decision'!$G$21:$P$363,'2019-20 AER Final Decision'!$O$5,FALSE),2)</f>
        <v>3221.29</v>
      </c>
      <c r="G293" s="108">
        <f t="shared" si="22"/>
        <v>3543.4189999999999</v>
      </c>
      <c r="I293" s="3" t="b">
        <f>IF($E293="","",ROUND(F293,2)=ROUND(VLOOKUP($C293,'2019-20 AER Final Decision'!$G$20:$Q$335,'2019-20 AER Final Decision'!$O$5,FALSE),2))</f>
        <v>1</v>
      </c>
    </row>
    <row r="294" spans="1:9" x14ac:dyDescent="0.2">
      <c r="B294" s="183"/>
      <c r="C294" s="69" t="s">
        <v>164</v>
      </c>
      <c r="D294" s="35" t="s">
        <v>4</v>
      </c>
      <c r="E294" s="35" t="s">
        <v>5</v>
      </c>
      <c r="F294" s="22">
        <f>ROUND(VLOOKUP($C294,'2019-20 AER Final Decision'!$G$21:$P$363,'2019-20 AER Final Decision'!$O$5,FALSE),2)</f>
        <v>3881.09</v>
      </c>
      <c r="G294" s="108">
        <f t="shared" si="22"/>
        <v>4269.1989999999996</v>
      </c>
      <c r="I294" s="3" t="b">
        <f>IF($E294="","",ROUND(F294,2)=ROUND(VLOOKUP($C294,'2019-20 AER Final Decision'!$G$20:$Q$335,'2019-20 AER Final Decision'!$O$5,FALSE),2))</f>
        <v>1</v>
      </c>
    </row>
    <row r="295" spans="1:9" x14ac:dyDescent="0.2">
      <c r="B295" s="183"/>
      <c r="C295" s="69" t="s">
        <v>165</v>
      </c>
      <c r="D295" s="35" t="s">
        <v>4</v>
      </c>
      <c r="E295" s="35" t="s">
        <v>5</v>
      </c>
      <c r="F295" s="22">
        <f>ROUND(VLOOKUP($C295,'2019-20 AER Final Decision'!$G$21:$P$363,'2019-20 AER Final Decision'!$O$5,FALSE),2)</f>
        <v>2158.73</v>
      </c>
      <c r="G295" s="108">
        <f t="shared" si="22"/>
        <v>2374.6030000000001</v>
      </c>
      <c r="I295" s="3" t="b">
        <f>IF($E295="","",ROUND(F295,2)=ROUND(VLOOKUP($C295,'2019-20 AER Final Decision'!$G$20:$Q$335,'2019-20 AER Final Decision'!$O$5,FALSE),2))</f>
        <v>1</v>
      </c>
    </row>
    <row r="296" spans="1:9" x14ac:dyDescent="0.2">
      <c r="B296" s="183"/>
      <c r="C296" s="69" t="s">
        <v>166</v>
      </c>
      <c r="D296" s="35" t="s">
        <v>4</v>
      </c>
      <c r="E296" s="35" t="s">
        <v>5</v>
      </c>
      <c r="F296" s="22">
        <f>ROUND(VLOOKUP($C296,'2019-20 AER Final Decision'!$G$21:$P$363,'2019-20 AER Final Decision'!$O$5,FALSE),2)</f>
        <v>2406.41</v>
      </c>
      <c r="G296" s="108">
        <f t="shared" si="22"/>
        <v>2647.0509999999999</v>
      </c>
      <c r="I296" s="3" t="b">
        <f>IF($E296="","",ROUND(F296,2)=ROUND(VLOOKUP($C296,'2019-20 AER Final Decision'!$G$20:$Q$335,'2019-20 AER Final Decision'!$O$5,FALSE),2))</f>
        <v>1</v>
      </c>
    </row>
    <row r="297" spans="1:9" x14ac:dyDescent="0.2">
      <c r="B297" s="183"/>
      <c r="C297" s="69" t="s">
        <v>167</v>
      </c>
      <c r="D297" s="35" t="s">
        <v>4</v>
      </c>
      <c r="E297" s="35" t="s">
        <v>5</v>
      </c>
      <c r="F297" s="22">
        <f>ROUND(VLOOKUP($C297,'2019-20 AER Final Decision'!$G$21:$P$363,'2019-20 AER Final Decision'!$O$5,FALSE),2)</f>
        <v>1139.72</v>
      </c>
      <c r="G297" s="108">
        <f t="shared" si="22"/>
        <v>1253.692</v>
      </c>
      <c r="I297" s="3" t="b">
        <f>IF($E297="","",ROUND(F297,2)=ROUND(VLOOKUP($C297,'2019-20 AER Final Decision'!$G$20:$Q$335,'2019-20 AER Final Decision'!$O$5,FALSE),2))</f>
        <v>1</v>
      </c>
    </row>
    <row r="298" spans="1:9" x14ac:dyDescent="0.2">
      <c r="B298" s="183"/>
      <c r="C298" s="69" t="s">
        <v>168</v>
      </c>
      <c r="D298" s="35" t="s">
        <v>4</v>
      </c>
      <c r="E298" s="35" t="s">
        <v>5</v>
      </c>
      <c r="F298" s="22">
        <f>ROUND(VLOOKUP($C298,'2019-20 AER Final Decision'!$G$21:$P$363,'2019-20 AER Final Decision'!$O$5,FALSE),2)</f>
        <v>2373.15</v>
      </c>
      <c r="G298" s="108">
        <f t="shared" si="22"/>
        <v>2610.4650000000001</v>
      </c>
      <c r="I298" s="3" t="b">
        <f>IF($E298="","",ROUND(F298,2)=ROUND(VLOOKUP($C298,'2019-20 AER Final Decision'!$G$20:$Q$335,'2019-20 AER Final Decision'!$O$5,FALSE),2))</f>
        <v>1</v>
      </c>
    </row>
    <row r="299" spans="1:9" x14ac:dyDescent="0.2">
      <c r="B299" s="183"/>
      <c r="C299" s="69" t="s">
        <v>169</v>
      </c>
      <c r="D299" s="35" t="s">
        <v>4</v>
      </c>
      <c r="E299" s="35" t="s">
        <v>5</v>
      </c>
      <c r="F299" s="22">
        <f>ROUND(VLOOKUP($C299,'2019-20 AER Final Decision'!$G$21:$P$363,'2019-20 AER Final Decision'!$O$5,FALSE),2)</f>
        <v>1106.46</v>
      </c>
      <c r="G299" s="108">
        <f t="shared" si="22"/>
        <v>1217.106</v>
      </c>
      <c r="I299" s="3" t="b">
        <f>IF($E299="","",ROUND(F299,2)=ROUND(VLOOKUP($C299,'2019-20 AER Final Decision'!$G$20:$Q$335,'2019-20 AER Final Decision'!$O$5,FALSE),2))</f>
        <v>1</v>
      </c>
    </row>
    <row r="300" spans="1:9" s="4" customFormat="1" x14ac:dyDescent="0.2">
      <c r="A300" s="49"/>
      <c r="B300" s="183"/>
      <c r="C300" s="69" t="s">
        <v>170</v>
      </c>
      <c r="D300" s="35" t="s">
        <v>4</v>
      </c>
      <c r="E300" s="35" t="s">
        <v>5</v>
      </c>
      <c r="F300" s="22">
        <f>ROUND(VLOOKUP($C300,'2019-20 AER Final Decision'!$G$21:$P$363,'2019-20 AER Final Decision'!$O$5,FALSE),2)</f>
        <v>2309.83</v>
      </c>
      <c r="G300" s="108">
        <f t="shared" si="22"/>
        <v>2540.8130000000001</v>
      </c>
      <c r="I300" s="3" t="b">
        <f>IF($E300="","",ROUND(F300,2)=ROUND(VLOOKUP($C300,'2019-20 AER Final Decision'!$G$20:$Q$335,'2019-20 AER Final Decision'!$O$5,FALSE),2))</f>
        <v>1</v>
      </c>
    </row>
    <row r="301" spans="1:9" s="4" customFormat="1" x14ac:dyDescent="0.2">
      <c r="A301" s="49"/>
      <c r="B301" s="183"/>
      <c r="C301" s="69" t="s">
        <v>171</v>
      </c>
      <c r="D301" s="35" t="s">
        <v>4</v>
      </c>
      <c r="E301" s="35" t="s">
        <v>5</v>
      </c>
      <c r="F301" s="22">
        <f>ROUND(VLOOKUP($C301,'2019-20 AER Final Decision'!$G$21:$P$363,'2019-20 AER Final Decision'!$O$5,FALSE),2)</f>
        <v>1043.1600000000001</v>
      </c>
      <c r="G301" s="108">
        <f t="shared" si="22"/>
        <v>1147.4760000000001</v>
      </c>
      <c r="I301" s="3" t="b">
        <f>IF($E301="","",ROUND(F301,2)=ROUND(VLOOKUP($C301,'2019-20 AER Final Decision'!$G$20:$Q$335,'2019-20 AER Final Decision'!$O$5,FALSE),2))</f>
        <v>1</v>
      </c>
    </row>
    <row r="302" spans="1:9" s="4" customFormat="1" x14ac:dyDescent="0.2">
      <c r="A302" s="49"/>
      <c r="B302" s="183"/>
      <c r="C302" s="69" t="s">
        <v>172</v>
      </c>
      <c r="D302" s="35" t="s">
        <v>4</v>
      </c>
      <c r="E302" s="35" t="s">
        <v>5</v>
      </c>
      <c r="F302" s="22">
        <f>ROUND(VLOOKUP($C302,'2019-20 AER Final Decision'!$G$21:$P$363,'2019-20 AER Final Decision'!$O$5,FALSE),2)</f>
        <v>2309.83</v>
      </c>
      <c r="G302" s="108">
        <f t="shared" si="22"/>
        <v>2540.8130000000001</v>
      </c>
      <c r="I302" s="3" t="b">
        <f>IF($E302="","",ROUND(F302,2)=ROUND(VLOOKUP($C302,'2019-20 AER Final Decision'!$G$20:$Q$335,'2019-20 AER Final Decision'!$O$5,FALSE),2))</f>
        <v>1</v>
      </c>
    </row>
    <row r="303" spans="1:9" s="4" customFormat="1" x14ac:dyDescent="0.2">
      <c r="A303" s="49"/>
      <c r="B303" s="183"/>
      <c r="C303" s="69" t="s">
        <v>173</v>
      </c>
      <c r="D303" s="35" t="s">
        <v>4</v>
      </c>
      <c r="E303" s="35" t="s">
        <v>5</v>
      </c>
      <c r="F303" s="22">
        <f>ROUND(VLOOKUP($C303,'2019-20 AER Final Decision'!$G$21:$P$363,'2019-20 AER Final Decision'!$O$5,FALSE),2)</f>
        <v>1043.1600000000001</v>
      </c>
      <c r="G303" s="108">
        <f t="shared" si="22"/>
        <v>1147.4760000000001</v>
      </c>
      <c r="I303" s="3" t="b">
        <f>IF($E303="","",ROUND(F303,2)=ROUND(VLOOKUP($C303,'2019-20 AER Final Decision'!$G$20:$Q$335,'2019-20 AER Final Decision'!$O$5,FALSE),2))</f>
        <v>1</v>
      </c>
    </row>
    <row r="304" spans="1:9" s="4" customFormat="1" x14ac:dyDescent="0.2">
      <c r="A304" s="49"/>
      <c r="B304" s="183"/>
      <c r="C304" s="70"/>
      <c r="D304" s="24"/>
      <c r="E304" s="24"/>
      <c r="F304" s="26"/>
      <c r="G304" s="109"/>
      <c r="I304" s="3" t="str">
        <f>IF($E304="","",ROUND(F304,2)=ROUND(VLOOKUP($C304,'2019-20 AER Final Decision'!$G$20:$Q$335,'2019-20 AER Final Decision'!$O$5,FALSE),2))</f>
        <v/>
      </c>
    </row>
    <row r="305" spans="1:9" s="4" customFormat="1" ht="25.5" x14ac:dyDescent="0.2">
      <c r="A305" s="49"/>
      <c r="B305" s="183"/>
      <c r="C305" s="40" t="s">
        <v>174</v>
      </c>
      <c r="D305" s="72" t="s">
        <v>232</v>
      </c>
      <c r="E305" s="72" t="s">
        <v>232</v>
      </c>
      <c r="F305" s="73"/>
      <c r="G305" s="110" t="s">
        <v>232</v>
      </c>
      <c r="I305" s="3" t="str">
        <f>IF($E305="","",ROUND(F305,2)=ROUND(VLOOKUP($C305,'2019-20 AER Final Decision'!$G$20:$Q$335,'2019-20 AER Final Decision'!$O$5,FALSE),2))</f>
        <v/>
      </c>
    </row>
    <row r="306" spans="1:9" s="4" customFormat="1" x14ac:dyDescent="0.2">
      <c r="A306" s="49"/>
      <c r="B306" s="183"/>
      <c r="C306" s="47" t="s">
        <v>175</v>
      </c>
      <c r="D306" s="35" t="s">
        <v>4</v>
      </c>
      <c r="E306" s="35" t="s">
        <v>5</v>
      </c>
      <c r="F306" s="22">
        <f>ROUND(VLOOKUP($C306,'2019-20 AER Final Decision'!$G$21:$P$363,'2019-20 AER Final Decision'!$O$5,FALSE),2)</f>
        <v>3707.22</v>
      </c>
      <c r="G306" s="108">
        <f t="shared" ref="G306:G316" si="23">ROUND(F306*1.1,3)</f>
        <v>4077.942</v>
      </c>
      <c r="I306" s="3" t="b">
        <f>IF($E306="","",ROUND(F306,2)=ROUND(VLOOKUP($C306,'2019-20 AER Final Decision'!$G$20:$Q$335,'2019-20 AER Final Decision'!$O$5,FALSE),2))</f>
        <v>1</v>
      </c>
    </row>
    <row r="307" spans="1:9" s="4" customFormat="1" x14ac:dyDescent="0.2">
      <c r="A307" s="49"/>
      <c r="B307" s="183"/>
      <c r="C307" s="69" t="s">
        <v>176</v>
      </c>
      <c r="D307" s="35" t="s">
        <v>4</v>
      </c>
      <c r="E307" s="35" t="s">
        <v>5</v>
      </c>
      <c r="F307" s="22">
        <f>ROUND(VLOOKUP($C307,'2019-20 AER Final Decision'!$G$21:$P$363,'2019-20 AER Final Decision'!$O$5,FALSE),2)</f>
        <v>4720.38</v>
      </c>
      <c r="G307" s="108">
        <f t="shared" si="23"/>
        <v>5192.4179999999997</v>
      </c>
      <c r="I307" s="3" t="b">
        <f>IF($E307="","",ROUND(F307,2)=ROUND(VLOOKUP($C307,'2019-20 AER Final Decision'!$G$20:$Q$335,'2019-20 AER Final Decision'!$O$5,FALSE),2))</f>
        <v>1</v>
      </c>
    </row>
    <row r="308" spans="1:9" s="4" customFormat="1" x14ac:dyDescent="0.2">
      <c r="A308" s="49"/>
      <c r="B308" s="183"/>
      <c r="C308" s="69" t="s">
        <v>177</v>
      </c>
      <c r="D308" s="35" t="s">
        <v>4</v>
      </c>
      <c r="E308" s="35" t="s">
        <v>5</v>
      </c>
      <c r="F308" s="22">
        <f>ROUND(VLOOKUP($C308,'2019-20 AER Final Decision'!$G$21:$P$363,'2019-20 AER Final Decision'!$O$5,FALSE),2)</f>
        <v>5351.76</v>
      </c>
      <c r="G308" s="108">
        <f t="shared" si="23"/>
        <v>5886.9359999999997</v>
      </c>
      <c r="I308" s="3" t="b">
        <f>IF($E308="","",ROUND(F308,2)=ROUND(VLOOKUP($C308,'2019-20 AER Final Decision'!$G$20:$Q$335,'2019-20 AER Final Decision'!$O$5,FALSE),2))</f>
        <v>1</v>
      </c>
    </row>
    <row r="309" spans="1:9" s="4" customFormat="1" x14ac:dyDescent="0.2">
      <c r="A309" s="49"/>
      <c r="B309" s="183"/>
      <c r="C309" s="69" t="s">
        <v>178</v>
      </c>
      <c r="D309" s="35" t="s">
        <v>4</v>
      </c>
      <c r="E309" s="35" t="s">
        <v>5</v>
      </c>
      <c r="F309" s="22">
        <f>ROUND(VLOOKUP($C309,'2019-20 AER Final Decision'!$G$21:$P$363,'2019-20 AER Final Decision'!$O$5,FALSE),2)</f>
        <v>4407.03</v>
      </c>
      <c r="G309" s="108">
        <f t="shared" si="23"/>
        <v>4847.7330000000002</v>
      </c>
      <c r="I309" s="3" t="b">
        <f>IF($E309="","",ROUND(F309,2)=ROUND(VLOOKUP($C309,'2019-20 AER Final Decision'!$G$20:$Q$335,'2019-20 AER Final Decision'!$O$5,FALSE),2))</f>
        <v>1</v>
      </c>
    </row>
    <row r="310" spans="1:9" s="4" customFormat="1" x14ac:dyDescent="0.2">
      <c r="A310" s="49"/>
      <c r="B310" s="183"/>
      <c r="C310" s="69" t="s">
        <v>179</v>
      </c>
      <c r="D310" s="35" t="s">
        <v>4</v>
      </c>
      <c r="E310" s="35" t="s">
        <v>5</v>
      </c>
      <c r="F310" s="22">
        <f>ROUND(VLOOKUP($C310,'2019-20 AER Final Decision'!$G$21:$P$363,'2019-20 AER Final Decision'!$O$5,FALSE),2)</f>
        <v>4571.09</v>
      </c>
      <c r="G310" s="108">
        <f t="shared" si="23"/>
        <v>5028.1989999999996</v>
      </c>
      <c r="I310" s="3" t="b">
        <f>IF($E310="","",ROUND(F310,2)=ROUND(VLOOKUP($C310,'2019-20 AER Final Decision'!$G$20:$Q$335,'2019-20 AER Final Decision'!$O$5,FALSE),2))</f>
        <v>1</v>
      </c>
    </row>
    <row r="311" spans="1:9" s="4" customFormat="1" x14ac:dyDescent="0.2">
      <c r="A311" s="49"/>
      <c r="B311" s="183"/>
      <c r="C311" s="69" t="s">
        <v>180</v>
      </c>
      <c r="D311" s="35" t="s">
        <v>4</v>
      </c>
      <c r="E311" s="35" t="s">
        <v>5</v>
      </c>
      <c r="F311" s="22">
        <f>ROUND(VLOOKUP($C311,'2019-20 AER Final Decision'!$G$21:$P$363,'2019-20 AER Final Decision'!$O$5,FALSE),2)</f>
        <v>4779.9799999999996</v>
      </c>
      <c r="G311" s="108">
        <f t="shared" si="23"/>
        <v>5257.9780000000001</v>
      </c>
      <c r="I311" s="3" t="b">
        <f>IF($E311="","",ROUND(F311,2)=ROUND(VLOOKUP($C311,'2019-20 AER Final Decision'!$G$20:$Q$335,'2019-20 AER Final Decision'!$O$5,FALSE),2))</f>
        <v>1</v>
      </c>
    </row>
    <row r="312" spans="1:9" s="4" customFormat="1" x14ac:dyDescent="0.2">
      <c r="A312" s="49"/>
      <c r="B312" s="183"/>
      <c r="C312" s="69" t="s">
        <v>181</v>
      </c>
      <c r="D312" s="35" t="s">
        <v>4</v>
      </c>
      <c r="E312" s="35" t="s">
        <v>5</v>
      </c>
      <c r="F312" s="22">
        <f>ROUND(VLOOKUP($C312,'2019-20 AER Final Decision'!$G$21:$P$363,'2019-20 AER Final Decision'!$O$5,FALSE),2)</f>
        <v>5800.78</v>
      </c>
      <c r="G312" s="108">
        <f t="shared" si="23"/>
        <v>6380.8580000000002</v>
      </c>
      <c r="I312" s="3" t="b">
        <f>IF($E312="","",ROUND(F312,2)=ROUND(VLOOKUP($C312,'2019-20 AER Final Decision'!$G$20:$Q$335,'2019-20 AER Final Decision'!$O$5,FALSE),2))</f>
        <v>1</v>
      </c>
    </row>
    <row r="313" spans="1:9" s="4" customFormat="1" x14ac:dyDescent="0.2">
      <c r="A313" s="49"/>
      <c r="B313" s="183"/>
      <c r="C313" s="69" t="s">
        <v>182</v>
      </c>
      <c r="D313" s="35" t="s">
        <v>4</v>
      </c>
      <c r="E313" s="35" t="s">
        <v>5</v>
      </c>
      <c r="F313" s="22">
        <f>ROUND(VLOOKUP($C313,'2019-20 AER Final Decision'!$G$21:$P$363,'2019-20 AER Final Decision'!$O$5,FALSE),2)</f>
        <v>5666.35</v>
      </c>
      <c r="G313" s="108">
        <f t="shared" si="23"/>
        <v>6232.9849999999997</v>
      </c>
      <c r="I313" s="3" t="b">
        <f>IF($E313="","",ROUND(F313,2)=ROUND(VLOOKUP($C313,'2019-20 AER Final Decision'!$G$20:$Q$335,'2019-20 AER Final Decision'!$O$5,FALSE),2))</f>
        <v>1</v>
      </c>
    </row>
    <row r="314" spans="1:9" s="4" customFormat="1" x14ac:dyDescent="0.2">
      <c r="A314" s="49"/>
      <c r="B314" s="183"/>
      <c r="C314" s="69" t="s">
        <v>183</v>
      </c>
      <c r="D314" s="35" t="s">
        <v>4</v>
      </c>
      <c r="E314" s="35" t="s">
        <v>5</v>
      </c>
      <c r="F314" s="22">
        <f>ROUND(VLOOKUP($C314,'2019-20 AER Final Decision'!$G$21:$P$363,'2019-20 AER Final Decision'!$O$5,FALSE),2)</f>
        <v>6348.44</v>
      </c>
      <c r="G314" s="108">
        <f t="shared" si="23"/>
        <v>6983.2839999999997</v>
      </c>
      <c r="I314" s="3" t="b">
        <f>IF($E314="","",ROUND(F314,2)=ROUND(VLOOKUP($C314,'2019-20 AER Final Decision'!$G$20:$Q$335,'2019-20 AER Final Decision'!$O$5,FALSE),2))</f>
        <v>1</v>
      </c>
    </row>
    <row r="315" spans="1:9" s="4" customFormat="1" x14ac:dyDescent="0.2">
      <c r="A315" s="49"/>
      <c r="B315" s="183"/>
      <c r="C315" s="69" t="s">
        <v>184</v>
      </c>
      <c r="D315" s="35" t="s">
        <v>4</v>
      </c>
      <c r="E315" s="35" t="s">
        <v>5</v>
      </c>
      <c r="F315" s="22">
        <f>ROUND(VLOOKUP($C315,'2019-20 AER Final Decision'!$G$21:$P$363,'2019-20 AER Final Decision'!$O$5,FALSE),2)</f>
        <v>4705.1899999999996</v>
      </c>
      <c r="G315" s="108">
        <f t="shared" si="23"/>
        <v>5175.7089999999998</v>
      </c>
      <c r="I315" s="3" t="b">
        <f>IF($E315="","",ROUND(F315,2)=ROUND(VLOOKUP($C315,'2019-20 AER Final Decision'!$G$20:$Q$335,'2019-20 AER Final Decision'!$O$5,FALSE),2))</f>
        <v>1</v>
      </c>
    </row>
    <row r="316" spans="1:9" s="4" customFormat="1" x14ac:dyDescent="0.2">
      <c r="A316" s="49"/>
      <c r="B316" s="183"/>
      <c r="C316" s="69" t="s">
        <v>185</v>
      </c>
      <c r="D316" s="35" t="s">
        <v>4</v>
      </c>
      <c r="E316" s="35" t="s">
        <v>5</v>
      </c>
      <c r="F316" s="22">
        <f>ROUND(VLOOKUP($C316,'2019-20 AER Final Decision'!$G$21:$P$363,'2019-20 AER Final Decision'!$O$5,FALSE),2)</f>
        <v>4913.3500000000004</v>
      </c>
      <c r="G316" s="108">
        <f t="shared" si="23"/>
        <v>5404.6850000000004</v>
      </c>
      <c r="I316" s="3" t="b">
        <f>IF($E316="","",ROUND(F316,2)=ROUND(VLOOKUP($C316,'2019-20 AER Final Decision'!$G$20:$Q$335,'2019-20 AER Final Decision'!$O$5,FALSE),2))</f>
        <v>1</v>
      </c>
    </row>
    <row r="317" spans="1:9" s="4" customFormat="1" x14ac:dyDescent="0.2">
      <c r="A317" s="49"/>
      <c r="B317" s="183"/>
      <c r="C317" s="70"/>
      <c r="D317" s="24"/>
      <c r="E317" s="24"/>
      <c r="F317" s="26"/>
      <c r="G317" s="109"/>
      <c r="I317" s="3" t="str">
        <f>IF($E317="","",ROUND(F317,2)=ROUND(VLOOKUP($C317,'2019-20 AER Final Decision'!$G$20:$Q$335,'2019-20 AER Final Decision'!$O$5,FALSE),2))</f>
        <v/>
      </c>
    </row>
    <row r="318" spans="1:9" s="4" customFormat="1" x14ac:dyDescent="0.2">
      <c r="A318" s="49"/>
      <c r="B318" s="183"/>
      <c r="C318" s="40" t="s">
        <v>186</v>
      </c>
      <c r="D318" s="72" t="s">
        <v>232</v>
      </c>
      <c r="E318" s="72" t="s">
        <v>232</v>
      </c>
      <c r="F318" s="73"/>
      <c r="G318" s="110" t="s">
        <v>232</v>
      </c>
      <c r="I318" s="3" t="str">
        <f>IF($E318="","",ROUND(F318,2)=ROUND(VLOOKUP($C318,'2019-20 AER Final Decision'!$G$20:$Q$335,'2019-20 AER Final Decision'!$O$5,FALSE),2))</f>
        <v/>
      </c>
    </row>
    <row r="319" spans="1:9" s="4" customFormat="1" x14ac:dyDescent="0.2">
      <c r="A319" s="49"/>
      <c r="B319" s="183"/>
      <c r="C319" s="18" t="s">
        <v>187</v>
      </c>
      <c r="D319" s="35" t="s">
        <v>4</v>
      </c>
      <c r="E319" s="35" t="s">
        <v>5</v>
      </c>
      <c r="F319" s="22">
        <f>ROUND(VLOOKUP($C319,'2019-20 AER Final Decision'!$G$21:$P$363,'2019-20 AER Final Decision'!$O$5,FALSE),2)</f>
        <v>4982.72</v>
      </c>
      <c r="G319" s="108">
        <f t="shared" ref="G319:G362" si="24">ROUND(F319*1.1,3)</f>
        <v>5480.9920000000002</v>
      </c>
      <c r="I319" s="3" t="b">
        <f>IF($E319="","",ROUND(F319,2)=ROUND(VLOOKUP($C319,'2019-20 AER Final Decision'!$G$20:$Q$335,'2019-20 AER Final Decision'!$O$5,FALSE),2))</f>
        <v>1</v>
      </c>
    </row>
    <row r="320" spans="1:9" s="4" customFormat="1" x14ac:dyDescent="0.2">
      <c r="A320" s="49"/>
      <c r="B320" s="184"/>
      <c r="C320" s="18" t="s">
        <v>188</v>
      </c>
      <c r="D320" s="24" t="s">
        <v>4</v>
      </c>
      <c r="E320" s="24" t="s">
        <v>5</v>
      </c>
      <c r="F320" s="26">
        <f>ROUND(VLOOKUP($C320,'2019-20 AER Final Decision'!$G$21:$P$363,'2019-20 AER Final Decision'!$O$5,FALSE),2)</f>
        <v>4566.82</v>
      </c>
      <c r="G320" s="109">
        <f t="shared" si="24"/>
        <v>5023.5020000000004</v>
      </c>
      <c r="I320" s="3" t="b">
        <f>IF($E320="","",ROUND(F320,2)=ROUND(VLOOKUP($C320,'2019-20 AER Final Decision'!$G$20:$Q$335,'2019-20 AER Final Decision'!$O$5,FALSE),2))</f>
        <v>1</v>
      </c>
    </row>
    <row r="321" spans="1:9" s="4" customFormat="1" x14ac:dyDescent="0.2">
      <c r="A321" s="49"/>
      <c r="B321" s="177" t="s">
        <v>137</v>
      </c>
      <c r="C321" s="30" t="s">
        <v>138</v>
      </c>
      <c r="D321" s="37" t="s">
        <v>139</v>
      </c>
      <c r="E321" s="38" t="s">
        <v>5</v>
      </c>
      <c r="F321" s="71">
        <f>ROUND(VLOOKUP($C321,'2019-20 AER Final Decision'!$G$21:$P$363,'2019-20 AER Final Decision'!$O$5,FALSE),2)</f>
        <v>462.82</v>
      </c>
      <c r="G321" s="111">
        <f t="shared" si="24"/>
        <v>509.10199999999998</v>
      </c>
      <c r="I321" s="3" t="b">
        <f>IF($E321="","",ROUND(F321,2)=ROUND(VLOOKUP($C321,'2019-20 AER Final Decision'!$G$20:$Q$335,'2019-20 AER Final Decision'!$O$5,FALSE),2))</f>
        <v>1</v>
      </c>
    </row>
    <row r="322" spans="1:9" s="4" customFormat="1" x14ac:dyDescent="0.2">
      <c r="A322" s="49"/>
      <c r="B322" s="184"/>
      <c r="C322" s="75" t="s">
        <v>140</v>
      </c>
      <c r="D322" s="24" t="s">
        <v>139</v>
      </c>
      <c r="E322" s="76" t="s">
        <v>5</v>
      </c>
      <c r="F322" s="26">
        <f>ROUND(VLOOKUP($C322,'2019-20 AER Final Decision'!$G$21:$P$363,'2019-20 AER Final Decision'!$O$5,FALSE),2)</f>
        <v>514.98</v>
      </c>
      <c r="G322" s="109">
        <f t="shared" si="24"/>
        <v>566.47799999999995</v>
      </c>
      <c r="I322" s="3" t="b">
        <f>IF($E322="","",ROUND(F322,2)=ROUND(VLOOKUP($C322,'2019-20 AER Final Decision'!$G$20:$Q$335,'2019-20 AER Final Decision'!$O$5,FALSE),2))</f>
        <v>1</v>
      </c>
    </row>
    <row r="323" spans="1:9" s="4" customFormat="1" x14ac:dyDescent="0.2">
      <c r="A323" s="49"/>
      <c r="B323" s="105" t="s">
        <v>143</v>
      </c>
      <c r="C323" s="41" t="s">
        <v>302</v>
      </c>
      <c r="D323" s="15" t="s">
        <v>144</v>
      </c>
      <c r="E323" s="16" t="s">
        <v>5</v>
      </c>
      <c r="F323" s="17">
        <f>ROUND(VLOOKUP($C323,'2019-20 AER Final Decision'!$G$21:$P$363,'2019-20 AER Final Decision'!$O$5,FALSE),2)</f>
        <v>59.65</v>
      </c>
      <c r="G323" s="107">
        <f t="shared" si="24"/>
        <v>65.614999999999995</v>
      </c>
      <c r="I323" s="3" t="b">
        <f>IF($E323="","",ROUND(F323,2)=ROUND(VLOOKUP($C323,'2019-20 AER Final Decision'!$G$20:$Q$335,'2019-20 AER Final Decision'!$O$5,FALSE),2))</f>
        <v>1</v>
      </c>
    </row>
    <row r="324" spans="1:9" s="4" customFormat="1" ht="25.5" x14ac:dyDescent="0.2">
      <c r="A324" s="49"/>
      <c r="B324" s="187" t="s">
        <v>145</v>
      </c>
      <c r="C324" s="47" t="s">
        <v>342</v>
      </c>
      <c r="D324" s="37" t="s">
        <v>6</v>
      </c>
      <c r="E324" s="37" t="s">
        <v>7</v>
      </c>
      <c r="F324" s="71">
        <f>ROUND(VLOOKUP($C324,'2019-20 AER Final Decision'!$G$21:$P$363,'2019-20 AER Final Decision'!$O$5,FALSE),2)</f>
        <v>225.49</v>
      </c>
      <c r="G324" s="111">
        <f t="shared" si="24"/>
        <v>248.03899999999999</v>
      </c>
      <c r="I324" s="3" t="b">
        <f>IF($E324="","",ROUND(F324,2)=ROUND(VLOOKUP($C324,'2019-20 AER Final Decision'!$G$20:$Q$335,'2019-20 AER Final Decision'!$O$5,FALSE),2))</f>
        <v>1</v>
      </c>
    </row>
    <row r="325" spans="1:9" s="4" customFormat="1" ht="25.5" x14ac:dyDescent="0.2">
      <c r="A325" s="49"/>
      <c r="B325" s="187"/>
      <c r="C325" s="70" t="s">
        <v>341</v>
      </c>
      <c r="D325" s="24" t="s">
        <v>6</v>
      </c>
      <c r="E325" s="24" t="s">
        <v>7</v>
      </c>
      <c r="F325" s="26">
        <f>ROUND(VLOOKUP($C325,'2019-20 AER Final Decision'!$G$21:$P$363,'2019-20 AER Final Decision'!$O$5,FALSE),2)</f>
        <v>248.04</v>
      </c>
      <c r="G325" s="109">
        <f t="shared" si="24"/>
        <v>272.84399999999999</v>
      </c>
      <c r="I325" s="3" t="b">
        <f>IF($E325="","",ROUND(F325,2)=ROUND(VLOOKUP($C325,'2019-20 AER Final Decision'!$G$20:$Q$335,'2019-20 AER Final Decision'!$O$5,FALSE),2))</f>
        <v>1</v>
      </c>
    </row>
    <row r="326" spans="1:9" s="4" customFormat="1" x14ac:dyDescent="0.2">
      <c r="A326" s="49"/>
      <c r="B326" s="185" t="s">
        <v>146</v>
      </c>
      <c r="C326" s="47" t="s">
        <v>423</v>
      </c>
      <c r="D326" s="37" t="s">
        <v>4</v>
      </c>
      <c r="E326" s="37" t="s">
        <v>5</v>
      </c>
      <c r="F326" s="71">
        <f>ROUND(VLOOKUP($C326,'2019-20 AER Final Decision'!$G$21:$P$363,'2019-20 AER Final Decision'!$O$5,FALSE),2)</f>
        <v>30.06</v>
      </c>
      <c r="G326" s="111">
        <f t="shared" si="24"/>
        <v>33.066000000000003</v>
      </c>
      <c r="I326" s="3" t="b">
        <f>IF($E326="","",ROUND(F326,2)=ROUND(VLOOKUP($C326,'2019-20 AER Final Decision'!$G$20:$Q$335,'2019-20 AER Final Decision'!$O$5,FALSE),2))</f>
        <v>1</v>
      </c>
    </row>
    <row r="327" spans="1:9" s="4" customFormat="1" x14ac:dyDescent="0.2">
      <c r="A327" s="49"/>
      <c r="B327" s="185"/>
      <c r="C327" s="69" t="s">
        <v>424</v>
      </c>
      <c r="D327" s="35" t="s">
        <v>4</v>
      </c>
      <c r="E327" s="35" t="s">
        <v>5</v>
      </c>
      <c r="F327" s="125" t="e">
        <f>ROUND(VLOOKUP($C327,'2019-20 AER Final Decision'!$G$21:$P$363,'2019-20 AER Final Decision'!$O$5,FALSE),2)</f>
        <v>#N/A</v>
      </c>
      <c r="G327" s="108" t="e">
        <f t="shared" si="24"/>
        <v>#N/A</v>
      </c>
      <c r="I327" s="3" t="e">
        <f>IF($E327="","",ROUND(F327,2)=ROUND(VLOOKUP($C327,'2019-20 AER Final Decision'!$G$20:$Q$335,'2019-20 AER Final Decision'!$O$5,FALSE),2))</f>
        <v>#N/A</v>
      </c>
    </row>
    <row r="328" spans="1:9" s="4" customFormat="1" x14ac:dyDescent="0.2">
      <c r="A328" s="49"/>
      <c r="B328" s="185"/>
      <c r="C328" s="69" t="s">
        <v>425</v>
      </c>
      <c r="D328" s="35" t="s">
        <v>4</v>
      </c>
      <c r="E328" s="35" t="s">
        <v>5</v>
      </c>
      <c r="F328" s="125" t="e">
        <f>ROUND(VLOOKUP($C328,'2019-20 AER Final Decision'!$G$21:$P$363,'2019-20 AER Final Decision'!$O$5,FALSE),2)</f>
        <v>#N/A</v>
      </c>
      <c r="G328" s="108" t="e">
        <f t="shared" si="24"/>
        <v>#N/A</v>
      </c>
      <c r="I328" s="3" t="e">
        <f>IF($E328="","",ROUND(F328,2)=ROUND(VLOOKUP($C328,'2019-20 AER Final Decision'!$G$20:$Q$335,'2019-20 AER Final Decision'!$O$5,FALSE),2))</f>
        <v>#N/A</v>
      </c>
    </row>
    <row r="329" spans="1:9" s="4" customFormat="1" x14ac:dyDescent="0.2">
      <c r="A329" s="49"/>
      <c r="B329" s="185"/>
      <c r="C329" s="70" t="s">
        <v>148</v>
      </c>
      <c r="D329" s="24" t="s">
        <v>4</v>
      </c>
      <c r="E329" s="24" t="s">
        <v>5</v>
      </c>
      <c r="F329" s="26">
        <f>ROUND(VLOOKUP($C329,'2019-20 AER Final Decision'!$G$21:$P$363,'2019-20 AER Final Decision'!$O$5,FALSE),2)</f>
        <v>270.58999999999997</v>
      </c>
      <c r="G329" s="109">
        <f t="shared" si="24"/>
        <v>297.649</v>
      </c>
      <c r="I329" s="3" t="b">
        <f>IF($E329="","",ROUND(F329,2)=ROUND(VLOOKUP($C329,'2019-20 AER Final Decision'!$G$20:$Q$335,'2019-20 AER Final Decision'!$O$5,FALSE),2))</f>
        <v>1</v>
      </c>
    </row>
    <row r="330" spans="1:9" s="4" customFormat="1" x14ac:dyDescent="0.2">
      <c r="A330" s="49"/>
      <c r="B330" s="105" t="s">
        <v>149</v>
      </c>
      <c r="C330" s="18" t="s">
        <v>150</v>
      </c>
      <c r="D330" s="15" t="s">
        <v>6</v>
      </c>
      <c r="E330" s="15" t="s">
        <v>7</v>
      </c>
      <c r="F330" s="17">
        <f>ROUND(VLOOKUP($C330,'2019-20 AER Final Decision'!$G$21:$P$363,'2019-20 AER Final Decision'!$O$5,FALSE),2)</f>
        <v>225.49</v>
      </c>
      <c r="G330" s="107">
        <f t="shared" si="24"/>
        <v>248.03899999999999</v>
      </c>
      <c r="I330" s="3" t="b">
        <f>IF($E330="","",ROUND(F330,2)=ROUND(VLOOKUP($C330,'2019-20 AER Final Decision'!$G$20:$Q$335,'2019-20 AER Final Decision'!$O$5,FALSE),2))</f>
        <v>1</v>
      </c>
    </row>
    <row r="331" spans="1:9" s="4" customFormat="1" ht="51" x14ac:dyDescent="0.2">
      <c r="A331" s="49"/>
      <c r="B331" s="105" t="s">
        <v>151</v>
      </c>
      <c r="C331" s="18" t="s">
        <v>299</v>
      </c>
      <c r="D331" s="15" t="s">
        <v>6</v>
      </c>
      <c r="E331" s="15" t="s">
        <v>7</v>
      </c>
      <c r="F331" s="17">
        <f>ROUND(VLOOKUP($C331,'2019-20 AER Final Decision'!$G$21:$P$363,'2019-20 AER Final Decision'!$O$5,FALSE),2)</f>
        <v>180.41</v>
      </c>
      <c r="G331" s="107">
        <f t="shared" si="24"/>
        <v>198.45099999999999</v>
      </c>
      <c r="I331" s="3" t="b">
        <f>IF($E331="","",ROUND(F331,2)=ROUND(VLOOKUP($C331,'2019-20 AER Final Decision'!$G$20:$Q$335,'2019-20 AER Final Decision'!$O$5,FALSE),2))</f>
        <v>1</v>
      </c>
    </row>
    <row r="332" spans="1:9" s="4" customFormat="1" x14ac:dyDescent="0.2">
      <c r="A332" s="49"/>
      <c r="B332" s="185" t="s">
        <v>152</v>
      </c>
      <c r="C332" s="47" t="s">
        <v>344</v>
      </c>
      <c r="D332" s="37" t="s">
        <v>6</v>
      </c>
      <c r="E332" s="37" t="s">
        <v>7</v>
      </c>
      <c r="F332" s="71">
        <f>ROUND(VLOOKUP($C332,'2019-20 AER Final Decision'!$G$21:$P$363,'2019-20 AER Final Decision'!$O$5,FALSE),2)</f>
        <v>119.3</v>
      </c>
      <c r="G332" s="111">
        <f t="shared" si="24"/>
        <v>131.22999999999999</v>
      </c>
      <c r="I332" s="3" t="b">
        <f>IF($E332="","",ROUND(F332,2)=ROUND(VLOOKUP($C332,'2019-20 AER Final Decision'!$G$20:$Q$335,'2019-20 AER Final Decision'!$O$5,FALSE),2))</f>
        <v>1</v>
      </c>
    </row>
    <row r="333" spans="1:9" s="4" customFormat="1" x14ac:dyDescent="0.2">
      <c r="A333" s="49"/>
      <c r="B333" s="185"/>
      <c r="C333" s="70" t="s">
        <v>343</v>
      </c>
      <c r="D333" s="24" t="s">
        <v>6</v>
      </c>
      <c r="E333" s="24" t="s">
        <v>7</v>
      </c>
      <c r="F333" s="26">
        <f>ROUND(VLOOKUP($C333,'2019-20 AER Final Decision'!$G$21:$P$363,'2019-20 AER Final Decision'!$O$5,FALSE),2)</f>
        <v>248.04</v>
      </c>
      <c r="G333" s="109">
        <f t="shared" si="24"/>
        <v>272.84399999999999</v>
      </c>
      <c r="I333" s="3" t="b">
        <f>IF($E333="","",ROUND(F333,2)=ROUND(VLOOKUP($C333,'2019-20 AER Final Decision'!$G$20:$Q$335,'2019-20 AER Final Decision'!$O$5,FALSE),2))</f>
        <v>1</v>
      </c>
    </row>
    <row r="334" spans="1:9" s="4" customFormat="1" ht="25.5" x14ac:dyDescent="0.2">
      <c r="A334" s="49"/>
      <c r="B334" s="105" t="s">
        <v>153</v>
      </c>
      <c r="C334" s="18" t="s">
        <v>154</v>
      </c>
      <c r="D334" s="15" t="s">
        <v>6</v>
      </c>
      <c r="E334" s="15" t="s">
        <v>7</v>
      </c>
      <c r="F334" s="17">
        <f>ROUND(VLOOKUP($C334,'2019-20 AER Final Decision'!$G$21:$P$363,'2019-20 AER Final Decision'!$O$5,FALSE),2)</f>
        <v>180.41</v>
      </c>
      <c r="G334" s="107">
        <f t="shared" si="24"/>
        <v>198.45099999999999</v>
      </c>
      <c r="I334" s="3" t="b">
        <f>IF($E334="","",ROUND(F334,2)=ROUND(VLOOKUP($C334,'2019-20 AER Final Decision'!$G$20:$Q$335,'2019-20 AER Final Decision'!$O$5,FALSE),2))</f>
        <v>1</v>
      </c>
    </row>
    <row r="335" spans="1:9" s="4" customFormat="1" x14ac:dyDescent="0.2">
      <c r="A335" s="49"/>
      <c r="B335" s="105" t="s">
        <v>156</v>
      </c>
      <c r="C335" s="18" t="s">
        <v>156</v>
      </c>
      <c r="D335" s="15" t="s">
        <v>4</v>
      </c>
      <c r="E335" s="15" t="s">
        <v>5</v>
      </c>
      <c r="F335" s="17">
        <f>ROUND(VLOOKUP($C335,'2019-20 AER Final Decision'!$G$21:$P$363,'2019-20 AER Final Decision'!$O$5,FALSE),2)</f>
        <v>2651.25</v>
      </c>
      <c r="G335" s="107">
        <f t="shared" si="24"/>
        <v>2916.375</v>
      </c>
      <c r="I335" s="3" t="b">
        <f>IF($E335="","",ROUND(F335,2)=ROUND(VLOOKUP($C335,'2019-20 AER Final Decision'!$G$20:$Q$335,'2019-20 AER Final Decision'!$O$5,FALSE),2))</f>
        <v>1</v>
      </c>
    </row>
    <row r="336" spans="1:9" s="4" customFormat="1" x14ac:dyDescent="0.2">
      <c r="A336" s="49"/>
      <c r="B336" s="105" t="s">
        <v>194</v>
      </c>
      <c r="C336" s="42" t="s">
        <v>195</v>
      </c>
      <c r="D336" s="15" t="s">
        <v>4</v>
      </c>
      <c r="E336" s="15" t="s">
        <v>5</v>
      </c>
      <c r="F336" s="129" t="e">
        <f>ROUND(VLOOKUP($C336,'2019-20 AER Final Decision'!$G$21:$P$363,'2019-20 AER Final Decision'!$O$5,FALSE),2)</f>
        <v>#N/A</v>
      </c>
      <c r="G336" s="107" t="e">
        <f t="shared" si="24"/>
        <v>#N/A</v>
      </c>
      <c r="I336" s="3" t="e">
        <f>IF($E336="","",ROUND(F336,2)=ROUND(VLOOKUP($C336,'2019-20 AER Final Decision'!$G$20:$Q$335,'2019-20 AER Final Decision'!$O$5,FALSE),2))</f>
        <v>#N/A</v>
      </c>
    </row>
    <row r="337" spans="2:9" ht="25.5" x14ac:dyDescent="0.2">
      <c r="B337" s="105" t="s">
        <v>196</v>
      </c>
      <c r="C337" s="42" t="s">
        <v>196</v>
      </c>
      <c r="D337" s="15" t="s">
        <v>4</v>
      </c>
      <c r="E337" s="15" t="s">
        <v>5</v>
      </c>
      <c r="F337" s="17">
        <f>ROUND(VLOOKUP($C337,'2019-20 AER Final Decision'!$G$21:$P$363,'2019-20 AER Final Decision'!$O$5,FALSE),2)</f>
        <v>20.04</v>
      </c>
      <c r="G337" s="107">
        <f t="shared" si="24"/>
        <v>22.044</v>
      </c>
      <c r="I337" s="3" t="b">
        <f>IF($E337="","",ROUND(F337,2)=ROUND(VLOOKUP($C337,'2019-20 AER Final Decision'!$G$20:$Q$335,'2019-20 AER Final Decision'!$O$5,FALSE),2))</f>
        <v>1</v>
      </c>
    </row>
    <row r="338" spans="2:9" x14ac:dyDescent="0.2">
      <c r="B338" s="105" t="s">
        <v>197</v>
      </c>
      <c r="C338" s="42" t="s">
        <v>197</v>
      </c>
      <c r="D338" s="15" t="s">
        <v>4</v>
      </c>
      <c r="E338" s="15" t="s">
        <v>5</v>
      </c>
      <c r="F338" s="129" t="e">
        <f>ROUND(VLOOKUP($C338,'2019-20 AER Final Decision'!$G$21:$P$363,'2019-20 AER Final Decision'!$O$5,FALSE),2)</f>
        <v>#N/A</v>
      </c>
      <c r="G338" s="107" t="e">
        <f t="shared" si="24"/>
        <v>#N/A</v>
      </c>
      <c r="I338" s="3" t="e">
        <f>IF($E338="","",ROUND(F338,2)=ROUND(VLOOKUP($C338,'2019-20 AER Final Decision'!$G$20:$Q$335,'2019-20 AER Final Decision'!$O$5,FALSE),2))</f>
        <v>#N/A</v>
      </c>
    </row>
    <row r="339" spans="2:9" ht="25.5" x14ac:dyDescent="0.2">
      <c r="B339" s="105" t="s">
        <v>268</v>
      </c>
      <c r="C339" s="42" t="s">
        <v>268</v>
      </c>
      <c r="D339" s="15" t="s">
        <v>6</v>
      </c>
      <c r="E339" s="15" t="s">
        <v>7</v>
      </c>
      <c r="F339" s="17">
        <f>ROUND(VLOOKUP($C339,'2019-20 AER Final Decision'!$G$21:$P$363,'2019-20 AER Final Decision'!$O$5,FALSE),2)</f>
        <v>178.37</v>
      </c>
      <c r="G339" s="107">
        <f t="shared" si="24"/>
        <v>196.20699999999999</v>
      </c>
      <c r="I339" s="3" t="b">
        <f>IF($E339="","",ROUND(F339,2)=ROUND(VLOOKUP($C339,'2019-20 AER Final Decision'!$G$20:$Q$335,'2019-20 AER Final Decision'!$O$5,FALSE),2))</f>
        <v>1</v>
      </c>
    </row>
    <row r="340" spans="2:9" ht="25.5" x14ac:dyDescent="0.2">
      <c r="B340" s="105" t="s">
        <v>300</v>
      </c>
      <c r="C340" s="42" t="s">
        <v>428</v>
      </c>
      <c r="D340" s="15" t="s">
        <v>6</v>
      </c>
      <c r="E340" s="15" t="s">
        <v>7</v>
      </c>
      <c r="F340" s="17">
        <f>ROUND(VLOOKUP($C340,'2019-20 AER Final Decision'!$G$21:$P$363,'2019-20 AER Final Decision'!$O$5,FALSE),2)</f>
        <v>180.41</v>
      </c>
      <c r="G340" s="107">
        <f t="shared" si="24"/>
        <v>198.45099999999999</v>
      </c>
      <c r="I340" s="3" t="b">
        <f>IF($E340="","",ROUND(F340,2)=ROUND(VLOOKUP($C340,'2019-20 AER Final Decision'!$G$20:$Q$335,'2019-20 AER Final Decision'!$O$5,FALSE),2))</f>
        <v>1</v>
      </c>
    </row>
    <row r="341" spans="2:9" x14ac:dyDescent="0.2">
      <c r="B341" s="105" t="s">
        <v>304</v>
      </c>
      <c r="C341" s="42" t="s">
        <v>429</v>
      </c>
      <c r="D341" s="15" t="s">
        <v>4</v>
      </c>
      <c r="E341" s="15" t="s">
        <v>5</v>
      </c>
      <c r="F341" s="17">
        <f>ROUND(VLOOKUP($C341,'2019-20 AER Final Decision'!$G$21:$P$363,'2019-20 AER Final Decision'!$O$5,FALSE),2)</f>
        <v>403.53</v>
      </c>
      <c r="G341" s="107">
        <f t="shared" si="24"/>
        <v>443.88299999999998</v>
      </c>
      <c r="I341" s="3" t="b">
        <f>IF($E341="","",ROUND(F341,2)=ROUND(VLOOKUP($C341,'2019-20 AER Final Decision'!$G$20:$Q$335,'2019-20 AER Final Decision'!$O$5,FALSE),2))</f>
        <v>1</v>
      </c>
    </row>
    <row r="342" spans="2:9" ht="25.5" x14ac:dyDescent="0.2">
      <c r="B342" s="105" t="s">
        <v>432</v>
      </c>
      <c r="C342" s="42" t="s">
        <v>328</v>
      </c>
      <c r="D342" s="15" t="s">
        <v>4</v>
      </c>
      <c r="E342" s="15" t="s">
        <v>7</v>
      </c>
      <c r="F342" s="17">
        <f>ROUND(VLOOKUP($C342,'2019-20 AER Final Decision'!$G$21:$P$363,'2019-20 AER Final Decision'!$O$5,FALSE),2)</f>
        <v>177.81</v>
      </c>
      <c r="G342" s="107">
        <f t="shared" si="24"/>
        <v>195.59100000000001</v>
      </c>
      <c r="I342" s="3" t="b">
        <f>IF($E342="","",ROUND(F342,2)=ROUND(VLOOKUP($C342,'2019-20 AER Final Decision'!$G$20:$Q$335,'2019-20 AER Final Decision'!$O$5,FALSE),2))</f>
        <v>1</v>
      </c>
    </row>
    <row r="343" spans="2:9" x14ac:dyDescent="0.2">
      <c r="B343" s="105" t="s">
        <v>430</v>
      </c>
      <c r="C343" s="42" t="s">
        <v>330</v>
      </c>
      <c r="D343" s="15" t="s">
        <v>6</v>
      </c>
      <c r="E343" s="15" t="s">
        <v>7</v>
      </c>
      <c r="F343" s="17">
        <f>ROUND(VLOOKUP($C343,'2019-20 AER Final Decision'!$G$21:$P$363,'2019-20 AER Final Decision'!$O$5,FALSE),2)</f>
        <v>173.85</v>
      </c>
      <c r="G343" s="107">
        <f t="shared" si="24"/>
        <v>191.23500000000001</v>
      </c>
      <c r="I343" s="3" t="b">
        <f>IF($E343="","",ROUND(F343,2)=ROUND(VLOOKUP($C343,'2019-20 AER Final Decision'!$G$20:$Q$335,'2019-20 AER Final Decision'!$O$5,FALSE),2))</f>
        <v>1</v>
      </c>
    </row>
    <row r="344" spans="2:9" x14ac:dyDescent="0.2">
      <c r="B344" s="105" t="s">
        <v>431</v>
      </c>
      <c r="C344" s="42" t="s">
        <v>332</v>
      </c>
      <c r="D344" s="15" t="s">
        <v>4</v>
      </c>
      <c r="E344" s="15" t="s">
        <v>5</v>
      </c>
      <c r="F344" s="17">
        <f>ROUND(VLOOKUP($C344,'2019-20 AER Final Decision'!$G$21:$P$363,'2019-20 AER Final Decision'!$O$5,FALSE),2)</f>
        <v>173.85</v>
      </c>
      <c r="G344" s="107">
        <f t="shared" si="24"/>
        <v>191.23500000000001</v>
      </c>
      <c r="I344" s="3" t="b">
        <f>IF($E344="","",ROUND(F344,2)=ROUND(VLOOKUP($C344,'2019-20 AER Final Decision'!$G$20:$Q$335,'2019-20 AER Final Decision'!$O$5,FALSE),2))</f>
        <v>1</v>
      </c>
    </row>
    <row r="345" spans="2:9" ht="38.25" x14ac:dyDescent="0.2">
      <c r="B345" s="105" t="s">
        <v>433</v>
      </c>
      <c r="C345" s="42" t="s">
        <v>438</v>
      </c>
      <c r="D345" s="15" t="s">
        <v>4</v>
      </c>
      <c r="E345" s="15" t="s">
        <v>7</v>
      </c>
      <c r="F345" s="17"/>
      <c r="G345" s="107"/>
      <c r="I345" s="3" t="e">
        <f>IF($E345="","",ROUND(F345,2)=ROUND(VLOOKUP($C345,'2019-20 AER Final Decision'!$G$20:$Q$335,'2019-20 AER Final Decision'!$O$5,FALSE),2))</f>
        <v>#VALUE!</v>
      </c>
    </row>
    <row r="346" spans="2:9" ht="25.5" x14ac:dyDescent="0.2">
      <c r="B346" s="105" t="s">
        <v>434</v>
      </c>
      <c r="C346" s="42" t="s">
        <v>349</v>
      </c>
      <c r="D346" s="15" t="s">
        <v>4</v>
      </c>
      <c r="E346" s="15" t="s">
        <v>7</v>
      </c>
      <c r="F346" s="17"/>
      <c r="G346" s="107"/>
      <c r="I346" s="3" t="e">
        <f>IF($E346="","",ROUND(F346,2)=ROUND(VLOOKUP($C346,'2019-20 AER Final Decision'!$G$20:$Q$335,'2019-20 AER Final Decision'!$O$5,FALSE),2))</f>
        <v>#VALUE!</v>
      </c>
    </row>
    <row r="347" spans="2:9" ht="38.25" x14ac:dyDescent="0.2">
      <c r="B347" s="105" t="s">
        <v>354</v>
      </c>
      <c r="C347" s="42" t="s">
        <v>355</v>
      </c>
      <c r="D347" s="15" t="s">
        <v>4</v>
      </c>
      <c r="E347" s="15" t="s">
        <v>5</v>
      </c>
      <c r="F347" s="17">
        <f>ROUND(VLOOKUP($C347,'2019-20 AER Final Decision'!$G$21:$P$363,'2019-20 AER Final Decision'!$O$5,FALSE),2)</f>
        <v>20.04</v>
      </c>
      <c r="G347" s="107">
        <f t="shared" si="24"/>
        <v>22.044</v>
      </c>
      <c r="I347" s="3" t="b">
        <f>IF($E347="","",ROUND(F347,2)=ROUND(VLOOKUP($C347,'2019-20 AER Final Decision'!$G$20:$Q$335,'2019-20 AER Final Decision'!$O$5,FALSE),2))</f>
        <v>1</v>
      </c>
    </row>
    <row r="348" spans="2:9" x14ac:dyDescent="0.2">
      <c r="B348" s="177" t="s">
        <v>356</v>
      </c>
      <c r="C348" s="122" t="s">
        <v>357</v>
      </c>
      <c r="D348" s="37" t="s">
        <v>4</v>
      </c>
      <c r="E348" s="37" t="s">
        <v>5</v>
      </c>
      <c r="F348" s="71">
        <f>ROUND(VLOOKUP($C348,'2019-20 AER Final Decision'!$G$21:$P$363,'2019-20 AER Final Decision'!$O$5,FALSE),2)</f>
        <v>203.68</v>
      </c>
      <c r="G348" s="111">
        <f t="shared" si="24"/>
        <v>224.048</v>
      </c>
      <c r="I348" s="3" t="b">
        <f>IF($E348="","",ROUND(F348,2)=ROUND(VLOOKUP($C348,'2019-20 AER Final Decision'!$G$20:$Q$335,'2019-20 AER Final Decision'!$O$5,FALSE),2))</f>
        <v>1</v>
      </c>
    </row>
    <row r="349" spans="2:9" x14ac:dyDescent="0.2">
      <c r="B349" s="179"/>
      <c r="C349" s="123" t="s">
        <v>359</v>
      </c>
      <c r="D349" s="35" t="s">
        <v>4</v>
      </c>
      <c r="E349" s="35" t="s">
        <v>5</v>
      </c>
      <c r="F349" s="22">
        <f>ROUND(VLOOKUP($C349,'2019-20 AER Final Decision'!$G$21:$P$363,'2019-20 AER Final Decision'!$O$5,FALSE),2)</f>
        <v>464.47</v>
      </c>
      <c r="G349" s="108">
        <f t="shared" si="24"/>
        <v>510.91699999999997</v>
      </c>
      <c r="I349" s="3" t="b">
        <f>IF($E349="","",ROUND(F349,2)=ROUND(VLOOKUP($C349,'2019-20 AER Final Decision'!$G$20:$Q$335,'2019-20 AER Final Decision'!$O$5,FALSE),2))</f>
        <v>1</v>
      </c>
    </row>
    <row r="350" spans="2:9" x14ac:dyDescent="0.2">
      <c r="B350" s="179"/>
      <c r="C350" s="123" t="s">
        <v>446</v>
      </c>
      <c r="D350" s="35" t="s">
        <v>4</v>
      </c>
      <c r="E350" s="35" t="s">
        <v>5</v>
      </c>
      <c r="F350" s="22">
        <f>ROUND(VLOOKUP($C350,'2019-20 AER Final Decision'!$G$21:$P$363,'2019-20 AER Final Decision'!$O$5,FALSE),2)</f>
        <v>681.79</v>
      </c>
      <c r="G350" s="108">
        <f t="shared" si="24"/>
        <v>749.96900000000005</v>
      </c>
      <c r="I350" s="3" t="b">
        <f>IF($E350="","",ROUND(F350,2)=ROUND(VLOOKUP($C350,'2019-20 AER Final Decision'!$G$20:$Q$335,'2019-20 AER Final Decision'!$O$5,FALSE),2))</f>
        <v>1</v>
      </c>
    </row>
    <row r="351" spans="2:9" x14ac:dyDescent="0.2">
      <c r="B351" s="179"/>
      <c r="C351" s="123" t="s">
        <v>376</v>
      </c>
      <c r="D351" s="35" t="s">
        <v>4</v>
      </c>
      <c r="E351" s="35" t="s">
        <v>5</v>
      </c>
      <c r="F351" s="22">
        <f>ROUND(VLOOKUP($C351,'2019-20 AER Final Decision'!$G$21:$P$363,'2019-20 AER Final Decision'!$O$5,FALSE),2)</f>
        <v>334.07</v>
      </c>
      <c r="G351" s="108">
        <f t="shared" si="24"/>
        <v>367.47699999999998</v>
      </c>
      <c r="I351" s="3" t="b">
        <f>IF($E351="","",ROUND(F351,2)=ROUND(VLOOKUP($C351,'2019-20 AER Final Decision'!$G$20:$Q$335,'2019-20 AER Final Decision'!$O$5,FALSE),2))</f>
        <v>1</v>
      </c>
    </row>
    <row r="352" spans="2:9" x14ac:dyDescent="0.2">
      <c r="B352" s="178"/>
      <c r="C352" s="124"/>
      <c r="D352" s="24"/>
      <c r="E352" s="24"/>
      <c r="F352" s="26"/>
      <c r="G352" s="109"/>
      <c r="I352" s="3" t="str">
        <f>IF($E352="","",ROUND(F352,2)=ROUND(VLOOKUP($C352,'2019-20 AER Final Decision'!$G$20:$Q$335,'2019-20 AER Final Decision'!$O$5,FALSE),2))</f>
        <v/>
      </c>
    </row>
    <row r="353" spans="2:9" ht="12.75" customHeight="1" x14ac:dyDescent="0.2">
      <c r="B353" s="177" t="s">
        <v>449</v>
      </c>
      <c r="C353" s="122" t="s">
        <v>447</v>
      </c>
      <c r="D353" s="37" t="s">
        <v>4</v>
      </c>
      <c r="E353" s="37" t="s">
        <v>7</v>
      </c>
      <c r="F353" s="71">
        <f>ROUND(VLOOKUP($C353,'2019-20 AER Final Decision'!$G$21:$P$363,'2019-20 AER Final Decision'!$O$5,FALSE),2)</f>
        <v>180.41</v>
      </c>
      <c r="G353" s="111">
        <f t="shared" si="24"/>
        <v>198.45099999999999</v>
      </c>
      <c r="I353" s="3" t="b">
        <f>IF($E353="","",ROUND(F353,2)=ROUND(VLOOKUP($C353,'2019-20 AER Final Decision'!$G$20:$Q$335,'2019-20 AER Final Decision'!$O$5,FALSE),2))</f>
        <v>1</v>
      </c>
    </row>
    <row r="354" spans="2:9" ht="12.75" customHeight="1" x14ac:dyDescent="0.2">
      <c r="B354" s="178"/>
      <c r="C354" s="124" t="s">
        <v>448</v>
      </c>
      <c r="D354" s="24" t="s">
        <v>4</v>
      </c>
      <c r="E354" s="24" t="s">
        <v>7</v>
      </c>
      <c r="F354" s="26">
        <f>ROUND(VLOOKUP($C354,'2019-20 AER Final Decision'!$G$21:$P$363,'2019-20 AER Final Decision'!$O$5,FALSE),2)</f>
        <v>315.7</v>
      </c>
      <c r="G354" s="109">
        <f t="shared" si="24"/>
        <v>347.27</v>
      </c>
      <c r="I354" s="3" t="b">
        <f>IF($E354="","",ROUND(F354,2)=ROUND(VLOOKUP($C354,'2019-20 AER Final Decision'!$G$20:$Q$335,'2019-20 AER Final Decision'!$O$5,FALSE),2))</f>
        <v>1</v>
      </c>
    </row>
    <row r="355" spans="2:9" x14ac:dyDescent="0.2">
      <c r="B355" s="177" t="s">
        <v>450</v>
      </c>
      <c r="C355" s="122" t="s">
        <v>368</v>
      </c>
      <c r="D355" s="37" t="s">
        <v>4</v>
      </c>
      <c r="E355" s="37" t="s">
        <v>5</v>
      </c>
      <c r="F355" s="71">
        <f>ROUND(VLOOKUP($C355,'2019-20 AER Final Decision'!$G$21:$P$363,'2019-20 AER Final Decision'!$O$5,FALSE),2)</f>
        <v>197.39</v>
      </c>
      <c r="G355" s="111">
        <f t="shared" si="24"/>
        <v>217.12899999999999</v>
      </c>
      <c r="I355" s="3" t="b">
        <f>IF($E355="","",ROUND(F355,2)=ROUND(VLOOKUP($C355,'2019-20 AER Final Decision'!$G$20:$Q$335,'2019-20 AER Final Decision'!$O$5,FALSE),2))</f>
        <v>1</v>
      </c>
    </row>
    <row r="356" spans="2:9" x14ac:dyDescent="0.2">
      <c r="B356" s="179"/>
      <c r="C356" s="123" t="s">
        <v>369</v>
      </c>
      <c r="D356" s="35" t="s">
        <v>4</v>
      </c>
      <c r="E356" s="35" t="s">
        <v>5</v>
      </c>
      <c r="F356" s="22">
        <f>ROUND(VLOOKUP($C356,'2019-20 AER Final Decision'!$G$21:$P$363,'2019-20 AER Final Decision'!$O$5,FALSE),2)</f>
        <v>197.39</v>
      </c>
      <c r="G356" s="108">
        <f t="shared" si="24"/>
        <v>217.12899999999999</v>
      </c>
      <c r="I356" s="3" t="b">
        <f>IF($E356="","",ROUND(F356,2)=ROUND(VLOOKUP($C356,'2019-20 AER Final Decision'!$G$20:$Q$335,'2019-20 AER Final Decision'!$O$5,FALSE),2))</f>
        <v>1</v>
      </c>
    </row>
    <row r="357" spans="2:9" ht="14.25" x14ac:dyDescent="0.2">
      <c r="B357" s="106"/>
      <c r="C357" s="124"/>
      <c r="D357" s="24"/>
      <c r="E357" s="24"/>
      <c r="F357" s="26"/>
      <c r="G357" s="109"/>
      <c r="I357" s="3" t="str">
        <f>IF($E357="","",ROUND(F357,2)=ROUND(VLOOKUP($C357,'2019-20 AER Final Decision'!$G$20:$Q$335,'2019-20 AER Final Decision'!$O$5,FALSE),2))</f>
        <v/>
      </c>
    </row>
    <row r="358" spans="2:9" ht="25.5" x14ac:dyDescent="0.2">
      <c r="B358" s="105" t="s">
        <v>370</v>
      </c>
      <c r="C358" s="124" t="s">
        <v>371</v>
      </c>
      <c r="D358" s="15" t="s">
        <v>4</v>
      </c>
      <c r="E358" s="15" t="s">
        <v>7</v>
      </c>
      <c r="F358" s="17"/>
      <c r="G358" s="107"/>
      <c r="I358" s="3" t="b">
        <f>IF($E358="","",ROUND(F358,2)=ROUND(VLOOKUP($C358,'2019-20 AER Final Decision'!$G$20:$Q$335,'2019-20 AER Final Decision'!$O$5,FALSE),2))</f>
        <v>1</v>
      </c>
    </row>
    <row r="359" spans="2:9" x14ac:dyDescent="0.2">
      <c r="B359" s="105" t="s">
        <v>435</v>
      </c>
      <c r="C359" s="42" t="s">
        <v>379</v>
      </c>
      <c r="D359" s="15" t="s">
        <v>4</v>
      </c>
      <c r="E359" s="15" t="s">
        <v>5</v>
      </c>
      <c r="F359" s="17">
        <f>ROUND(VLOOKUP($C359,'2019-20 AER Final Decision'!$G$21:$P$363,'2019-20 AER Final Decision'!$O$5,FALSE),2)</f>
        <v>264.76</v>
      </c>
      <c r="G359" s="107">
        <f t="shared" si="24"/>
        <v>291.23599999999999</v>
      </c>
      <c r="I359" s="3" t="b">
        <f>IF($E359="","",ROUND(F359,2)=ROUND(VLOOKUP($C359,'2019-20 AER Final Decision'!$G$20:$Q$335,'2019-20 AER Final Decision'!$O$5,FALSE),2))</f>
        <v>1</v>
      </c>
    </row>
    <row r="360" spans="2:9" x14ac:dyDescent="0.2">
      <c r="B360" s="105" t="s">
        <v>436</v>
      </c>
      <c r="C360" s="42" t="s">
        <v>383</v>
      </c>
      <c r="D360" s="15" t="s">
        <v>4</v>
      </c>
      <c r="E360" s="15" t="s">
        <v>5</v>
      </c>
      <c r="F360" s="17">
        <f>ROUND(VLOOKUP($C360,'2019-20 AER Final Decision'!$G$21:$P$363,'2019-20 AER Final Decision'!$O$5,FALSE),2)</f>
        <v>721.58</v>
      </c>
      <c r="G360" s="107">
        <f t="shared" si="24"/>
        <v>793.73800000000006</v>
      </c>
      <c r="I360" s="3" t="b">
        <f>IF($E360="","",ROUND(F360,2)=ROUND(VLOOKUP($C360,'2019-20 AER Final Decision'!$G$20:$Q$335,'2019-20 AER Final Decision'!$O$5,FALSE),2))</f>
        <v>1</v>
      </c>
    </row>
    <row r="361" spans="2:9" x14ac:dyDescent="0.2">
      <c r="B361" s="105" t="s">
        <v>437</v>
      </c>
      <c r="C361" s="42" t="s">
        <v>386</v>
      </c>
      <c r="D361" s="15" t="s">
        <v>4</v>
      </c>
      <c r="E361" s="15" t="s">
        <v>7</v>
      </c>
      <c r="F361" s="17">
        <f>ROUND(VLOOKUP($C361,'2019-20 AER Final Decision'!$G$21:$P$363,'2019-20 AER Final Decision'!$O$5,FALSE),2)</f>
        <v>119.3</v>
      </c>
      <c r="G361" s="107">
        <f t="shared" si="24"/>
        <v>131.22999999999999</v>
      </c>
      <c r="I361" s="3" t="b">
        <f>IF($E361="","",ROUND(F361,2)=ROUND(VLOOKUP($C361,'2019-20 AER Final Decision'!$G$20:$Q$335,'2019-20 AER Final Decision'!$O$5,FALSE),2))</f>
        <v>1</v>
      </c>
    </row>
    <row r="362" spans="2:9" x14ac:dyDescent="0.2">
      <c r="B362" s="105" t="s">
        <v>198</v>
      </c>
      <c r="C362" s="42" t="s">
        <v>199</v>
      </c>
      <c r="D362" s="15" t="s">
        <v>4</v>
      </c>
      <c r="E362" s="15" t="s">
        <v>7</v>
      </c>
      <c r="F362" s="17" t="e">
        <f>ROUND(VLOOKUP($C362,'2019-20 AER Final Decision'!$G$21:$P$363,'2019-20 AER Final Decision'!$O$5,FALSE),2)</f>
        <v>#VALUE!</v>
      </c>
      <c r="G362" s="107" t="e">
        <f t="shared" si="24"/>
        <v>#VALUE!</v>
      </c>
      <c r="I362" s="3" t="e">
        <f>IF($E362="","",ROUND(F362,2)=ROUND(VLOOKUP($C362,'2019-20 AER Final Decision'!$G$20:$Q$335,'2019-20 AER Final Decision'!$O$5,FALSE),2))</f>
        <v>#VALUE!</v>
      </c>
    </row>
    <row r="363" spans="2:9" x14ac:dyDescent="0.2">
      <c r="B363" s="43"/>
      <c r="C363" s="9"/>
      <c r="D363" s="39"/>
      <c r="E363" s="39"/>
      <c r="F363" s="19"/>
      <c r="G363" s="112"/>
    </row>
    <row r="364" spans="2:9" x14ac:dyDescent="0.2">
      <c r="B364" s="43"/>
      <c r="C364" s="9"/>
      <c r="D364" s="39"/>
      <c r="E364" s="39"/>
      <c r="F364" s="19"/>
      <c r="G364" s="112"/>
    </row>
    <row r="365" spans="2:9" ht="15" x14ac:dyDescent="0.2">
      <c r="B365" s="44" t="s">
        <v>220</v>
      </c>
      <c r="C365" s="68"/>
      <c r="D365" s="62" t="s">
        <v>232</v>
      </c>
      <c r="E365" s="62" t="s">
        <v>232</v>
      </c>
      <c r="F365" s="63" t="s">
        <v>232</v>
      </c>
      <c r="G365" s="113" t="s">
        <v>232</v>
      </c>
    </row>
    <row r="366" spans="2:9" ht="75" x14ac:dyDescent="0.2">
      <c r="B366" s="81" t="s">
        <v>217</v>
      </c>
      <c r="C366" s="67" t="s">
        <v>232</v>
      </c>
      <c r="D366" s="67" t="s">
        <v>232</v>
      </c>
      <c r="E366" s="66" t="s">
        <v>232</v>
      </c>
      <c r="F366" s="45" t="s">
        <v>473</v>
      </c>
      <c r="G366" s="45" t="s">
        <v>474</v>
      </c>
    </row>
    <row r="367" spans="2:9" x14ac:dyDescent="0.2">
      <c r="B367" s="83" t="s">
        <v>218</v>
      </c>
      <c r="C367" s="82" t="s">
        <v>232</v>
      </c>
      <c r="D367" s="15" t="s">
        <v>6</v>
      </c>
      <c r="E367" s="15" t="s">
        <v>7</v>
      </c>
      <c r="F367" s="17">
        <f>ROUND(VLOOKUP($B367,'2019-20 AER Final Decision'!$E$345:$P$364,'2019-20 AER Final Decision'!$O$341,FALSE),2)</f>
        <v>119.3</v>
      </c>
      <c r="G367" s="107">
        <f t="shared" ref="G367:G384" si="25">ROUND(F367*1.1,3)</f>
        <v>131.22999999999999</v>
      </c>
      <c r="I367" s="3" t="b">
        <f>IF($B367="","",ROUND(F367,2)=ROUND(VLOOKUP($B367,'2019-20 AER Final Decision'!$E$345:$P$364,'2019-20 AER Final Decision'!$O$341,FALSE),2))</f>
        <v>1</v>
      </c>
    </row>
    <row r="368" spans="2:9" x14ac:dyDescent="0.2">
      <c r="B368" s="83" t="s">
        <v>390</v>
      </c>
      <c r="C368" s="82" t="s">
        <v>232</v>
      </c>
      <c r="D368" s="15" t="s">
        <v>6</v>
      </c>
      <c r="E368" s="15" t="s">
        <v>7</v>
      </c>
      <c r="F368" s="17">
        <f>ROUND(VLOOKUP($B368,'2019-20 AER Final Decision'!$E$345:$P$364,'2019-20 AER Final Decision'!$O$341,FALSE),2)</f>
        <v>180.41</v>
      </c>
      <c r="G368" s="107">
        <f t="shared" si="25"/>
        <v>198.45099999999999</v>
      </c>
      <c r="I368" s="3" t="b">
        <f>IF($B368="","",ROUND(F368,2)=ROUND(VLOOKUP($B368,'2019-20 AER Final Decision'!$E$345:$P$364,'2019-20 AER Final Decision'!$O$341,FALSE),2))</f>
        <v>1</v>
      </c>
    </row>
    <row r="369" spans="2:9" x14ac:dyDescent="0.2">
      <c r="B369" s="83" t="s">
        <v>391</v>
      </c>
      <c r="C369" s="82" t="s">
        <v>232</v>
      </c>
      <c r="D369" s="15" t="s">
        <v>6</v>
      </c>
      <c r="E369" s="15" t="s">
        <v>7</v>
      </c>
      <c r="F369" s="17">
        <f>ROUND(VLOOKUP($B369,'2019-20 AER Final Decision'!$E$345:$P$364,'2019-20 AER Final Decision'!$O$341,FALSE),2)</f>
        <v>225.49</v>
      </c>
      <c r="G369" s="107">
        <f t="shared" si="25"/>
        <v>248.03899999999999</v>
      </c>
      <c r="I369" s="3" t="b">
        <f>IF($B369="","",ROUND(F369,2)=ROUND(VLOOKUP($B369,'2019-20 AER Final Decision'!$E$345:$P$364,'2019-20 AER Final Decision'!$O$341,FALSE),2))</f>
        <v>1</v>
      </c>
    </row>
    <row r="370" spans="2:9" x14ac:dyDescent="0.2">
      <c r="B370" s="83" t="s">
        <v>392</v>
      </c>
      <c r="C370" s="82" t="s">
        <v>232</v>
      </c>
      <c r="D370" s="15" t="s">
        <v>6</v>
      </c>
      <c r="E370" s="15" t="s">
        <v>7</v>
      </c>
      <c r="F370" s="17">
        <f>ROUND(VLOOKUP($B370,'2019-20 AER Final Decision'!$E$345:$P$364,'2019-20 AER Final Decision'!$O$341,FALSE),2)</f>
        <v>173.85</v>
      </c>
      <c r="G370" s="107">
        <f t="shared" si="25"/>
        <v>191.23500000000001</v>
      </c>
      <c r="I370" s="3" t="b">
        <f>IF($B370="","",ROUND(F370,2)=ROUND(VLOOKUP($B370,'2019-20 AER Final Decision'!$E$345:$P$364,'2019-20 AER Final Decision'!$O$341,FALSE),2))</f>
        <v>1</v>
      </c>
    </row>
    <row r="371" spans="2:9" x14ac:dyDescent="0.2">
      <c r="B371" s="83" t="s">
        <v>219</v>
      </c>
      <c r="C371" s="82"/>
      <c r="D371" s="15" t="s">
        <v>6</v>
      </c>
      <c r="E371" s="15" t="s">
        <v>7</v>
      </c>
      <c r="F371" s="17">
        <f>ROUND(VLOOKUP($B371,'2019-20 AER Final Decision'!$E$345:$P$364,'2019-20 AER Final Decision'!$O$341,FALSE),2)</f>
        <v>248.04</v>
      </c>
      <c r="G371" s="107">
        <f t="shared" si="25"/>
        <v>272.84399999999999</v>
      </c>
      <c r="I371" s="3" t="b">
        <f>IF($B371="","",ROUND(F371,2)=ROUND(VLOOKUP($B371,'2019-20 AER Final Decision'!$E$345:$P$364,'2019-20 AER Final Decision'!$O$341,FALSE),2))</f>
        <v>1</v>
      </c>
    </row>
    <row r="372" spans="2:9" x14ac:dyDescent="0.2">
      <c r="B372" s="83" t="s">
        <v>393</v>
      </c>
      <c r="C372" s="82"/>
      <c r="D372" s="15" t="s">
        <v>6</v>
      </c>
      <c r="E372" s="15" t="s">
        <v>7</v>
      </c>
      <c r="F372" s="17">
        <f>ROUND(VLOOKUP($B372,'2019-20 AER Final Decision'!$E$345:$P$364,'2019-20 AER Final Decision'!$O$341,FALSE),2)</f>
        <v>103.99</v>
      </c>
      <c r="G372" s="107">
        <f t="shared" si="25"/>
        <v>114.389</v>
      </c>
      <c r="I372" s="3" t="b">
        <f>IF($B372="","",ROUND(F372,2)=ROUND(VLOOKUP($B372,'2019-20 AER Final Decision'!$E$345:$P$364,'2019-20 AER Final Decision'!$O$341,FALSE),2))</f>
        <v>1</v>
      </c>
    </row>
    <row r="373" spans="2:9" x14ac:dyDescent="0.2">
      <c r="B373" s="83" t="s">
        <v>394</v>
      </c>
      <c r="C373" s="82"/>
      <c r="D373" s="15" t="s">
        <v>6</v>
      </c>
      <c r="E373" s="15" t="s">
        <v>7</v>
      </c>
      <c r="F373" s="17">
        <f>ROUND(VLOOKUP($B373,'2019-20 AER Final Decision'!$E$345:$P$364,'2019-20 AER Final Decision'!$O$341,FALSE),2)</f>
        <v>225.49</v>
      </c>
      <c r="G373" s="107">
        <f t="shared" si="25"/>
        <v>248.03899999999999</v>
      </c>
      <c r="I373" s="3" t="b">
        <f>IF($B373="","",ROUND(F373,2)=ROUND(VLOOKUP($B373,'2019-20 AER Final Decision'!$E$345:$P$364,'2019-20 AER Final Decision'!$O$341,FALSE),2))</f>
        <v>1</v>
      </c>
    </row>
    <row r="374" spans="2:9" x14ac:dyDescent="0.2">
      <c r="B374" s="83" t="s">
        <v>395</v>
      </c>
      <c r="C374" s="82"/>
      <c r="D374" s="15" t="s">
        <v>6</v>
      </c>
      <c r="E374" s="15" t="s">
        <v>7</v>
      </c>
      <c r="F374" s="17">
        <f>ROUND(VLOOKUP($B374,'2019-20 AER Final Decision'!$E$345:$P$364,'2019-20 AER Final Decision'!$O$341,FALSE),2)</f>
        <v>220.12</v>
      </c>
      <c r="G374" s="107">
        <f t="shared" si="25"/>
        <v>242.13200000000001</v>
      </c>
      <c r="I374" s="3" t="b">
        <f>IF($B374="","",ROUND(F374,2)=ROUND(VLOOKUP($B374,'2019-20 AER Final Decision'!$E$345:$P$364,'2019-20 AER Final Decision'!$O$341,FALSE),2))</f>
        <v>1</v>
      </c>
    </row>
    <row r="375" spans="2:9" x14ac:dyDescent="0.2">
      <c r="B375" s="83" t="s">
        <v>396</v>
      </c>
      <c r="C375" s="82"/>
      <c r="D375" s="15" t="s">
        <v>6</v>
      </c>
      <c r="E375" s="15" t="s">
        <v>7</v>
      </c>
      <c r="F375" s="17">
        <f>ROUND(VLOOKUP($B375,'2019-20 AER Final Decision'!$E$345:$P$364,'2019-20 AER Final Decision'!$O$341,FALSE),2)</f>
        <v>146.66</v>
      </c>
      <c r="G375" s="107">
        <f t="shared" si="25"/>
        <v>161.32599999999999</v>
      </c>
      <c r="I375" s="3" t="b">
        <f>IF($B375="","",ROUND(F375,2)=ROUND(VLOOKUP($B375,'2019-20 AER Final Decision'!$E$345:$P$364,'2019-20 AER Final Decision'!$O$341,FALSE),2))</f>
        <v>1</v>
      </c>
    </row>
    <row r="376" spans="2:9" x14ac:dyDescent="0.2">
      <c r="B376" s="83" t="s">
        <v>397</v>
      </c>
      <c r="C376" s="82"/>
      <c r="D376" s="15" t="s">
        <v>6</v>
      </c>
      <c r="E376" s="15" t="s">
        <v>7</v>
      </c>
      <c r="F376" s="17">
        <f>ROUND(VLOOKUP($B376,'2019-20 AER Final Decision'!$E$345:$P$364,'2019-20 AER Final Decision'!$O$341,FALSE),2)</f>
        <v>173.85</v>
      </c>
      <c r="G376" s="107">
        <f t="shared" si="25"/>
        <v>191.23500000000001</v>
      </c>
      <c r="I376" s="3" t="b">
        <f>IF($B376="","",ROUND(F376,2)=ROUND(VLOOKUP($B376,'2019-20 AER Final Decision'!$E$345:$P$364,'2019-20 AER Final Decision'!$O$341,FALSE),2))</f>
        <v>1</v>
      </c>
    </row>
    <row r="377" spans="2:9" x14ac:dyDescent="0.2">
      <c r="B377" s="83" t="s">
        <v>398</v>
      </c>
      <c r="C377" s="82"/>
      <c r="D377" s="15" t="s">
        <v>6</v>
      </c>
      <c r="E377" s="15" t="s">
        <v>7</v>
      </c>
      <c r="F377" s="17">
        <f>ROUND(VLOOKUP($B377,'2019-20 AER Final Decision'!$E$345:$P$364,'2019-20 AER Final Decision'!$O$341,FALSE),2)</f>
        <v>73.69</v>
      </c>
      <c r="G377" s="107">
        <f t="shared" si="25"/>
        <v>81.058999999999997</v>
      </c>
      <c r="I377" s="3" t="b">
        <f>IF($B377="","",ROUND(F377,2)=ROUND(VLOOKUP($B377,'2019-20 AER Final Decision'!$E$345:$P$364,'2019-20 AER Final Decision'!$O$341,FALSE),2))</f>
        <v>1</v>
      </c>
    </row>
    <row r="378" spans="2:9" x14ac:dyDescent="0.2">
      <c r="B378" s="83" t="s">
        <v>397</v>
      </c>
      <c r="C378" s="82"/>
      <c r="D378" s="15" t="s">
        <v>6</v>
      </c>
      <c r="E378" s="15" t="s">
        <v>7</v>
      </c>
      <c r="F378" s="17">
        <f>ROUND(VLOOKUP($B378,'2019-20 AER Final Decision'!$E$345:$P$364,'2019-20 AER Final Decision'!$O$341,FALSE),2)</f>
        <v>173.85</v>
      </c>
      <c r="G378" s="107">
        <f t="shared" si="25"/>
        <v>191.23500000000001</v>
      </c>
      <c r="I378" s="3" t="b">
        <f>IF($B378="","",ROUND(F378,2)=ROUND(VLOOKUP($B378,'2019-20 AER Final Decision'!$E$345:$P$364,'2019-20 AER Final Decision'!$O$341,FALSE),2))</f>
        <v>1</v>
      </c>
    </row>
    <row r="379" spans="2:9" x14ac:dyDescent="0.2">
      <c r="B379" s="83" t="s">
        <v>399</v>
      </c>
      <c r="C379" s="82"/>
      <c r="D379" s="15" t="s">
        <v>6</v>
      </c>
      <c r="E379" s="15" t="s">
        <v>7</v>
      </c>
      <c r="F379" s="17">
        <f>ROUND(VLOOKUP($B379,'2019-20 AER Final Decision'!$E$345:$P$364,'2019-20 AER Final Decision'!$O$341,FALSE),2)</f>
        <v>173.85</v>
      </c>
      <c r="G379" s="107">
        <f t="shared" si="25"/>
        <v>191.23500000000001</v>
      </c>
      <c r="I379" s="3" t="b">
        <f>IF($B379="","",ROUND(F379,2)=ROUND(VLOOKUP($B379,'2019-20 AER Final Decision'!$E$345:$P$364,'2019-20 AER Final Decision'!$O$341,FALSE),2))</f>
        <v>1</v>
      </c>
    </row>
    <row r="380" spans="2:9" x14ac:dyDescent="0.2">
      <c r="B380" s="83" t="s">
        <v>400</v>
      </c>
      <c r="C380" s="82"/>
      <c r="D380" s="15" t="s">
        <v>6</v>
      </c>
      <c r="E380" s="15" t="s">
        <v>7</v>
      </c>
      <c r="F380" s="17">
        <f>ROUND(VLOOKUP($B380,'2019-20 AER Final Decision'!$E$345:$P$364,'2019-20 AER Final Decision'!$O$341,FALSE),2)</f>
        <v>120.26</v>
      </c>
      <c r="G380" s="107">
        <f t="shared" si="25"/>
        <v>132.286</v>
      </c>
      <c r="I380" s="3" t="b">
        <f>IF($B380="","",ROUND(F380,2)=ROUND(VLOOKUP($B380,'2019-20 AER Final Decision'!$E$345:$P$364,'2019-20 AER Final Decision'!$O$341,FALSE),2))</f>
        <v>1</v>
      </c>
    </row>
    <row r="381" spans="2:9" x14ac:dyDescent="0.2">
      <c r="B381" s="83" t="s">
        <v>401</v>
      </c>
      <c r="C381" s="82"/>
      <c r="D381" s="15" t="s">
        <v>6</v>
      </c>
      <c r="E381" s="15" t="s">
        <v>7</v>
      </c>
      <c r="F381" s="17">
        <f>ROUND(VLOOKUP($B381,'2019-20 AER Final Decision'!$E$345:$P$364,'2019-20 AER Final Decision'!$O$341,FALSE),2)</f>
        <v>180.41</v>
      </c>
      <c r="G381" s="107">
        <f t="shared" si="25"/>
        <v>198.45099999999999</v>
      </c>
      <c r="I381" s="3" t="b">
        <f>IF($B381="","",ROUND(F381,2)=ROUND(VLOOKUP($B381,'2019-20 AER Final Decision'!$E$345:$P$364,'2019-20 AER Final Decision'!$O$341,FALSE),2))</f>
        <v>1</v>
      </c>
    </row>
    <row r="382" spans="2:9" x14ac:dyDescent="0.2">
      <c r="B382" s="83" t="s">
        <v>402</v>
      </c>
      <c r="C382" s="82"/>
      <c r="D382" s="15" t="s">
        <v>6</v>
      </c>
      <c r="E382" s="15" t="s">
        <v>7</v>
      </c>
      <c r="F382" s="17">
        <f>ROUND(VLOOKUP($B382,'2019-20 AER Final Decision'!$E$345:$P$364,'2019-20 AER Final Decision'!$O$341,FALSE),2)</f>
        <v>225.49</v>
      </c>
      <c r="G382" s="107">
        <f t="shared" si="25"/>
        <v>248.03899999999999</v>
      </c>
      <c r="I382" s="3" t="b">
        <f>IF($B382="","",ROUND(F382,2)=ROUND(VLOOKUP($B382,'2019-20 AER Final Decision'!$E$345:$P$364,'2019-20 AER Final Decision'!$O$341,FALSE),2))</f>
        <v>1</v>
      </c>
    </row>
    <row r="383" spans="2:9" x14ac:dyDescent="0.2">
      <c r="B383" s="83" t="s">
        <v>399</v>
      </c>
      <c r="C383" s="82"/>
      <c r="D383" s="15" t="s">
        <v>6</v>
      </c>
      <c r="E383" s="15" t="s">
        <v>7</v>
      </c>
      <c r="F383" s="17">
        <f>ROUND(VLOOKUP($B383,'2019-20 AER Final Decision'!$E$345:$P$364,'2019-20 AER Final Decision'!$O$341,FALSE),2)</f>
        <v>173.85</v>
      </c>
      <c r="G383" s="107">
        <f t="shared" si="25"/>
        <v>191.23500000000001</v>
      </c>
      <c r="I383" s="3" t="b">
        <f>IF($B383="","",ROUND(F383,2)=ROUND(VLOOKUP($B383,'2019-20 AER Final Decision'!$E$345:$P$364,'2019-20 AER Final Decision'!$O$341,FALSE),2))</f>
        <v>1</v>
      </c>
    </row>
    <row r="384" spans="2:9" x14ac:dyDescent="0.2">
      <c r="B384" s="83" t="s">
        <v>403</v>
      </c>
      <c r="C384" s="82" t="s">
        <v>232</v>
      </c>
      <c r="D384" s="15" t="s">
        <v>6</v>
      </c>
      <c r="E384" s="15" t="s">
        <v>7</v>
      </c>
      <c r="F384" s="17">
        <f>ROUND(VLOOKUP($B384,'2019-20 AER Final Decision'!$E$345:$P$364,'2019-20 AER Final Decision'!$O$341,FALSE),2)</f>
        <v>178.37</v>
      </c>
      <c r="G384" s="107">
        <f t="shared" si="25"/>
        <v>196.20699999999999</v>
      </c>
      <c r="I384" s="3" t="b">
        <f>IF($B384="","",ROUND(F384,2)=ROUND(VLOOKUP($B384,'2019-20 AER Final Decision'!$E$345:$P$364,'2019-20 AER Final Decision'!$O$341,FALSE),2))</f>
        <v>1</v>
      </c>
    </row>
    <row r="385" spans="9:9" x14ac:dyDescent="0.2">
      <c r="I385" s="3" t="str">
        <f>IF($B385="","",ROUND(F385,2)=ROUND(VLOOKUP($B385,'2019-20 AER Final Decision'!$E$345:$P$364,'2019-20 AER Final Decision'!$L$341,FALSE),2))</f>
        <v/>
      </c>
    </row>
  </sheetData>
  <mergeCells count="29">
    <mergeCell ref="B105:B142"/>
    <mergeCell ref="B11:B16"/>
    <mergeCell ref="B17:B19"/>
    <mergeCell ref="B20:B21"/>
    <mergeCell ref="B22:B26"/>
    <mergeCell ref="B27:B28"/>
    <mergeCell ref="B29:B37"/>
    <mergeCell ref="B38:B39"/>
    <mergeCell ref="B40:B41"/>
    <mergeCell ref="B42:B45"/>
    <mergeCell ref="B50:B72"/>
    <mergeCell ref="B73:B104"/>
    <mergeCell ref="B324:B325"/>
    <mergeCell ref="B143:B155"/>
    <mergeCell ref="B156:B162"/>
    <mergeCell ref="B163:B169"/>
    <mergeCell ref="B170:B258"/>
    <mergeCell ref="B259:B262"/>
    <mergeCell ref="B264:B267"/>
    <mergeCell ref="B268:B276"/>
    <mergeCell ref="B277:B283"/>
    <mergeCell ref="B284:B290"/>
    <mergeCell ref="B291:B320"/>
    <mergeCell ref="B321:B322"/>
    <mergeCell ref="B326:B329"/>
    <mergeCell ref="B332:B333"/>
    <mergeCell ref="B348:B352"/>
    <mergeCell ref="B353:B354"/>
    <mergeCell ref="B355:B356"/>
  </mergeCells>
  <pageMargins left="0.39370078740157483" right="0.39370078740157483" top="0.39370078740157483" bottom="0.39370078740157483" header="0.19685039370078741" footer="0.19685039370078741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AER Final Decision</vt:lpstr>
      <vt:lpstr>2019-20 AER Final Decision</vt:lpstr>
      <vt:lpstr>2019-20 ANS Price List</vt:lpstr>
      <vt:lpstr>2020-21 ANS Price List</vt:lpstr>
      <vt:lpstr>2021-22 ANS Price List</vt:lpstr>
      <vt:lpstr>2022-23 ANS Price List</vt:lpstr>
      <vt:lpstr>2023-24 ANS Price List</vt:lpstr>
      <vt:lpstr>'2019-20 ANS Price List'!Print_Titles</vt:lpstr>
      <vt:lpstr>'2020-21 ANS Price List'!Print_Titles</vt:lpstr>
      <vt:lpstr>'2021-22 ANS Price List'!Print_Titles</vt:lpstr>
      <vt:lpstr>'2022-23 ANS Price List'!Print_Titles</vt:lpstr>
      <vt:lpstr>'2023-24 ANS Price List'!Print_Titles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Daniel Bubb</cp:lastModifiedBy>
  <cp:lastPrinted>2019-04-17T05:26:44Z</cp:lastPrinted>
  <dcterms:created xsi:type="dcterms:W3CDTF">2015-05-01T05:07:08Z</dcterms:created>
  <dcterms:modified xsi:type="dcterms:W3CDTF">2019-05-17T06:05:58Z</dcterms:modified>
</cp:coreProperties>
</file>