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2024 Determination\Attachments\10. Capex\"/>
    </mc:Choice>
  </mc:AlternateContent>
  <xr:revisionPtr revIDLastSave="0" documentId="13_ncr:1_{EB35100F-33BE-4A1D-B804-EBA7C9B0449A}" xr6:coauthVersionLast="47" xr6:coauthVersionMax="47" xr10:uidLastSave="{00000000-0000-0000-0000-000000000000}"/>
  <bookViews>
    <workbookView xWindow="1170" yWindow="1170" windowWidth="19200" windowHeight="10185" xr2:uid="{00000000-000D-0000-FFFF-FFFF00000000}"/>
  </bookViews>
  <sheets>
    <sheet name="Capital Expenditure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M60" i="1"/>
  <c r="N60" i="1"/>
  <c r="O60" i="1"/>
  <c r="P6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40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5" i="1"/>
  <c r="B26" i="1"/>
  <c r="B24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19" i="1"/>
  <c r="B20" i="1"/>
  <c r="B21" i="1"/>
  <c r="B22" i="1"/>
  <c r="B23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8" i="1"/>
  <c r="B9" i="1"/>
  <c r="B10" i="1"/>
  <c r="B11" i="1"/>
  <c r="B12" i="1"/>
  <c r="B13" i="1"/>
  <c r="B14" i="1"/>
  <c r="B15" i="1"/>
  <c r="B16" i="1"/>
  <c r="B17" i="1"/>
  <c r="B18" i="1"/>
  <c r="H7" i="1"/>
  <c r="I7" i="1"/>
  <c r="J7" i="1"/>
  <c r="K7" i="1"/>
  <c r="L7" i="1"/>
  <c r="L27" i="1" s="1"/>
  <c r="M7" i="1"/>
  <c r="M27" i="1" s="1"/>
  <c r="N7" i="1"/>
  <c r="N27" i="1" s="1"/>
  <c r="O7" i="1"/>
  <c r="O27" i="1" s="1"/>
  <c r="P7" i="1"/>
  <c r="P27" i="1" s="1"/>
  <c r="G7" i="1"/>
  <c r="C7" i="1"/>
  <c r="D7" i="1"/>
  <c r="E7" i="1"/>
  <c r="F7" i="1"/>
  <c r="B7" i="1"/>
  <c r="B27" i="1" s="1"/>
  <c r="C32" i="1"/>
  <c r="D32" i="1"/>
  <c r="E32" i="1"/>
  <c r="F32" i="1"/>
  <c r="G32" i="1"/>
  <c r="H32" i="1"/>
  <c r="I32" i="1"/>
  <c r="J32" i="1"/>
  <c r="K32" i="1"/>
  <c r="J35" i="1" s="1"/>
  <c r="I35" i="1" s="1"/>
  <c r="H35" i="1" s="1"/>
  <c r="L32" i="1"/>
  <c r="L35" i="1" s="1"/>
  <c r="M32" i="1"/>
  <c r="N32" i="1"/>
  <c r="O32" i="1"/>
  <c r="P32" i="1"/>
  <c r="B32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1" i="1"/>
  <c r="G35" i="1" l="1"/>
  <c r="F35" i="1"/>
  <c r="E35" i="1" s="1"/>
  <c r="D35" i="1" s="1"/>
  <c r="C35" i="1" s="1"/>
  <c r="B35" i="1" s="1"/>
  <c r="M35" i="1"/>
  <c r="N35" i="1" s="1"/>
  <c r="O35" i="1" s="1"/>
  <c r="P35" i="1" s="1"/>
  <c r="C27" i="1" l="1"/>
  <c r="H60" i="1" l="1"/>
  <c r="C60" i="1"/>
  <c r="K27" i="1"/>
  <c r="I60" i="1"/>
  <c r="G27" i="1"/>
  <c r="I27" i="1"/>
  <c r="F27" i="1"/>
  <c r="H27" i="1"/>
  <c r="G60" i="1"/>
  <c r="J60" i="1"/>
  <c r="F60" i="1"/>
  <c r="E60" i="1"/>
  <c r="D60" i="1"/>
  <c r="E27" i="1"/>
  <c r="J27" i="1"/>
  <c r="D27" i="1"/>
  <c r="K60" i="1"/>
  <c r="B60" i="1"/>
</calcChain>
</file>

<file path=xl/sharedStrings.xml><?xml version="1.0" encoding="utf-8"?>
<sst xmlns="http://schemas.openxmlformats.org/spreadsheetml/2006/main" count="148" uniqueCount="50">
  <si>
    <t>2014-19 Regulatory Period</t>
  </si>
  <si>
    <t>Actual</t>
  </si>
  <si>
    <t>Forecast</t>
  </si>
  <si>
    <t>Distribution lines and cables</t>
  </si>
  <si>
    <t>Substations</t>
  </si>
  <si>
    <t>Transformers</t>
  </si>
  <si>
    <t>Low Voltage lines and cables</t>
  </si>
  <si>
    <t>Furniture, fittings, plant and equipment</t>
  </si>
  <si>
    <t>Motor Vehicles</t>
  </si>
  <si>
    <t>Buildings</t>
  </si>
  <si>
    <t>Land (non-system)</t>
  </si>
  <si>
    <t>Total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</si>
  <si>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</si>
  <si>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</si>
  <si>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</si>
  <si>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</si>
  <si>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</si>
  <si>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</si>
  <si>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</si>
  <si>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</si>
  <si>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</si>
  <si>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</si>
  <si>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2019-24 Regulatory Period</t>
  </si>
  <si>
    <t>PTRM/RIN Categories</t>
  </si>
  <si>
    <t>Sub-transmission lines and cables</t>
  </si>
  <si>
    <t>Customer metering and Load control</t>
  </si>
  <si>
    <t>Communication</t>
  </si>
  <si>
    <t>Emergency Spares (Major Plant, Excludes Inventory)</t>
  </si>
  <si>
    <t>Information &amp; Communication Technology</t>
  </si>
  <si>
    <t>Equity raising costs</t>
  </si>
  <si>
    <t>CPI &amp; Indexes</t>
  </si>
  <si>
    <t>Regulatory CPI</t>
  </si>
  <si>
    <t>Dec-Dec sum of 4 quarters (Lagged - Pricing)</t>
  </si>
  <si>
    <t>$Nominal to $Real (Lagged Dec 4 qtrs)</t>
  </si>
  <si>
    <t>2024-29 Regulatory Period</t>
  </si>
  <si>
    <t>FY25</t>
  </si>
  <si>
    <t>FY26</t>
  </si>
  <si>
    <t>FY27</t>
  </si>
  <si>
    <t>FY28</t>
  </si>
  <si>
    <t>FY29</t>
  </si>
  <si>
    <t>CAPEX - EXCL CAP CONS ($M; Nominal)</t>
  </si>
  <si>
    <t>CAPEX - EXCL CAP CONS ($M; FY24)</t>
  </si>
  <si>
    <t>Attachment 10.11 - Capital expenditure for previous, current and forecast period</t>
  </si>
  <si>
    <t>Index (Real 23/24)</t>
  </si>
  <si>
    <t>Land &amp; Easments</t>
  </si>
  <si>
    <t>Buildings (System)</t>
  </si>
  <si>
    <t>Buildings (Non System)</t>
  </si>
  <si>
    <t>In-house Software</t>
  </si>
  <si>
    <t>Short term leases</t>
  </si>
  <si>
    <t>Long term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</si>
</sst>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_);_(@_)"/>
    <numFmt numFmtId="166" formatCode="_(* #,##0.0_);_(* \(#,##0.0\);_(* &quot;-&quot;_);_(@_)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rgb="FFC00000"/>
      <name val="Arial"/>
      <family val="2"/>
      <scheme val="minor"/>
    </font>
    <font>
      <sz val="2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3" borderId="8" xfId="0" applyFont="1" applyFill="1" applyBorder="1"/>
    <xf numFmtId="0" fontId="7" fillId="4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" fillId="6" borderId="12" xfId="0" applyFont="1" applyFill="1" applyBorder="1"/>
    <xf numFmtId="166" fontId="3" fillId="3" borderId="9" xfId="2" applyNumberFormat="1" applyFont="1" applyFill="1" applyBorder="1" applyAlignment="1">
      <alignment horizontal="center" wrapText="1"/>
    </xf>
    <xf numFmtId="166" fontId="3" fillId="3" borderId="10" xfId="2" applyNumberFormat="1" applyFont="1" applyFill="1" applyBorder="1" applyAlignment="1">
      <alignment horizontal="center" wrapText="1"/>
    </xf>
    <xf numFmtId="166" fontId="3" fillId="3" borderId="11" xfId="2" applyNumberFormat="1" applyFont="1" applyFill="1" applyBorder="1" applyAlignment="1">
      <alignment horizontal="center" wrapText="1"/>
    </xf>
    <xf numFmtId="164" fontId="2" fillId="6" borderId="12" xfId="1" applyFont="1" applyFill="1" applyBorder="1"/>
    <xf numFmtId="0" fontId="0" fillId="6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10" fontId="0" fillId="0" borderId="14" xfId="3" applyNumberFormat="1" applyFont="1" applyBorder="1" applyAlignment="1">
      <alignment vertical="center"/>
    </xf>
    <xf numFmtId="10" fontId="9" fillId="0" borderId="14" xfId="3" applyNumberFormat="1" applyFont="1" applyBorder="1" applyAlignment="1">
      <alignment vertical="center"/>
    </xf>
    <xf numFmtId="10" fontId="0" fillId="6" borderId="12" xfId="3" applyNumberFormat="1" applyFont="1" applyFill="1" applyBorder="1"/>
    <xf numFmtId="0" fontId="7" fillId="6" borderId="12" xfId="0" applyFont="1" applyFill="1" applyBorder="1"/>
    <xf numFmtId="0" fontId="0" fillId="6" borderId="12" xfId="0" applyFill="1" applyBorder="1"/>
    <xf numFmtId="4" fontId="9" fillId="6" borderId="1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7" borderId="1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7" fillId="8" borderId="12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10" fillId="0" borderId="0" xfId="0" applyFont="1"/>
    <xf numFmtId="0" fontId="2" fillId="9" borderId="1" xfId="0" applyFont="1" applyFill="1" applyBorder="1"/>
    <xf numFmtId="0" fontId="4" fillId="9" borderId="5" xfId="0" applyFont="1" applyFill="1" applyBorder="1"/>
    <xf numFmtId="0" fontId="5" fillId="9" borderId="5" xfId="0" applyFont="1" applyFill="1" applyBorder="1" applyAlignment="1">
      <alignment horizontal="left" vertical="center" wrapText="1"/>
    </xf>
    <xf numFmtId="10" fontId="1" fillId="0" borderId="14" xfId="3" applyNumberFormat="1" applyFont="1" applyBorder="1" applyAlignment="1">
      <alignment vertical="center"/>
    </xf>
    <xf numFmtId="4" fontId="0" fillId="6" borderId="12" xfId="0" applyNumberFormat="1" applyFont="1" applyFill="1" applyBorder="1"/>
  </cellXfs>
  <cellStyles count="4">
    <cellStyle name="Comma" xfId="1" builtinId="3"/>
    <cellStyle name="Comma 7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egulatory%20Models/End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tory Inflation"/>
      <sheetName val="CPI &amp; Indexes"/>
      <sheetName val="WACC"/>
      <sheetName val="Fx Capex"/>
      <sheetName val="Capex Conversion"/>
      <sheetName val="ExPost"/>
      <sheetName val="Capex Provisions"/>
      <sheetName val="Capex Imm. Exp"/>
      <sheetName val="Fx Opex"/>
      <sheetName val="EBSS Inputs"/>
      <sheetName val="Opex Conversion"/>
      <sheetName val="Opex Step Changes"/>
      <sheetName val="CESS Inputs"/>
      <sheetName val="FY24 TAR "/>
      <sheetName val="Comparison"/>
      <sheetName val="FY19 Undertaking"/>
    </sheetNames>
    <sheetDataSet>
      <sheetData sheetId="0"/>
      <sheetData sheetId="1">
        <row r="6">
          <cell r="I6">
            <v>2.4199999999999999E-2</v>
          </cell>
          <cell r="J6">
            <v>2.4199999999999999E-2</v>
          </cell>
          <cell r="K6">
            <v>2.4199999999999999E-2</v>
          </cell>
          <cell r="L6">
            <v>2.4199999999999999E-2</v>
          </cell>
          <cell r="M6">
            <v>2.4199999999999999E-2</v>
          </cell>
          <cell r="N6">
            <v>2.4248746575396697E-2</v>
          </cell>
          <cell r="O6">
            <v>2.4248746575396697E-2</v>
          </cell>
          <cell r="P6">
            <v>2.4248746575396697E-2</v>
          </cell>
          <cell r="Q6">
            <v>2.4248746575396697E-2</v>
          </cell>
          <cell r="R6">
            <v>2.4248746575396697E-2</v>
          </cell>
          <cell r="S6">
            <v>2.8746582610921667E-2</v>
          </cell>
          <cell r="T6">
            <v>2.8746582610921667E-2</v>
          </cell>
          <cell r="U6">
            <v>2.8746582610921667E-2</v>
          </cell>
          <cell r="V6">
            <v>2.8746582610921667E-2</v>
          </cell>
          <cell r="W6">
            <v>2.8746582610921667E-2</v>
          </cell>
        </row>
        <row r="8">
          <cell r="I8">
            <v>2.4498886414253906E-2</v>
          </cell>
          <cell r="J8">
            <v>2.4879227053140163E-2</v>
          </cell>
          <cell r="K8">
            <v>1.5083667216591934E-2</v>
          </cell>
          <cell r="L8">
            <v>1.2769909449732886E-2</v>
          </cell>
          <cell r="M8">
            <v>1.9486474094452033E-2</v>
          </cell>
          <cell r="N8">
            <v>1.9114009444569424E-2</v>
          </cell>
          <cell r="O8">
            <v>1.8404907975460238E-2</v>
          </cell>
          <cell r="P8">
            <v>8.6058519793459354E-3</v>
          </cell>
          <cell r="Q8">
            <v>3.4982935153583528E-2</v>
          </cell>
          <cell r="R8">
            <v>8.0000000000000293E-2</v>
          </cell>
          <cell r="S8">
            <v>4.7500000000000098E-2</v>
          </cell>
          <cell r="T8">
            <v>2.5000000000000355E-2</v>
          </cell>
          <cell r="U8">
            <v>2.5000000000000355E-2</v>
          </cell>
          <cell r="V8">
            <v>2.5000000000000355E-2</v>
          </cell>
          <cell r="W8">
            <v>2.5000000000000577E-2</v>
          </cell>
        </row>
      </sheetData>
      <sheetData sheetId="2"/>
      <sheetData sheetId="3"/>
      <sheetData sheetId="4">
        <row r="67">
          <cell r="N67">
            <v>1.2527396921813638</v>
          </cell>
          <cell r="O67">
            <v>8.328827851008457</v>
          </cell>
          <cell r="P67">
            <v>26.741700913534412</v>
          </cell>
          <cell r="Q67">
            <v>4.9509423236387864</v>
          </cell>
          <cell r="R67">
            <v>14.826747172835708</v>
          </cell>
          <cell r="S67">
            <v>11.215369880023955</v>
          </cell>
          <cell r="T67">
            <v>19.537308466222715</v>
          </cell>
          <cell r="U67">
            <v>15.237301188810831</v>
          </cell>
          <cell r="V67">
            <v>7.2306639439198541</v>
          </cell>
          <cell r="W67">
            <v>3.2520201207105517</v>
          </cell>
        </row>
        <row r="68">
          <cell r="I68">
            <v>38.193108625128744</v>
          </cell>
          <cell r="J68">
            <v>24.542354969551496</v>
          </cell>
          <cell r="K68">
            <v>32.298911169969621</v>
          </cell>
          <cell r="L68">
            <v>21.546750883967757</v>
          </cell>
          <cell r="M68">
            <v>22.524701334201342</v>
          </cell>
          <cell r="N68">
            <v>24.145561791716606</v>
          </cell>
          <cell r="O68">
            <v>15.650394479550963</v>
          </cell>
          <cell r="P68">
            <v>9.5133719216593935</v>
          </cell>
          <cell r="Q68">
            <v>27.143374080967199</v>
          </cell>
          <cell r="R68">
            <v>40.763262558503783</v>
          </cell>
          <cell r="S68">
            <v>45.011953791638682</v>
          </cell>
          <cell r="T68">
            <v>41.870916368907608</v>
          </cell>
          <cell r="U68">
            <v>41.790420415772495</v>
          </cell>
          <cell r="V68">
            <v>42.105220536913514</v>
          </cell>
          <cell r="W68">
            <v>42.76365670629086</v>
          </cell>
        </row>
        <row r="69">
          <cell r="I69">
            <v>84.728589893292707</v>
          </cell>
          <cell r="J69">
            <v>46.588277571949554</v>
          </cell>
          <cell r="K69">
            <v>50.22526204760748</v>
          </cell>
          <cell r="L69">
            <v>54.72391065821391</v>
          </cell>
          <cell r="M69">
            <v>78.07973319338052</v>
          </cell>
          <cell r="N69">
            <v>74.333732999999995</v>
          </cell>
          <cell r="O69">
            <v>76.796738382854883</v>
          </cell>
          <cell r="P69">
            <v>84.614297193232829</v>
          </cell>
          <cell r="Q69">
            <v>71.200137434821443</v>
          </cell>
          <cell r="R69">
            <v>64.90683948999532</v>
          </cell>
          <cell r="S69">
            <v>104.63140469590137</v>
          </cell>
          <cell r="T69">
            <v>104.83485890488208</v>
          </cell>
          <cell r="U69">
            <v>106.12405032347722</v>
          </cell>
          <cell r="V69">
            <v>109.4753828363434</v>
          </cell>
          <cell r="W69">
            <v>107.4301546820831</v>
          </cell>
        </row>
        <row r="70">
          <cell r="I70">
            <v>127.49305549925916</v>
          </cell>
          <cell r="J70">
            <v>87.642054083017911</v>
          </cell>
          <cell r="K70">
            <v>43.17857124185776</v>
          </cell>
          <cell r="L70">
            <v>111.2356208383284</v>
          </cell>
          <cell r="M70">
            <v>125.13423657452486</v>
          </cell>
          <cell r="N70">
            <v>84.473520813318302</v>
          </cell>
          <cell r="O70">
            <v>80.836927488701278</v>
          </cell>
          <cell r="P70">
            <v>94.208411804441667</v>
          </cell>
          <cell r="Q70">
            <v>170.53489623700307</v>
          </cell>
          <cell r="R70">
            <v>156.20823796032036</v>
          </cell>
          <cell r="S70">
            <v>178.19919790898314</v>
          </cell>
          <cell r="T70">
            <v>177.18168764319421</v>
          </cell>
          <cell r="U70">
            <v>152.24677593712264</v>
          </cell>
          <cell r="V70">
            <v>148.77939197472412</v>
          </cell>
          <cell r="W70">
            <v>135.44591850762527</v>
          </cell>
        </row>
        <row r="71">
          <cell r="I71">
            <v>20.926588805143023</v>
          </cell>
          <cell r="J71">
            <v>18.790285775359131</v>
          </cell>
          <cell r="K71">
            <v>15.490449824837647</v>
          </cell>
          <cell r="L71">
            <v>16.811274399280816</v>
          </cell>
          <cell r="M71">
            <v>23.400408048399669</v>
          </cell>
          <cell r="N71">
            <v>20.770526</v>
          </cell>
          <cell r="O71">
            <v>15.754625765427717</v>
          </cell>
          <cell r="P71">
            <v>2.1184583455665669</v>
          </cell>
          <cell r="Q71">
            <v>9.5289927752837915</v>
          </cell>
          <cell r="R71">
            <v>11.435581481814964</v>
          </cell>
          <cell r="S71">
            <v>15.154365308235061</v>
          </cell>
          <cell r="T71">
            <v>13.280411065483573</v>
          </cell>
          <cell r="U71">
            <v>13.190774325222566</v>
          </cell>
          <cell r="V71">
            <v>13.356623609637685</v>
          </cell>
          <cell r="W71">
            <v>13.782916621826899</v>
          </cell>
        </row>
        <row r="72">
          <cell r="I72">
            <v>44.766499554050668</v>
          </cell>
          <cell r="J72">
            <v>41.412272550281969</v>
          </cell>
          <cell r="K72">
            <v>32.52211598604913</v>
          </cell>
          <cell r="L72">
            <v>72.612275830523899</v>
          </cell>
          <cell r="M72">
            <v>64.392622994844942</v>
          </cell>
          <cell r="N72">
            <v>31.00145103675402</v>
          </cell>
          <cell r="O72">
            <v>30.421366181336918</v>
          </cell>
          <cell r="P72">
            <v>22.829673452322357</v>
          </cell>
          <cell r="Q72">
            <v>7.8583193777960885</v>
          </cell>
          <cell r="R72">
            <v>7.6521113975543154</v>
          </cell>
          <cell r="S72">
            <v>13.583098506847355</v>
          </cell>
          <cell r="T72">
            <v>13.034462146204122</v>
          </cell>
          <cell r="U72">
            <v>13.031695639310367</v>
          </cell>
          <cell r="V72">
            <v>13.427490069672276</v>
          </cell>
          <cell r="W72">
            <v>14.048458682865903</v>
          </cell>
        </row>
        <row r="73">
          <cell r="I73">
            <v>0.76007106015851633</v>
          </cell>
          <cell r="J73">
            <v>0.54431983701165443</v>
          </cell>
          <cell r="K73">
            <v>1.752128429025001</v>
          </cell>
          <cell r="L73">
            <v>0.6810868690191848</v>
          </cell>
          <cell r="M73">
            <v>2.5240840792077259</v>
          </cell>
          <cell r="N73">
            <v>0.10060647034968095</v>
          </cell>
          <cell r="O73">
            <v>0.84153756638203492</v>
          </cell>
          <cell r="P73">
            <v>2.4007497096410133</v>
          </cell>
          <cell r="Q73">
            <v>8.255416824571836E-2</v>
          </cell>
          <cell r="R73">
            <v>1.7111585502935053E-2</v>
          </cell>
          <cell r="S73">
            <v>1.7847747648099082E-2</v>
          </cell>
          <cell r="T73">
            <v>1.3350410425910998E-3</v>
          </cell>
          <cell r="U73">
            <v>1.3490999526434653E-3</v>
          </cell>
          <cell r="V73">
            <v>1.3675250247502998E-3</v>
          </cell>
          <cell r="W73">
            <v>1.3797272468480894E-3</v>
          </cell>
        </row>
        <row r="74">
          <cell r="I74">
            <v>5.3476863911401757</v>
          </cell>
          <cell r="J74">
            <v>4.5712166018998657</v>
          </cell>
          <cell r="K74">
            <v>6.8191428956929343</v>
          </cell>
          <cell r="L74">
            <v>8.1062090803552138</v>
          </cell>
          <cell r="M74">
            <v>10.94480985737361</v>
          </cell>
          <cell r="N74">
            <v>19.974620834131592</v>
          </cell>
          <cell r="O74">
            <v>14.605888156145886</v>
          </cell>
          <cell r="P74">
            <v>15.529782081992394</v>
          </cell>
          <cell r="Q74">
            <v>5.2606905127915935</v>
          </cell>
          <cell r="R74">
            <v>9.0380371048871897</v>
          </cell>
          <cell r="S74">
            <v>12.026720511063498</v>
          </cell>
          <cell r="T74">
            <v>8.8704713769074797</v>
          </cell>
          <cell r="U74">
            <v>9.0334441916792052</v>
          </cell>
          <cell r="V74">
            <v>9.2423847070938852</v>
          </cell>
          <cell r="W74">
            <v>9.1167747634549556</v>
          </cell>
        </row>
        <row r="75">
          <cell r="I75">
            <v>0.24270431632340261</v>
          </cell>
          <cell r="J75">
            <v>0.13370471966976399</v>
          </cell>
          <cell r="K75">
            <v>0.28774704224210707</v>
          </cell>
          <cell r="L75">
            <v>1.1589864860688008</v>
          </cell>
          <cell r="M75">
            <v>1.1796792112140302</v>
          </cell>
          <cell r="N75">
            <v>0.13387622550841019</v>
          </cell>
          <cell r="O75">
            <v>0.20191659869693371</v>
          </cell>
          <cell r="P75">
            <v>0</v>
          </cell>
          <cell r="Q75">
            <v>0.35451836920020841</v>
          </cell>
          <cell r="R75">
            <v>0.75956737246750927</v>
          </cell>
          <cell r="S75">
            <v>2.1434761745875424</v>
          </cell>
          <cell r="T75">
            <v>0.16033556296921977</v>
          </cell>
          <cell r="U75">
            <v>0.16202400788294669</v>
          </cell>
          <cell r="V75">
            <v>0.16423681948555044</v>
          </cell>
          <cell r="W75">
            <v>0.16570228016212066</v>
          </cell>
        </row>
        <row r="76">
          <cell r="I76">
            <v>11.633663527972534</v>
          </cell>
          <cell r="J76">
            <v>9.7184185351555747</v>
          </cell>
          <cell r="K76">
            <v>8.4286050272217334</v>
          </cell>
          <cell r="L76">
            <v>48.526203630000204</v>
          </cell>
          <cell r="M76">
            <v>75.45152573</v>
          </cell>
          <cell r="N76">
            <v>4.8924689590220973</v>
          </cell>
          <cell r="O76">
            <v>6.1631762885468921</v>
          </cell>
          <cell r="P76">
            <v>13.037097483951644</v>
          </cell>
          <cell r="Q76">
            <v>18.960099704448329</v>
          </cell>
          <cell r="R76">
            <v>13.44833529028779</v>
          </cell>
          <cell r="S76">
            <v>17.237357099915286</v>
          </cell>
          <cell r="T76">
            <v>12.33800732643569</v>
          </cell>
          <cell r="U76">
            <v>8.6744654397954939</v>
          </cell>
          <cell r="V76">
            <v>10.669592490948462</v>
          </cell>
          <cell r="W76">
            <v>9.3054757316890448</v>
          </cell>
        </row>
        <row r="77">
          <cell r="I77">
            <v>2.2623493541066617</v>
          </cell>
          <cell r="J77">
            <v>2.4541537193255438</v>
          </cell>
          <cell r="K77">
            <v>1.4142705074110045</v>
          </cell>
          <cell r="L77">
            <v>3.5049421800000049</v>
          </cell>
          <cell r="M77">
            <v>3.1747815811461586</v>
          </cell>
          <cell r="N77">
            <v>3.0062134175452666</v>
          </cell>
          <cell r="O77">
            <v>2.5665493084241344</v>
          </cell>
          <cell r="P77">
            <v>3.935603677419854</v>
          </cell>
          <cell r="Q77">
            <v>0</v>
          </cell>
          <cell r="R77">
            <v>0</v>
          </cell>
          <cell r="S77">
            <v>13.120591033398284</v>
          </cell>
          <cell r="T77">
            <v>3.5301044605691652</v>
          </cell>
          <cell r="U77">
            <v>3.6775622963899708</v>
          </cell>
          <cell r="V77">
            <v>3.8423240472869375</v>
          </cell>
          <cell r="W77">
            <v>4.2058511178270255</v>
          </cell>
        </row>
        <row r="78">
          <cell r="I78">
            <v>2.8970062270431209</v>
          </cell>
          <cell r="J78">
            <v>2.9648886090798858</v>
          </cell>
          <cell r="K78">
            <v>2.6236769864731584</v>
          </cell>
          <cell r="L78">
            <v>5.4209705099999947</v>
          </cell>
          <cell r="M78">
            <v>4.9977258200000003</v>
          </cell>
          <cell r="N78">
            <v>7.5766510342231319</v>
          </cell>
          <cell r="O78">
            <v>4.9476389199999984</v>
          </cell>
          <cell r="P78">
            <v>17.603838223196103</v>
          </cell>
          <cell r="Q78">
            <v>11.981556368228826</v>
          </cell>
          <cell r="R78">
            <v>3.631283130519591</v>
          </cell>
          <cell r="S78">
            <v>3.1390555748813669</v>
          </cell>
          <cell r="T78">
            <v>7.4947063245956649</v>
          </cell>
          <cell r="U78">
            <v>12.084093436970686</v>
          </cell>
          <cell r="V78">
            <v>6.4252172331950055</v>
          </cell>
          <cell r="W78">
            <v>2.4047791007316106</v>
          </cell>
        </row>
        <row r="79">
          <cell r="N79">
            <v>9.2203453250748098</v>
          </cell>
          <cell r="O79">
            <v>5.7802986832727896</v>
          </cell>
          <cell r="P79">
            <v>17.938907088525607</v>
          </cell>
          <cell r="Q79">
            <v>0.4411891768775702</v>
          </cell>
          <cell r="R79">
            <v>0.96963821765240354</v>
          </cell>
          <cell r="S79">
            <v>0.55839082033810628</v>
          </cell>
          <cell r="T79">
            <v>0.81718719139627238</v>
          </cell>
          <cell r="U79">
            <v>1.7958152444284041</v>
          </cell>
          <cell r="V79">
            <v>1.0283444600092391</v>
          </cell>
          <cell r="W79">
            <v>0.60942111708915603</v>
          </cell>
        </row>
        <row r="80">
          <cell r="N80">
            <v>3.4062983916583001</v>
          </cell>
          <cell r="O80">
            <v>3.7763456800000013</v>
          </cell>
          <cell r="P80">
            <v>5.8546134738687501</v>
          </cell>
          <cell r="Q80">
            <v>48.879433353790652</v>
          </cell>
          <cell r="R80">
            <v>9.9638038104000106</v>
          </cell>
          <cell r="S80">
            <v>5.1571899839067861</v>
          </cell>
          <cell r="T80">
            <v>5.6626021857616529</v>
          </cell>
          <cell r="U80">
            <v>6.0882557707603224</v>
          </cell>
          <cell r="V80">
            <v>6.5373261146081942</v>
          </cell>
          <cell r="W80">
            <v>6.8313997998322753</v>
          </cell>
        </row>
        <row r="81">
          <cell r="N81">
            <v>44.615819000000002</v>
          </cell>
          <cell r="O81">
            <v>75.253428664610496</v>
          </cell>
          <cell r="P81">
            <v>95.836638010466032</v>
          </cell>
          <cell r="Q81">
            <v>28.48198497726246</v>
          </cell>
          <cell r="R81">
            <v>18.571510638968849</v>
          </cell>
          <cell r="S81">
            <v>23.803969328454446</v>
          </cell>
          <cell r="T81">
            <v>17.038200593649282</v>
          </cell>
          <cell r="U81">
            <v>11.979023702574727</v>
          </cell>
          <cell r="V81">
            <v>14.734199154166921</v>
          </cell>
          <cell r="W81">
            <v>12.850418867570585</v>
          </cell>
        </row>
        <row r="82">
          <cell r="Q82">
            <v>0</v>
          </cell>
          <cell r="R82">
            <v>0</v>
          </cell>
          <cell r="S82">
            <v>2.1027894201162849</v>
          </cell>
          <cell r="T82">
            <v>5.7580470246351325</v>
          </cell>
          <cell r="U82">
            <v>2.6187600879928792</v>
          </cell>
          <cell r="V82">
            <v>7.6195306769721594</v>
          </cell>
          <cell r="W82">
            <v>1.5238902284052767</v>
          </cell>
        </row>
        <row r="83"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7">
          <cell r="I87">
            <v>1.1914973141287379</v>
          </cell>
          <cell r="J87">
            <v>2.3695240423806934</v>
          </cell>
          <cell r="K87">
            <v>0.29311362818489373</v>
          </cell>
          <cell r="L87">
            <v>0</v>
          </cell>
          <cell r="M87">
            <v>0</v>
          </cell>
        </row>
        <row r="88">
          <cell r="I88">
            <v>6.7856423532918153E-2</v>
          </cell>
          <cell r="J88">
            <v>0.42702302467512482</v>
          </cell>
          <cell r="K88">
            <v>0.13620501641023558</v>
          </cell>
          <cell r="L88">
            <v>9.1990318060987245E-2</v>
          </cell>
          <cell r="M88">
            <v>1.8185063693197917E-2</v>
          </cell>
        </row>
        <row r="89">
          <cell r="I89">
            <v>20.69514724100825</v>
          </cell>
          <cell r="J89">
            <v>4.5846736388764882</v>
          </cell>
          <cell r="K89">
            <v>3.4846466916547865</v>
          </cell>
          <cell r="L89">
            <v>6.361253360000001</v>
          </cell>
          <cell r="M89">
            <v>3.6570171300000007</v>
          </cell>
        </row>
        <row r="90">
          <cell r="I90">
            <v>0</v>
          </cell>
          <cell r="J90">
            <v>0</v>
          </cell>
          <cell r="K90">
            <v>6.9500000000000039E-3</v>
          </cell>
          <cell r="L90">
            <v>1.6801480000000001E-2</v>
          </cell>
          <cell r="M90">
            <v>1.496431E-2</v>
          </cell>
        </row>
        <row r="92">
          <cell r="I92">
            <v>2.2578483131565537</v>
          </cell>
          <cell r="N92">
            <v>11.116208566254416</v>
          </cell>
          <cell r="S9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eme1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0"/>
  <sheetViews>
    <sheetView tabSelected="1" zoomScale="50" zoomScaleNormal="50" workbookViewId="0">
      <selection activeCell="O43" sqref="O43"/>
    </sheetView>
  </sheetViews>
  <sheetFormatPr defaultRowHeight="14.25" x14ac:dyDescent="0.2"/>
  <cols>
    <col min="1" max="1" width="47.375" customWidth="1"/>
    <col min="2" max="11" width="9.875" customWidth="1"/>
  </cols>
  <sheetData>
    <row r="2" spans="1:16" ht="25.5" x14ac:dyDescent="0.35">
      <c r="A2" s="28" t="s">
        <v>42</v>
      </c>
    </row>
    <row r="3" spans="1:16" ht="26.25" thickBot="1" x14ac:dyDescent="0.4">
      <c r="A3" s="28"/>
    </row>
    <row r="4" spans="1:16" x14ac:dyDescent="0.2">
      <c r="A4" s="29"/>
      <c r="B4" s="18" t="s">
        <v>0</v>
      </c>
      <c r="C4" s="19"/>
      <c r="D4" s="19"/>
      <c r="E4" s="19"/>
      <c r="F4" s="20"/>
      <c r="G4" s="18" t="s">
        <v>22</v>
      </c>
      <c r="H4" s="19"/>
      <c r="I4" s="19"/>
      <c r="J4" s="19"/>
      <c r="K4" s="20"/>
      <c r="L4" s="18" t="s">
        <v>34</v>
      </c>
      <c r="M4" s="19"/>
      <c r="N4" s="19"/>
      <c r="O4" s="19"/>
      <c r="P4" s="20"/>
    </row>
    <row r="5" spans="1:16" ht="15" x14ac:dyDescent="0.25">
      <c r="A5" s="30" t="s">
        <v>40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23" t="s">
        <v>35</v>
      </c>
      <c r="M5" s="23" t="s">
        <v>36</v>
      </c>
      <c r="N5" s="23" t="s">
        <v>37</v>
      </c>
      <c r="O5" s="23" t="s">
        <v>38</v>
      </c>
      <c r="P5" s="23" t="s">
        <v>39</v>
      </c>
    </row>
    <row r="6" spans="1:16" ht="15.75" x14ac:dyDescent="0.2">
      <c r="A6" s="31" t="s">
        <v>23</v>
      </c>
      <c r="B6" s="24" t="s">
        <v>1</v>
      </c>
      <c r="C6" s="27" t="s">
        <v>1</v>
      </c>
      <c r="D6" s="27" t="s">
        <v>1</v>
      </c>
      <c r="E6" s="27" t="s">
        <v>1</v>
      </c>
      <c r="F6" s="27" t="s">
        <v>1</v>
      </c>
      <c r="G6" s="27" t="s">
        <v>1</v>
      </c>
      <c r="H6" s="27" t="s">
        <v>1</v>
      </c>
      <c r="I6" s="27" t="s">
        <v>1</v>
      </c>
      <c r="J6" s="27" t="s">
        <v>2</v>
      </c>
      <c r="K6" s="26" t="s">
        <v>2</v>
      </c>
      <c r="L6" s="24" t="s">
        <v>2</v>
      </c>
      <c r="M6" s="25" t="s">
        <v>2</v>
      </c>
      <c r="N6" s="25" t="s">
        <v>2</v>
      </c>
      <c r="O6" s="25" t="s">
        <v>2</v>
      </c>
      <c r="P6" s="26" t="s">
        <v>2</v>
      </c>
    </row>
    <row r="7" spans="1:16" x14ac:dyDescent="0.2">
      <c r="A7" s="4" t="s">
        <v>44</v>
      </c>
      <c r="B7" s="8">
        <f>'[1]Capex Conversion'!I87+'[1]Capex Conversion'!I88</f>
        <v>1.2593537376616561</v>
      </c>
      <c r="C7" s="8">
        <f>'[1]Capex Conversion'!J87+'[1]Capex Conversion'!J88</f>
        <v>2.7965470670558181</v>
      </c>
      <c r="D7" s="8">
        <f>'[1]Capex Conversion'!K87+'[1]Capex Conversion'!K88</f>
        <v>0.42931864459512931</v>
      </c>
      <c r="E7" s="8">
        <f>'[1]Capex Conversion'!L87+'[1]Capex Conversion'!L88</f>
        <v>9.1990318060987245E-2</v>
      </c>
      <c r="F7" s="8">
        <f>'[1]Capex Conversion'!M87+'[1]Capex Conversion'!M88</f>
        <v>1.8185063693197917E-2</v>
      </c>
      <c r="G7" s="8">
        <f>'[1]Capex Conversion'!N67</f>
        <v>1.2527396921813638</v>
      </c>
      <c r="H7" s="8">
        <f>'[1]Capex Conversion'!O67</f>
        <v>8.328827851008457</v>
      </c>
      <c r="I7" s="8">
        <f>'[1]Capex Conversion'!P67</f>
        <v>26.741700913534412</v>
      </c>
      <c r="J7" s="8">
        <f>'[1]Capex Conversion'!Q67</f>
        <v>4.9509423236387864</v>
      </c>
      <c r="K7" s="8">
        <f>'[1]Capex Conversion'!R67</f>
        <v>14.826747172835708</v>
      </c>
      <c r="L7" s="8">
        <f>'[1]Capex Conversion'!S67</f>
        <v>11.215369880023955</v>
      </c>
      <c r="M7" s="8">
        <f>'[1]Capex Conversion'!T67</f>
        <v>19.537308466222715</v>
      </c>
      <c r="N7" s="8">
        <f>'[1]Capex Conversion'!U67</f>
        <v>15.237301188810831</v>
      </c>
      <c r="O7" s="8">
        <f>'[1]Capex Conversion'!V67</f>
        <v>7.2306639439198541</v>
      </c>
      <c r="P7" s="8">
        <f>'[1]Capex Conversion'!W67</f>
        <v>3.2520201207105517</v>
      </c>
    </row>
    <row r="8" spans="1:16" x14ac:dyDescent="0.2">
      <c r="A8" s="4" t="s">
        <v>24</v>
      </c>
      <c r="B8" s="8">
        <f>'[1]Capex Conversion'!I68</f>
        <v>38.193108625128744</v>
      </c>
      <c r="C8" s="8">
        <f>'[1]Capex Conversion'!J68</f>
        <v>24.542354969551496</v>
      </c>
      <c r="D8" s="8">
        <f>'[1]Capex Conversion'!K68</f>
        <v>32.298911169969621</v>
      </c>
      <c r="E8" s="8">
        <f>'[1]Capex Conversion'!L68</f>
        <v>21.546750883967757</v>
      </c>
      <c r="F8" s="8">
        <f>'[1]Capex Conversion'!M68</f>
        <v>22.524701334201342</v>
      </c>
      <c r="G8" s="8">
        <f>'[1]Capex Conversion'!N68</f>
        <v>24.145561791716606</v>
      </c>
      <c r="H8" s="8">
        <f>'[1]Capex Conversion'!O68</f>
        <v>15.650394479550963</v>
      </c>
      <c r="I8" s="8">
        <f>'[1]Capex Conversion'!P68</f>
        <v>9.5133719216593935</v>
      </c>
      <c r="J8" s="8">
        <f>'[1]Capex Conversion'!Q68</f>
        <v>27.143374080967199</v>
      </c>
      <c r="K8" s="8">
        <f>'[1]Capex Conversion'!R68</f>
        <v>40.763262558503783</v>
      </c>
      <c r="L8" s="8">
        <f>'[1]Capex Conversion'!S68</f>
        <v>45.011953791638682</v>
      </c>
      <c r="M8" s="8">
        <f>'[1]Capex Conversion'!T68</f>
        <v>41.870916368907608</v>
      </c>
      <c r="N8" s="8">
        <f>'[1]Capex Conversion'!U68</f>
        <v>41.790420415772495</v>
      </c>
      <c r="O8" s="8">
        <f>'[1]Capex Conversion'!V68</f>
        <v>42.105220536913514</v>
      </c>
      <c r="P8" s="8">
        <f>'[1]Capex Conversion'!W68</f>
        <v>42.76365670629086</v>
      </c>
    </row>
    <row r="9" spans="1:16" x14ac:dyDescent="0.2">
      <c r="A9" s="4" t="s">
        <v>3</v>
      </c>
      <c r="B9" s="8">
        <f>'[1]Capex Conversion'!I69</f>
        <v>84.728589893292707</v>
      </c>
      <c r="C9" s="8">
        <f>'[1]Capex Conversion'!J69</f>
        <v>46.588277571949554</v>
      </c>
      <c r="D9" s="8">
        <f>'[1]Capex Conversion'!K69</f>
        <v>50.22526204760748</v>
      </c>
      <c r="E9" s="8">
        <f>'[1]Capex Conversion'!L69</f>
        <v>54.72391065821391</v>
      </c>
      <c r="F9" s="8">
        <f>'[1]Capex Conversion'!M69</f>
        <v>78.07973319338052</v>
      </c>
      <c r="G9" s="8">
        <f>'[1]Capex Conversion'!N69</f>
        <v>74.333732999999995</v>
      </c>
      <c r="H9" s="8">
        <f>'[1]Capex Conversion'!O69</f>
        <v>76.796738382854883</v>
      </c>
      <c r="I9" s="8">
        <f>'[1]Capex Conversion'!P69</f>
        <v>84.614297193232829</v>
      </c>
      <c r="J9" s="8">
        <f>'[1]Capex Conversion'!Q69</f>
        <v>71.200137434821443</v>
      </c>
      <c r="K9" s="8">
        <f>'[1]Capex Conversion'!R69</f>
        <v>64.90683948999532</v>
      </c>
      <c r="L9" s="8">
        <f>'[1]Capex Conversion'!S69</f>
        <v>104.63140469590137</v>
      </c>
      <c r="M9" s="8">
        <f>'[1]Capex Conversion'!T69</f>
        <v>104.83485890488208</v>
      </c>
      <c r="N9" s="8">
        <f>'[1]Capex Conversion'!U69</f>
        <v>106.12405032347722</v>
      </c>
      <c r="O9" s="8">
        <f>'[1]Capex Conversion'!V69</f>
        <v>109.4753828363434</v>
      </c>
      <c r="P9" s="8">
        <f>'[1]Capex Conversion'!W69</f>
        <v>107.4301546820831</v>
      </c>
    </row>
    <row r="10" spans="1:16" x14ac:dyDescent="0.2">
      <c r="A10" s="4" t="s">
        <v>4</v>
      </c>
      <c r="B10" s="8">
        <f>'[1]Capex Conversion'!I70</f>
        <v>127.49305549925916</v>
      </c>
      <c r="C10" s="8">
        <f>'[1]Capex Conversion'!J70</f>
        <v>87.642054083017911</v>
      </c>
      <c r="D10" s="8">
        <f>'[1]Capex Conversion'!K70</f>
        <v>43.17857124185776</v>
      </c>
      <c r="E10" s="8">
        <f>'[1]Capex Conversion'!L70</f>
        <v>111.2356208383284</v>
      </c>
      <c r="F10" s="8">
        <f>'[1]Capex Conversion'!M70</f>
        <v>125.13423657452486</v>
      </c>
      <c r="G10" s="8">
        <f>'[1]Capex Conversion'!N70</f>
        <v>84.473520813318302</v>
      </c>
      <c r="H10" s="8">
        <f>'[1]Capex Conversion'!O70</f>
        <v>80.836927488701278</v>
      </c>
      <c r="I10" s="8">
        <f>'[1]Capex Conversion'!P70</f>
        <v>94.208411804441667</v>
      </c>
      <c r="J10" s="8">
        <f>'[1]Capex Conversion'!Q70</f>
        <v>170.53489623700307</v>
      </c>
      <c r="K10" s="8">
        <f>'[1]Capex Conversion'!R70</f>
        <v>156.20823796032036</v>
      </c>
      <c r="L10" s="8">
        <f>'[1]Capex Conversion'!S70</f>
        <v>178.19919790898314</v>
      </c>
      <c r="M10" s="8">
        <f>'[1]Capex Conversion'!T70</f>
        <v>177.18168764319421</v>
      </c>
      <c r="N10" s="8">
        <f>'[1]Capex Conversion'!U70</f>
        <v>152.24677593712264</v>
      </c>
      <c r="O10" s="8">
        <f>'[1]Capex Conversion'!V70</f>
        <v>148.77939197472412</v>
      </c>
      <c r="P10" s="8">
        <f>'[1]Capex Conversion'!W70</f>
        <v>135.44591850762527</v>
      </c>
    </row>
    <row r="11" spans="1:16" x14ac:dyDescent="0.2">
      <c r="A11" s="4" t="s">
        <v>5</v>
      </c>
      <c r="B11" s="8">
        <f>'[1]Capex Conversion'!I71</f>
        <v>20.926588805143023</v>
      </c>
      <c r="C11" s="8">
        <f>'[1]Capex Conversion'!J71</f>
        <v>18.790285775359131</v>
      </c>
      <c r="D11" s="8">
        <f>'[1]Capex Conversion'!K71</f>
        <v>15.490449824837647</v>
      </c>
      <c r="E11" s="8">
        <f>'[1]Capex Conversion'!L71</f>
        <v>16.811274399280816</v>
      </c>
      <c r="F11" s="8">
        <f>'[1]Capex Conversion'!M71</f>
        <v>23.400408048399669</v>
      </c>
      <c r="G11" s="8">
        <f>'[1]Capex Conversion'!N71</f>
        <v>20.770526</v>
      </c>
      <c r="H11" s="8">
        <f>'[1]Capex Conversion'!O71</f>
        <v>15.754625765427717</v>
      </c>
      <c r="I11" s="8">
        <f>'[1]Capex Conversion'!P71</f>
        <v>2.1184583455665669</v>
      </c>
      <c r="J11" s="8">
        <f>'[1]Capex Conversion'!Q71</f>
        <v>9.5289927752837915</v>
      </c>
      <c r="K11" s="8">
        <f>'[1]Capex Conversion'!R71</f>
        <v>11.435581481814964</v>
      </c>
      <c r="L11" s="8">
        <f>'[1]Capex Conversion'!S71</f>
        <v>15.154365308235061</v>
      </c>
      <c r="M11" s="8">
        <f>'[1]Capex Conversion'!T71</f>
        <v>13.280411065483573</v>
      </c>
      <c r="N11" s="8">
        <f>'[1]Capex Conversion'!U71</f>
        <v>13.190774325222566</v>
      </c>
      <c r="O11" s="8">
        <f>'[1]Capex Conversion'!V71</f>
        <v>13.356623609637685</v>
      </c>
      <c r="P11" s="8">
        <f>'[1]Capex Conversion'!W71</f>
        <v>13.782916621826899</v>
      </c>
    </row>
    <row r="12" spans="1:16" x14ac:dyDescent="0.2">
      <c r="A12" s="4" t="s">
        <v>6</v>
      </c>
      <c r="B12" s="8">
        <f>'[1]Capex Conversion'!I72</f>
        <v>44.766499554050668</v>
      </c>
      <c r="C12" s="8">
        <f>'[1]Capex Conversion'!J72</f>
        <v>41.412272550281969</v>
      </c>
      <c r="D12" s="8">
        <f>'[1]Capex Conversion'!K72</f>
        <v>32.52211598604913</v>
      </c>
      <c r="E12" s="8">
        <f>'[1]Capex Conversion'!L72</f>
        <v>72.612275830523899</v>
      </c>
      <c r="F12" s="8">
        <f>'[1]Capex Conversion'!M72</f>
        <v>64.392622994844942</v>
      </c>
      <c r="G12" s="8">
        <f>'[1]Capex Conversion'!N72</f>
        <v>31.00145103675402</v>
      </c>
      <c r="H12" s="8">
        <f>'[1]Capex Conversion'!O72</f>
        <v>30.421366181336918</v>
      </c>
      <c r="I12" s="8">
        <f>'[1]Capex Conversion'!P72</f>
        <v>22.829673452322357</v>
      </c>
      <c r="J12" s="8">
        <f>'[1]Capex Conversion'!Q72</f>
        <v>7.8583193777960885</v>
      </c>
      <c r="K12" s="8">
        <f>'[1]Capex Conversion'!R72</f>
        <v>7.6521113975543154</v>
      </c>
      <c r="L12" s="8">
        <f>'[1]Capex Conversion'!S72</f>
        <v>13.583098506847355</v>
      </c>
      <c r="M12" s="8">
        <f>'[1]Capex Conversion'!T72</f>
        <v>13.034462146204122</v>
      </c>
      <c r="N12" s="8">
        <f>'[1]Capex Conversion'!U72</f>
        <v>13.031695639310367</v>
      </c>
      <c r="O12" s="8">
        <f>'[1]Capex Conversion'!V72</f>
        <v>13.427490069672276</v>
      </c>
      <c r="P12" s="8">
        <f>'[1]Capex Conversion'!W72</f>
        <v>14.048458682865903</v>
      </c>
    </row>
    <row r="13" spans="1:16" x14ac:dyDescent="0.2">
      <c r="A13" s="4" t="s">
        <v>25</v>
      </c>
      <c r="B13" s="8">
        <f>'[1]Capex Conversion'!I73</f>
        <v>0.76007106015851633</v>
      </c>
      <c r="C13" s="8">
        <f>'[1]Capex Conversion'!J73</f>
        <v>0.54431983701165443</v>
      </c>
      <c r="D13" s="8">
        <f>'[1]Capex Conversion'!K73</f>
        <v>1.752128429025001</v>
      </c>
      <c r="E13" s="8">
        <f>'[1]Capex Conversion'!L73</f>
        <v>0.6810868690191848</v>
      </c>
      <c r="F13" s="8">
        <f>'[1]Capex Conversion'!M73</f>
        <v>2.5240840792077259</v>
      </c>
      <c r="G13" s="8">
        <f>'[1]Capex Conversion'!N73</f>
        <v>0.10060647034968095</v>
      </c>
      <c r="H13" s="8">
        <f>'[1]Capex Conversion'!O73</f>
        <v>0.84153756638203492</v>
      </c>
      <c r="I13" s="8">
        <f>'[1]Capex Conversion'!P73</f>
        <v>2.4007497096410133</v>
      </c>
      <c r="J13" s="8">
        <f>'[1]Capex Conversion'!Q73</f>
        <v>8.255416824571836E-2</v>
      </c>
      <c r="K13" s="8">
        <f>'[1]Capex Conversion'!R73</f>
        <v>1.7111585502935053E-2</v>
      </c>
      <c r="L13" s="8">
        <f>'[1]Capex Conversion'!S73</f>
        <v>1.7847747648099082E-2</v>
      </c>
      <c r="M13" s="8">
        <f>'[1]Capex Conversion'!T73</f>
        <v>1.3350410425910998E-3</v>
      </c>
      <c r="N13" s="8">
        <f>'[1]Capex Conversion'!U73</f>
        <v>1.3490999526434653E-3</v>
      </c>
      <c r="O13" s="8">
        <f>'[1]Capex Conversion'!V73</f>
        <v>1.3675250247502998E-3</v>
      </c>
      <c r="P13" s="8">
        <f>'[1]Capex Conversion'!W73</f>
        <v>1.3797272468480894E-3</v>
      </c>
    </row>
    <row r="14" spans="1:16" x14ac:dyDescent="0.2">
      <c r="A14" s="4" t="s">
        <v>26</v>
      </c>
      <c r="B14" s="8">
        <f>'[1]Capex Conversion'!I74</f>
        <v>5.3476863911401757</v>
      </c>
      <c r="C14" s="8">
        <f>'[1]Capex Conversion'!J74</f>
        <v>4.5712166018998657</v>
      </c>
      <c r="D14" s="8">
        <f>'[1]Capex Conversion'!K74</f>
        <v>6.8191428956929343</v>
      </c>
      <c r="E14" s="8">
        <f>'[1]Capex Conversion'!L74</f>
        <v>8.1062090803552138</v>
      </c>
      <c r="F14" s="8">
        <f>'[1]Capex Conversion'!M74</f>
        <v>10.94480985737361</v>
      </c>
      <c r="G14" s="8">
        <f>'[1]Capex Conversion'!N74</f>
        <v>19.974620834131592</v>
      </c>
      <c r="H14" s="8">
        <f>'[1]Capex Conversion'!O74</f>
        <v>14.605888156145886</v>
      </c>
      <c r="I14" s="8">
        <f>'[1]Capex Conversion'!P74</f>
        <v>15.529782081992394</v>
      </c>
      <c r="J14" s="8">
        <f>'[1]Capex Conversion'!Q74</f>
        <v>5.2606905127915935</v>
      </c>
      <c r="K14" s="8">
        <f>'[1]Capex Conversion'!R74</f>
        <v>9.0380371048871897</v>
      </c>
      <c r="L14" s="8">
        <f>'[1]Capex Conversion'!S74</f>
        <v>12.026720511063498</v>
      </c>
      <c r="M14" s="8">
        <f>'[1]Capex Conversion'!T74</f>
        <v>8.8704713769074797</v>
      </c>
      <c r="N14" s="8">
        <f>'[1]Capex Conversion'!U74</f>
        <v>9.0334441916792052</v>
      </c>
      <c r="O14" s="8">
        <f>'[1]Capex Conversion'!V74</f>
        <v>9.2423847070938852</v>
      </c>
      <c r="P14" s="8">
        <f>'[1]Capex Conversion'!W74</f>
        <v>9.1167747634549556</v>
      </c>
    </row>
    <row r="15" spans="1:16" x14ac:dyDescent="0.2">
      <c r="A15" s="4" t="s">
        <v>27</v>
      </c>
      <c r="B15" s="8">
        <f>'[1]Capex Conversion'!I75</f>
        <v>0.24270431632340261</v>
      </c>
      <c r="C15" s="8">
        <f>'[1]Capex Conversion'!J75</f>
        <v>0.13370471966976399</v>
      </c>
      <c r="D15" s="8">
        <f>'[1]Capex Conversion'!K75</f>
        <v>0.28774704224210707</v>
      </c>
      <c r="E15" s="8">
        <f>'[1]Capex Conversion'!L75</f>
        <v>1.1589864860688008</v>
      </c>
      <c r="F15" s="8">
        <f>'[1]Capex Conversion'!M75</f>
        <v>1.1796792112140302</v>
      </c>
      <c r="G15" s="8">
        <f>'[1]Capex Conversion'!N75</f>
        <v>0.13387622550841019</v>
      </c>
      <c r="H15" s="8">
        <f>'[1]Capex Conversion'!O75</f>
        <v>0.20191659869693371</v>
      </c>
      <c r="I15" s="8">
        <f>'[1]Capex Conversion'!P75</f>
        <v>0</v>
      </c>
      <c r="J15" s="8">
        <f>'[1]Capex Conversion'!Q75</f>
        <v>0.35451836920020841</v>
      </c>
      <c r="K15" s="8">
        <f>'[1]Capex Conversion'!R75</f>
        <v>0.75956737246750927</v>
      </c>
      <c r="L15" s="8">
        <f>'[1]Capex Conversion'!S75</f>
        <v>2.1434761745875424</v>
      </c>
      <c r="M15" s="8">
        <f>'[1]Capex Conversion'!T75</f>
        <v>0.16033556296921977</v>
      </c>
      <c r="N15" s="8">
        <f>'[1]Capex Conversion'!U75</f>
        <v>0.16202400788294669</v>
      </c>
      <c r="O15" s="8">
        <f>'[1]Capex Conversion'!V75</f>
        <v>0.16423681948555044</v>
      </c>
      <c r="P15" s="8">
        <f>'[1]Capex Conversion'!W75</f>
        <v>0.16570228016212066</v>
      </c>
    </row>
    <row r="16" spans="1:16" x14ac:dyDescent="0.2">
      <c r="A16" s="4" t="s">
        <v>28</v>
      </c>
      <c r="B16" s="8">
        <f>'[1]Capex Conversion'!I76</f>
        <v>11.633663527972534</v>
      </c>
      <c r="C16" s="8">
        <f>'[1]Capex Conversion'!J76</f>
        <v>9.7184185351555747</v>
      </c>
      <c r="D16" s="8">
        <f>'[1]Capex Conversion'!K76</f>
        <v>8.4286050272217334</v>
      </c>
      <c r="E16" s="8">
        <f>'[1]Capex Conversion'!L76</f>
        <v>48.526203630000204</v>
      </c>
      <c r="F16" s="8">
        <f>'[1]Capex Conversion'!M76</f>
        <v>75.45152573</v>
      </c>
      <c r="G16" s="8">
        <f>'[1]Capex Conversion'!N76</f>
        <v>4.8924689590220973</v>
      </c>
      <c r="H16" s="8">
        <f>'[1]Capex Conversion'!O76</f>
        <v>6.1631762885468921</v>
      </c>
      <c r="I16" s="8">
        <f>'[1]Capex Conversion'!P76</f>
        <v>13.037097483951644</v>
      </c>
      <c r="J16" s="8">
        <f>'[1]Capex Conversion'!Q76</f>
        <v>18.960099704448329</v>
      </c>
      <c r="K16" s="8">
        <f>'[1]Capex Conversion'!R76</f>
        <v>13.44833529028779</v>
      </c>
      <c r="L16" s="8">
        <f>'[1]Capex Conversion'!S76</f>
        <v>17.237357099915286</v>
      </c>
      <c r="M16" s="8">
        <f>'[1]Capex Conversion'!T76</f>
        <v>12.33800732643569</v>
      </c>
      <c r="N16" s="8">
        <f>'[1]Capex Conversion'!U76</f>
        <v>8.6744654397954939</v>
      </c>
      <c r="O16" s="8">
        <f>'[1]Capex Conversion'!V76</f>
        <v>10.669592490948462</v>
      </c>
      <c r="P16" s="8">
        <f>'[1]Capex Conversion'!W76</f>
        <v>9.3054757316890448</v>
      </c>
    </row>
    <row r="17" spans="1:16" x14ac:dyDescent="0.2">
      <c r="A17" s="4" t="s">
        <v>7</v>
      </c>
      <c r="B17" s="8">
        <f>'[1]Capex Conversion'!I77</f>
        <v>2.2623493541066617</v>
      </c>
      <c r="C17" s="8">
        <f>'[1]Capex Conversion'!J77</f>
        <v>2.4541537193255438</v>
      </c>
      <c r="D17" s="8">
        <f>'[1]Capex Conversion'!K77</f>
        <v>1.4142705074110045</v>
      </c>
      <c r="E17" s="8">
        <f>'[1]Capex Conversion'!L77</f>
        <v>3.5049421800000049</v>
      </c>
      <c r="F17" s="8">
        <f>'[1]Capex Conversion'!M77</f>
        <v>3.1747815811461586</v>
      </c>
      <c r="G17" s="8">
        <f>'[1]Capex Conversion'!N77</f>
        <v>3.0062134175452666</v>
      </c>
      <c r="H17" s="8">
        <f>'[1]Capex Conversion'!O77</f>
        <v>2.5665493084241344</v>
      </c>
      <c r="I17" s="8">
        <f>'[1]Capex Conversion'!P77</f>
        <v>3.935603677419854</v>
      </c>
      <c r="J17" s="8">
        <f>'[1]Capex Conversion'!Q77</f>
        <v>0</v>
      </c>
      <c r="K17" s="8">
        <f>'[1]Capex Conversion'!R77</f>
        <v>0</v>
      </c>
      <c r="L17" s="8">
        <f>'[1]Capex Conversion'!S77</f>
        <v>13.120591033398284</v>
      </c>
      <c r="M17" s="8">
        <f>'[1]Capex Conversion'!T77</f>
        <v>3.5301044605691652</v>
      </c>
      <c r="N17" s="8">
        <f>'[1]Capex Conversion'!U77</f>
        <v>3.6775622963899708</v>
      </c>
      <c r="O17" s="8">
        <f>'[1]Capex Conversion'!V77</f>
        <v>3.8423240472869375</v>
      </c>
      <c r="P17" s="8">
        <f>'[1]Capex Conversion'!W77</f>
        <v>4.2058511178270255</v>
      </c>
    </row>
    <row r="18" spans="1:16" x14ac:dyDescent="0.2">
      <c r="A18" s="4" t="s">
        <v>8</v>
      </c>
      <c r="B18" s="8">
        <f>'[1]Capex Conversion'!I78</f>
        <v>2.8970062270431209</v>
      </c>
      <c r="C18" s="8">
        <f>'[1]Capex Conversion'!J78</f>
        <v>2.9648886090798858</v>
      </c>
      <c r="D18" s="8">
        <f>'[1]Capex Conversion'!K78</f>
        <v>2.6236769864731584</v>
      </c>
      <c r="E18" s="8">
        <f>'[1]Capex Conversion'!L78</f>
        <v>5.4209705099999947</v>
      </c>
      <c r="F18" s="8">
        <f>'[1]Capex Conversion'!M78</f>
        <v>4.9977258200000003</v>
      </c>
      <c r="G18" s="8">
        <f>'[1]Capex Conversion'!N78</f>
        <v>7.5766510342231319</v>
      </c>
      <c r="H18" s="8">
        <f>'[1]Capex Conversion'!O78</f>
        <v>4.9476389199999984</v>
      </c>
      <c r="I18" s="8">
        <f>'[1]Capex Conversion'!P78</f>
        <v>17.603838223196103</v>
      </c>
      <c r="J18" s="8">
        <f>'[1]Capex Conversion'!Q78</f>
        <v>11.981556368228826</v>
      </c>
      <c r="K18" s="8">
        <f>'[1]Capex Conversion'!R78</f>
        <v>3.631283130519591</v>
      </c>
      <c r="L18" s="8">
        <f>'[1]Capex Conversion'!S78</f>
        <v>3.1390555748813669</v>
      </c>
      <c r="M18" s="8">
        <f>'[1]Capex Conversion'!T78</f>
        <v>7.4947063245956649</v>
      </c>
      <c r="N18" s="8">
        <f>'[1]Capex Conversion'!U78</f>
        <v>12.084093436970686</v>
      </c>
      <c r="O18" s="8">
        <f>'[1]Capex Conversion'!V78</f>
        <v>6.4252172331950055</v>
      </c>
      <c r="P18" s="8">
        <f>'[1]Capex Conversion'!W78</f>
        <v>2.4047791007316106</v>
      </c>
    </row>
    <row r="19" spans="1:16" x14ac:dyDescent="0.2">
      <c r="A19" s="4" t="s">
        <v>45</v>
      </c>
      <c r="B19" s="8">
        <f>'[1]Capex Conversion'!I79</f>
        <v>0</v>
      </c>
      <c r="C19" s="8">
        <f>'[1]Capex Conversion'!J79</f>
        <v>0</v>
      </c>
      <c r="D19" s="8">
        <f>'[1]Capex Conversion'!K79</f>
        <v>0</v>
      </c>
      <c r="E19" s="8">
        <f>'[1]Capex Conversion'!L79</f>
        <v>0</v>
      </c>
      <c r="F19" s="8">
        <f>'[1]Capex Conversion'!M79</f>
        <v>0</v>
      </c>
      <c r="G19" s="8">
        <f>'[1]Capex Conversion'!N79</f>
        <v>9.2203453250748098</v>
      </c>
      <c r="H19" s="8">
        <f>'[1]Capex Conversion'!O79</f>
        <v>5.7802986832727896</v>
      </c>
      <c r="I19" s="8">
        <f>'[1]Capex Conversion'!P79</f>
        <v>17.938907088525607</v>
      </c>
      <c r="J19" s="8">
        <f>'[1]Capex Conversion'!Q79</f>
        <v>0.4411891768775702</v>
      </c>
      <c r="K19" s="8">
        <f>'[1]Capex Conversion'!R79</f>
        <v>0.96963821765240354</v>
      </c>
      <c r="L19" s="8">
        <f>'[1]Capex Conversion'!S79</f>
        <v>0.55839082033810628</v>
      </c>
      <c r="M19" s="8">
        <f>'[1]Capex Conversion'!T79</f>
        <v>0.81718719139627238</v>
      </c>
      <c r="N19" s="8">
        <f>'[1]Capex Conversion'!U79</f>
        <v>1.7958152444284041</v>
      </c>
      <c r="O19" s="8">
        <f>'[1]Capex Conversion'!V79</f>
        <v>1.0283444600092391</v>
      </c>
      <c r="P19" s="8">
        <f>'[1]Capex Conversion'!W79</f>
        <v>0.60942111708915603</v>
      </c>
    </row>
    <row r="20" spans="1:16" x14ac:dyDescent="0.2">
      <c r="A20" s="4" t="s">
        <v>46</v>
      </c>
      <c r="B20" s="8">
        <f>'[1]Capex Conversion'!I80</f>
        <v>0</v>
      </c>
      <c r="C20" s="8">
        <f>'[1]Capex Conversion'!J80</f>
        <v>0</v>
      </c>
      <c r="D20" s="8">
        <f>'[1]Capex Conversion'!K80</f>
        <v>0</v>
      </c>
      <c r="E20" s="8">
        <f>'[1]Capex Conversion'!L80</f>
        <v>0</v>
      </c>
      <c r="F20" s="8">
        <f>'[1]Capex Conversion'!M80</f>
        <v>0</v>
      </c>
      <c r="G20" s="8">
        <f>'[1]Capex Conversion'!N80</f>
        <v>3.4062983916583001</v>
      </c>
      <c r="H20" s="8">
        <f>'[1]Capex Conversion'!O80</f>
        <v>3.7763456800000013</v>
      </c>
      <c r="I20" s="8">
        <f>'[1]Capex Conversion'!P80</f>
        <v>5.8546134738687501</v>
      </c>
      <c r="J20" s="8">
        <f>'[1]Capex Conversion'!Q80</f>
        <v>48.879433353790652</v>
      </c>
      <c r="K20" s="8">
        <f>'[1]Capex Conversion'!R80</f>
        <v>9.9638038104000106</v>
      </c>
      <c r="L20" s="8">
        <f>'[1]Capex Conversion'!S80</f>
        <v>5.1571899839067861</v>
      </c>
      <c r="M20" s="8">
        <f>'[1]Capex Conversion'!T80</f>
        <v>5.6626021857616529</v>
      </c>
      <c r="N20" s="8">
        <f>'[1]Capex Conversion'!U80</f>
        <v>6.0882557707603224</v>
      </c>
      <c r="O20" s="8">
        <f>'[1]Capex Conversion'!V80</f>
        <v>6.5373261146081942</v>
      </c>
      <c r="P20" s="8">
        <f>'[1]Capex Conversion'!W80</f>
        <v>6.8313997998322753</v>
      </c>
    </row>
    <row r="21" spans="1:16" x14ac:dyDescent="0.2">
      <c r="A21" s="4" t="s">
        <v>47</v>
      </c>
      <c r="B21" s="8">
        <f>'[1]Capex Conversion'!I81</f>
        <v>0</v>
      </c>
      <c r="C21" s="8">
        <f>'[1]Capex Conversion'!J81</f>
        <v>0</v>
      </c>
      <c r="D21" s="8">
        <f>'[1]Capex Conversion'!K81</f>
        <v>0</v>
      </c>
      <c r="E21" s="8">
        <f>'[1]Capex Conversion'!L81</f>
        <v>0</v>
      </c>
      <c r="F21" s="8">
        <f>'[1]Capex Conversion'!M81</f>
        <v>0</v>
      </c>
      <c r="G21" s="8">
        <f>'[1]Capex Conversion'!N81</f>
        <v>44.615819000000002</v>
      </c>
      <c r="H21" s="8">
        <f>'[1]Capex Conversion'!O81</f>
        <v>75.253428664610496</v>
      </c>
      <c r="I21" s="8">
        <f>'[1]Capex Conversion'!P81</f>
        <v>95.836638010466032</v>
      </c>
      <c r="J21" s="8">
        <f>'[1]Capex Conversion'!Q81</f>
        <v>28.48198497726246</v>
      </c>
      <c r="K21" s="8">
        <f>'[1]Capex Conversion'!R81</f>
        <v>18.571510638968849</v>
      </c>
      <c r="L21" s="8">
        <f>'[1]Capex Conversion'!S81</f>
        <v>23.803969328454446</v>
      </c>
      <c r="M21" s="8">
        <f>'[1]Capex Conversion'!T81</f>
        <v>17.038200593649282</v>
      </c>
      <c r="N21" s="8">
        <f>'[1]Capex Conversion'!U81</f>
        <v>11.979023702574727</v>
      </c>
      <c r="O21" s="8">
        <f>'[1]Capex Conversion'!V81</f>
        <v>14.734199154166921</v>
      </c>
      <c r="P21" s="8">
        <f>'[1]Capex Conversion'!W81</f>
        <v>12.850418867570585</v>
      </c>
    </row>
    <row r="22" spans="1:16" x14ac:dyDescent="0.2">
      <c r="A22" s="4" t="s">
        <v>48</v>
      </c>
      <c r="B22" s="8">
        <f>'[1]Capex Conversion'!I82</f>
        <v>0</v>
      </c>
      <c r="C22" s="8">
        <f>'[1]Capex Conversion'!J82</f>
        <v>0</v>
      </c>
      <c r="D22" s="8">
        <f>'[1]Capex Conversion'!K82</f>
        <v>0</v>
      </c>
      <c r="E22" s="8">
        <f>'[1]Capex Conversion'!L82</f>
        <v>0</v>
      </c>
      <c r="F22" s="8">
        <f>'[1]Capex Conversion'!M82</f>
        <v>0</v>
      </c>
      <c r="G22" s="8">
        <f>'[1]Capex Conversion'!N82</f>
        <v>0</v>
      </c>
      <c r="H22" s="8">
        <f>'[1]Capex Conversion'!O82</f>
        <v>0</v>
      </c>
      <c r="I22" s="8">
        <f>'[1]Capex Conversion'!P82</f>
        <v>0</v>
      </c>
      <c r="J22" s="8">
        <f>'[1]Capex Conversion'!Q82</f>
        <v>0</v>
      </c>
      <c r="K22" s="8">
        <f>'[1]Capex Conversion'!R82</f>
        <v>0</v>
      </c>
      <c r="L22" s="8">
        <f>'[1]Capex Conversion'!S82</f>
        <v>2.1027894201162849</v>
      </c>
      <c r="M22" s="8">
        <f>'[1]Capex Conversion'!T82</f>
        <v>5.7580470246351325</v>
      </c>
      <c r="N22" s="8">
        <f>'[1]Capex Conversion'!U82</f>
        <v>2.6187600879928792</v>
      </c>
      <c r="O22" s="8">
        <f>'[1]Capex Conversion'!V82</f>
        <v>7.6195306769721594</v>
      </c>
      <c r="P22" s="8">
        <f>'[1]Capex Conversion'!W82</f>
        <v>1.5238902284052767</v>
      </c>
    </row>
    <row r="23" spans="1:16" x14ac:dyDescent="0.2">
      <c r="A23" s="4" t="s">
        <v>49</v>
      </c>
      <c r="B23" s="8">
        <f>'[1]Capex Conversion'!I83</f>
        <v>0</v>
      </c>
      <c r="C23" s="8">
        <f>'[1]Capex Conversion'!J83</f>
        <v>0</v>
      </c>
      <c r="D23" s="8">
        <f>'[1]Capex Conversion'!K83</f>
        <v>0</v>
      </c>
      <c r="E23" s="8">
        <f>'[1]Capex Conversion'!L83</f>
        <v>0</v>
      </c>
      <c r="F23" s="8">
        <f>'[1]Capex Conversion'!M83</f>
        <v>0</v>
      </c>
      <c r="G23" s="8">
        <f>'[1]Capex Conversion'!N83</f>
        <v>0</v>
      </c>
      <c r="H23" s="8">
        <f>'[1]Capex Conversion'!O83</f>
        <v>0</v>
      </c>
      <c r="I23" s="8">
        <f>'[1]Capex Conversion'!P83</f>
        <v>0</v>
      </c>
      <c r="J23" s="8">
        <f>'[1]Capex Conversion'!Q83</f>
        <v>0</v>
      </c>
      <c r="K23" s="8">
        <f>'[1]Capex Conversion'!R83</f>
        <v>0</v>
      </c>
      <c r="L23" s="8">
        <f>'[1]Capex Conversion'!S83</f>
        <v>0</v>
      </c>
      <c r="M23" s="8">
        <f>'[1]Capex Conversion'!T83</f>
        <v>0</v>
      </c>
      <c r="N23" s="8">
        <f>'[1]Capex Conversion'!U83</f>
        <v>0</v>
      </c>
      <c r="O23" s="8">
        <f>'[1]Capex Conversion'!V83</f>
        <v>0</v>
      </c>
      <c r="P23" s="8">
        <f>'[1]Capex Conversion'!W83</f>
        <v>0</v>
      </c>
    </row>
    <row r="24" spans="1:16" x14ac:dyDescent="0.2">
      <c r="A24" s="4" t="s">
        <v>9</v>
      </c>
      <c r="B24" s="8">
        <f>'[1]Capex Conversion'!I89</f>
        <v>20.69514724100825</v>
      </c>
      <c r="C24" s="8">
        <f>'[1]Capex Conversion'!J89</f>
        <v>4.5846736388764882</v>
      </c>
      <c r="D24" s="8">
        <f>'[1]Capex Conversion'!K89</f>
        <v>3.4846466916547865</v>
      </c>
      <c r="E24" s="8">
        <f>'[1]Capex Conversion'!L89</f>
        <v>6.361253360000001</v>
      </c>
      <c r="F24" s="8">
        <f>'[1]Capex Conversion'!M89</f>
        <v>3.6570171300000007</v>
      </c>
      <c r="G24" s="8">
        <f>'[1]Capex Conversion'!N89</f>
        <v>0</v>
      </c>
      <c r="H24" s="8">
        <f>'[1]Capex Conversion'!O89</f>
        <v>0</v>
      </c>
      <c r="I24" s="8">
        <f>'[1]Capex Conversion'!P89</f>
        <v>0</v>
      </c>
      <c r="J24" s="8">
        <f>'[1]Capex Conversion'!Q89</f>
        <v>0</v>
      </c>
      <c r="K24" s="8">
        <f>'[1]Capex Conversion'!R89</f>
        <v>0</v>
      </c>
      <c r="L24" s="8">
        <f>'[1]Capex Conversion'!S89</f>
        <v>0</v>
      </c>
      <c r="M24" s="8">
        <f>'[1]Capex Conversion'!T89</f>
        <v>0</v>
      </c>
      <c r="N24" s="8">
        <f>'[1]Capex Conversion'!U89</f>
        <v>0</v>
      </c>
      <c r="O24" s="8">
        <f>'[1]Capex Conversion'!V89</f>
        <v>0</v>
      </c>
      <c r="P24" s="8">
        <f>'[1]Capex Conversion'!W89</f>
        <v>0</v>
      </c>
    </row>
    <row r="25" spans="1:16" x14ac:dyDescent="0.2">
      <c r="A25" s="4" t="s">
        <v>10</v>
      </c>
      <c r="B25" s="8">
        <f>'[1]Capex Conversion'!I90</f>
        <v>0</v>
      </c>
      <c r="C25" s="8">
        <f>'[1]Capex Conversion'!J90</f>
        <v>0</v>
      </c>
      <c r="D25" s="8">
        <f>'[1]Capex Conversion'!K90</f>
        <v>6.9500000000000039E-3</v>
      </c>
      <c r="E25" s="8">
        <f>'[1]Capex Conversion'!L90</f>
        <v>1.6801480000000001E-2</v>
      </c>
      <c r="F25" s="8">
        <f>'[1]Capex Conversion'!M90</f>
        <v>1.496431E-2</v>
      </c>
      <c r="G25" s="8">
        <f>'[1]Capex Conversion'!N90</f>
        <v>0</v>
      </c>
      <c r="H25" s="8">
        <f>'[1]Capex Conversion'!O90</f>
        <v>0</v>
      </c>
      <c r="I25" s="8">
        <f>'[1]Capex Conversion'!P90</f>
        <v>0</v>
      </c>
      <c r="J25" s="8">
        <f>'[1]Capex Conversion'!Q90</f>
        <v>0</v>
      </c>
      <c r="K25" s="8">
        <f>'[1]Capex Conversion'!R90</f>
        <v>0</v>
      </c>
      <c r="L25" s="8">
        <f>'[1]Capex Conversion'!S90</f>
        <v>0</v>
      </c>
      <c r="M25" s="8">
        <f>'[1]Capex Conversion'!T90</f>
        <v>0</v>
      </c>
      <c r="N25" s="8">
        <f>'[1]Capex Conversion'!U90</f>
        <v>0</v>
      </c>
      <c r="O25" s="8">
        <f>'[1]Capex Conversion'!V90</f>
        <v>0</v>
      </c>
      <c r="P25" s="8">
        <f>'[1]Capex Conversion'!W90</f>
        <v>0</v>
      </c>
    </row>
    <row r="26" spans="1:16" x14ac:dyDescent="0.2">
      <c r="A26" s="4" t="s">
        <v>29</v>
      </c>
      <c r="B26" s="8">
        <f>'[1]Capex Conversion'!I92</f>
        <v>2.2578483131565537</v>
      </c>
      <c r="C26" s="8">
        <f>'[1]Capex Conversion'!J92</f>
        <v>0</v>
      </c>
      <c r="D26" s="8">
        <f>'[1]Capex Conversion'!K92</f>
        <v>0</v>
      </c>
      <c r="E26" s="8">
        <f>'[1]Capex Conversion'!L92</f>
        <v>0</v>
      </c>
      <c r="F26" s="8">
        <f>'[1]Capex Conversion'!M92</f>
        <v>0</v>
      </c>
      <c r="G26" s="8">
        <f>'[1]Capex Conversion'!N92</f>
        <v>11.116208566254416</v>
      </c>
      <c r="H26" s="8">
        <f>'[1]Capex Conversion'!O92</f>
        <v>0</v>
      </c>
      <c r="I26" s="8">
        <f>'[1]Capex Conversion'!P92</f>
        <v>0</v>
      </c>
      <c r="J26" s="8">
        <f>'[1]Capex Conversion'!Q92</f>
        <v>0</v>
      </c>
      <c r="K26" s="8">
        <f>'[1]Capex Conversion'!R92</f>
        <v>0</v>
      </c>
      <c r="L26" s="8">
        <f>'[1]Capex Conversion'!S92</f>
        <v>0</v>
      </c>
      <c r="M26" s="8">
        <f>'[1]Capex Conversion'!T92</f>
        <v>0</v>
      </c>
      <c r="N26" s="8">
        <f>'[1]Capex Conversion'!U92</f>
        <v>0</v>
      </c>
      <c r="O26" s="8">
        <f>'[1]Capex Conversion'!V92</f>
        <v>0</v>
      </c>
      <c r="P26" s="8">
        <f>'[1]Capex Conversion'!W92</f>
        <v>0</v>
      </c>
    </row>
    <row r="27" spans="1:16" ht="15" thickBot="1" x14ac:dyDescent="0.25">
      <c r="A27" s="1" t="s">
        <v>11</v>
      </c>
      <c r="B27" s="5">
        <f>SUM(B7:B26)</f>
        <v>363.46367254544521</v>
      </c>
      <c r="C27" s="6">
        <f>SUM(C7:C26)</f>
        <v>246.74316767823464</v>
      </c>
      <c r="D27" s="6">
        <f>SUM(D7:D26)</f>
        <v>198.96179649463741</v>
      </c>
      <c r="E27" s="6">
        <f>SUM(E7:E26)</f>
        <v>350.7982765238192</v>
      </c>
      <c r="F27" s="7">
        <f>SUM(F7:F26)</f>
        <v>415.49447492798606</v>
      </c>
      <c r="G27" s="5">
        <f>SUM(G7:G26)</f>
        <v>340.02064055773798</v>
      </c>
      <c r="H27" s="6">
        <f>SUM(H7:H26)</f>
        <v>341.92566001495936</v>
      </c>
      <c r="I27" s="6">
        <f>SUM(I7:I26)</f>
        <v>412.16314337981862</v>
      </c>
      <c r="J27" s="6">
        <f>SUM(J7:J26)</f>
        <v>405.65868886035577</v>
      </c>
      <c r="K27" s="7">
        <f>SUM(K7:K26)</f>
        <v>352.19206721171076</v>
      </c>
      <c r="L27" s="7">
        <f t="shared" ref="L27:P27" si="0">SUM(L7:L26)</f>
        <v>447.10277778593928</v>
      </c>
      <c r="M27" s="7">
        <f t="shared" si="0"/>
        <v>431.41064168285646</v>
      </c>
      <c r="N27" s="7">
        <f t="shared" si="0"/>
        <v>397.73581110814348</v>
      </c>
      <c r="O27" s="7">
        <f t="shared" si="0"/>
        <v>394.63929620000192</v>
      </c>
      <c r="P27" s="7">
        <f t="shared" si="0"/>
        <v>363.73821805541144</v>
      </c>
    </row>
    <row r="29" spans="1:16" ht="15" customHeight="1" x14ac:dyDescent="0.25">
      <c r="A29" s="21" t="s">
        <v>30</v>
      </c>
      <c r="B29" s="2" t="s">
        <v>12</v>
      </c>
      <c r="C29" s="2" t="s">
        <v>13</v>
      </c>
      <c r="D29" s="2" t="s">
        <v>14</v>
      </c>
      <c r="E29" s="2" t="s">
        <v>15</v>
      </c>
      <c r="F29" s="2" t="s">
        <v>16</v>
      </c>
      <c r="G29" s="3" t="s">
        <v>17</v>
      </c>
      <c r="H29" s="3" t="s">
        <v>18</v>
      </c>
      <c r="I29" s="3" t="s">
        <v>19</v>
      </c>
      <c r="J29" s="3" t="s">
        <v>20</v>
      </c>
      <c r="K29" s="3" t="s">
        <v>21</v>
      </c>
      <c r="L29" s="23" t="s">
        <v>35</v>
      </c>
      <c r="M29" s="23" t="s">
        <v>36</v>
      </c>
      <c r="N29" s="23" t="s">
        <v>37</v>
      </c>
      <c r="O29" s="23" t="s">
        <v>38</v>
      </c>
      <c r="P29" s="23" t="s">
        <v>39</v>
      </c>
    </row>
    <row r="30" spans="1:16" x14ac:dyDescent="0.2">
      <c r="A30" s="22"/>
      <c r="B30" s="9" t="s">
        <v>1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10" t="s">
        <v>2</v>
      </c>
      <c r="J30" s="10" t="s">
        <v>2</v>
      </c>
      <c r="K30" s="10" t="s">
        <v>2</v>
      </c>
      <c r="L30" s="10" t="s">
        <v>2</v>
      </c>
      <c r="M30" s="10" t="s">
        <v>2</v>
      </c>
      <c r="N30" s="10" t="s">
        <v>2</v>
      </c>
      <c r="O30" s="10" t="s">
        <v>2</v>
      </c>
      <c r="P30" s="10" t="s">
        <v>2</v>
      </c>
    </row>
    <row r="31" spans="1:16" x14ac:dyDescent="0.2">
      <c r="A31" s="11" t="s">
        <v>31</v>
      </c>
      <c r="B31" s="12">
        <f>'[1]CPI &amp; Indexes'!I6</f>
        <v>2.4199999999999999E-2</v>
      </c>
      <c r="C31" s="12">
        <f>'[1]CPI &amp; Indexes'!J6</f>
        <v>2.4199999999999999E-2</v>
      </c>
      <c r="D31" s="12">
        <f>'[1]CPI &amp; Indexes'!K6</f>
        <v>2.4199999999999999E-2</v>
      </c>
      <c r="E31" s="12">
        <f>'[1]CPI &amp; Indexes'!L6</f>
        <v>2.4199999999999999E-2</v>
      </c>
      <c r="F31" s="12">
        <f>'[1]CPI &amp; Indexes'!M6</f>
        <v>2.4199999999999999E-2</v>
      </c>
      <c r="G31" s="12">
        <f>'[1]CPI &amp; Indexes'!N6</f>
        <v>2.4248746575396697E-2</v>
      </c>
      <c r="H31" s="12">
        <f>'[1]CPI &amp; Indexes'!O6</f>
        <v>2.4248746575396697E-2</v>
      </c>
      <c r="I31" s="32">
        <f>'[1]CPI &amp; Indexes'!P6</f>
        <v>2.4248746575396697E-2</v>
      </c>
      <c r="J31" s="32">
        <f>'[1]CPI &amp; Indexes'!Q6</f>
        <v>2.4248746575396697E-2</v>
      </c>
      <c r="K31" s="32">
        <f>'[1]CPI &amp; Indexes'!R6</f>
        <v>2.4248746575396697E-2</v>
      </c>
      <c r="L31" s="13">
        <f>'[1]CPI &amp; Indexes'!S6</f>
        <v>2.8746582610921667E-2</v>
      </c>
      <c r="M31" s="13">
        <f>'[1]CPI &amp; Indexes'!T6</f>
        <v>2.8746582610921667E-2</v>
      </c>
      <c r="N31" s="13">
        <f>'[1]CPI &amp; Indexes'!U6</f>
        <v>2.8746582610921667E-2</v>
      </c>
      <c r="O31" s="13">
        <f>'[1]CPI &amp; Indexes'!V6</f>
        <v>2.8746582610921667E-2</v>
      </c>
      <c r="P31" s="13">
        <f>'[1]CPI &amp; Indexes'!W6</f>
        <v>2.8746582610921667E-2</v>
      </c>
    </row>
    <row r="32" spans="1:16" x14ac:dyDescent="0.2">
      <c r="A32" s="11" t="s">
        <v>32</v>
      </c>
      <c r="B32" s="12">
        <f>'[1]CPI &amp; Indexes'!I8</f>
        <v>2.4498886414253906E-2</v>
      </c>
      <c r="C32" s="12">
        <f>'[1]CPI &amp; Indexes'!J8</f>
        <v>2.4879227053140163E-2</v>
      </c>
      <c r="D32" s="12">
        <f>'[1]CPI &amp; Indexes'!K8</f>
        <v>1.5083667216591934E-2</v>
      </c>
      <c r="E32" s="12">
        <f>'[1]CPI &amp; Indexes'!L8</f>
        <v>1.2769909449732886E-2</v>
      </c>
      <c r="F32" s="12">
        <f>'[1]CPI &amp; Indexes'!M8</f>
        <v>1.9486474094452033E-2</v>
      </c>
      <c r="G32" s="12">
        <f>'[1]CPI &amp; Indexes'!N8</f>
        <v>1.9114009444569424E-2</v>
      </c>
      <c r="H32" s="12">
        <f>'[1]CPI &amp; Indexes'!O8</f>
        <v>1.8404907975460238E-2</v>
      </c>
      <c r="I32" s="12">
        <f>'[1]CPI &amp; Indexes'!P8</f>
        <v>8.6058519793459354E-3</v>
      </c>
      <c r="J32" s="13">
        <f>'[1]CPI &amp; Indexes'!Q8</f>
        <v>3.4982935153583528E-2</v>
      </c>
      <c r="K32" s="13">
        <f>'[1]CPI &amp; Indexes'!R8</f>
        <v>8.0000000000000293E-2</v>
      </c>
      <c r="L32" s="13">
        <f>'[1]CPI &amp; Indexes'!S8</f>
        <v>4.7500000000000098E-2</v>
      </c>
      <c r="M32" s="13">
        <f>'[1]CPI &amp; Indexes'!T8</f>
        <v>2.5000000000000355E-2</v>
      </c>
      <c r="N32" s="13">
        <f>'[1]CPI &amp; Indexes'!U8</f>
        <v>2.5000000000000355E-2</v>
      </c>
      <c r="O32" s="13">
        <f>'[1]CPI &amp; Indexes'!V8</f>
        <v>2.5000000000000355E-2</v>
      </c>
      <c r="P32" s="13">
        <f>'[1]CPI &amp; Indexes'!W8</f>
        <v>2.5000000000000577E-2</v>
      </c>
    </row>
    <row r="33" spans="1:16" x14ac:dyDescent="0.2">
      <c r="A33" s="11"/>
      <c r="B33" s="9"/>
      <c r="C33" s="9"/>
      <c r="D33" s="9"/>
      <c r="E33" s="10"/>
      <c r="F33" s="10"/>
      <c r="G33" s="10"/>
      <c r="H33" s="10"/>
      <c r="I33" s="10"/>
      <c r="J33" s="10"/>
      <c r="K33" s="10"/>
    </row>
    <row r="34" spans="1:16" ht="15" x14ac:dyDescent="0.25">
      <c r="A34" s="15" t="s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6" x14ac:dyDescent="0.2">
      <c r="A35" s="16" t="s">
        <v>43</v>
      </c>
      <c r="B35" s="33">
        <f>C35/(1+C32)</f>
        <v>0.79563069202012993</v>
      </c>
      <c r="C35" s="33">
        <f>D35/(1+D32)</f>
        <v>0.81542536865734583</v>
      </c>
      <c r="D35" s="33">
        <f>E35/(1+E32)</f>
        <v>0.82772497355814001</v>
      </c>
      <c r="E35" s="33">
        <f>F35/(1+F32)</f>
        <v>0.83829494651976</v>
      </c>
      <c r="F35" s="33">
        <f>G35/(1+G32)</f>
        <v>0.85463035927862741</v>
      </c>
      <c r="G35" s="33">
        <f>H35/(1+H32)</f>
        <v>0.87096577203749481</v>
      </c>
      <c r="H35" s="33">
        <f>I35/(1+I32)</f>
        <v>0.88699581692162055</v>
      </c>
      <c r="I35" s="17">
        <f>J35/(1+J32)</f>
        <v>0.8946291716283471</v>
      </c>
      <c r="J35" s="17">
        <f>K35/(1+K32)</f>
        <v>0.92592592592592571</v>
      </c>
      <c r="K35" s="17">
        <v>1</v>
      </c>
      <c r="L35" s="17">
        <f>K35*(1+L32)</f>
        <v>1.0475000000000001</v>
      </c>
      <c r="M35" s="17">
        <f>L35*(1+M32)</f>
        <v>1.0736875000000006</v>
      </c>
      <c r="N35" s="17">
        <f>M35*(1+N32)</f>
        <v>1.100529687500001</v>
      </c>
      <c r="O35" s="17">
        <f>N35*(1+O32)</f>
        <v>1.1280429296875014</v>
      </c>
      <c r="P35" s="17">
        <f>O35*(1+P32)</f>
        <v>1.1562440029296897</v>
      </c>
    </row>
    <row r="36" spans="1:16" ht="15" thickBot="1" x14ac:dyDescent="0.25"/>
    <row r="37" spans="1:16" x14ac:dyDescent="0.2">
      <c r="A37" s="29"/>
      <c r="B37" s="18" t="s">
        <v>0</v>
      </c>
      <c r="C37" s="19"/>
      <c r="D37" s="19"/>
      <c r="E37" s="19"/>
      <c r="F37" s="20"/>
      <c r="G37" s="18" t="s">
        <v>22</v>
      </c>
      <c r="H37" s="19"/>
      <c r="I37" s="19"/>
      <c r="J37" s="19"/>
      <c r="K37" s="20"/>
      <c r="L37" s="18" t="s">
        <v>34</v>
      </c>
      <c r="M37" s="19"/>
      <c r="N37" s="19"/>
      <c r="O37" s="19"/>
      <c r="P37" s="20"/>
    </row>
    <row r="38" spans="1:16" ht="15" x14ac:dyDescent="0.25">
      <c r="A38" s="30" t="s">
        <v>41</v>
      </c>
      <c r="B38" s="2" t="s">
        <v>12</v>
      </c>
      <c r="C38" s="2" t="s">
        <v>13</v>
      </c>
      <c r="D38" s="2" t="s">
        <v>14</v>
      </c>
      <c r="E38" s="2" t="s">
        <v>15</v>
      </c>
      <c r="F38" s="2" t="s">
        <v>16</v>
      </c>
      <c r="G38" s="3" t="s">
        <v>17</v>
      </c>
      <c r="H38" s="3" t="s">
        <v>18</v>
      </c>
      <c r="I38" s="3" t="s">
        <v>19</v>
      </c>
      <c r="J38" s="3" t="s">
        <v>20</v>
      </c>
      <c r="K38" s="3" t="s">
        <v>21</v>
      </c>
      <c r="L38" s="23" t="s">
        <v>35</v>
      </c>
      <c r="M38" s="23" t="s">
        <v>36</v>
      </c>
      <c r="N38" s="23" t="s">
        <v>37</v>
      </c>
      <c r="O38" s="23" t="s">
        <v>38</v>
      </c>
      <c r="P38" s="23" t="s">
        <v>39</v>
      </c>
    </row>
    <row r="39" spans="1:16" ht="15.75" x14ac:dyDescent="0.2">
      <c r="A39" s="31" t="s">
        <v>23</v>
      </c>
      <c r="B39" s="24" t="s">
        <v>1</v>
      </c>
      <c r="C39" s="27" t="s">
        <v>1</v>
      </c>
      <c r="D39" s="27" t="s">
        <v>1</v>
      </c>
      <c r="E39" s="27" t="s">
        <v>1</v>
      </c>
      <c r="F39" s="27" t="s">
        <v>1</v>
      </c>
      <c r="G39" s="27" t="s">
        <v>1</v>
      </c>
      <c r="H39" s="27" t="s">
        <v>1</v>
      </c>
      <c r="I39" s="27" t="s">
        <v>1</v>
      </c>
      <c r="J39" s="27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  <c r="P39" s="26" t="s">
        <v>2</v>
      </c>
    </row>
    <row r="40" spans="1:16" x14ac:dyDescent="0.2">
      <c r="A40" s="4" t="s">
        <v>44</v>
      </c>
      <c r="B40" s="8">
        <f>B7/B$35*(1+B$32)^0.5</f>
        <v>1.602108604118154</v>
      </c>
      <c r="C40" s="8">
        <f t="shared" ref="C40:P40" si="1">C7/C$35*(1+C$32)^0.5</f>
        <v>3.4719563759692957</v>
      </c>
      <c r="D40" s="8">
        <f t="shared" si="1"/>
        <v>0.52257016491876673</v>
      </c>
      <c r="E40" s="8">
        <f t="shared" si="1"/>
        <v>0.11043345689328037</v>
      </c>
      <c r="F40" s="8">
        <f t="shared" si="1"/>
        <v>2.1484598609134202E-2</v>
      </c>
      <c r="G40" s="8">
        <f t="shared" si="1"/>
        <v>1.4520151100334391</v>
      </c>
      <c r="H40" s="8">
        <f t="shared" si="1"/>
        <v>9.475945534568563</v>
      </c>
      <c r="I40" s="8">
        <f t="shared" si="1"/>
        <v>30.019725290732861</v>
      </c>
      <c r="J40" s="8">
        <f t="shared" si="1"/>
        <v>5.4397409345819758</v>
      </c>
      <c r="K40" s="8">
        <f t="shared" si="1"/>
        <v>15.408407648597795</v>
      </c>
      <c r="L40" s="8">
        <f t="shared" si="1"/>
        <v>10.958133455406092</v>
      </c>
      <c r="M40" s="8">
        <f t="shared" si="1"/>
        <v>18.422508650081877</v>
      </c>
      <c r="N40" s="8">
        <f t="shared" si="1"/>
        <v>14.017424396998587</v>
      </c>
      <c r="O40" s="8">
        <f t="shared" si="1"/>
        <v>6.4895484982877214</v>
      </c>
      <c r="P40" s="8">
        <f t="shared" si="1"/>
        <v>2.8475126589513979</v>
      </c>
    </row>
    <row r="41" spans="1:16" x14ac:dyDescent="0.2">
      <c r="A41" s="4" t="s">
        <v>24</v>
      </c>
      <c r="B41" s="8">
        <f t="shared" ref="B41:P59" si="2">B8/B$35*(1+B$32)^0.5</f>
        <v>48.588022663079201</v>
      </c>
      <c r="C41" s="8">
        <f t="shared" si="2"/>
        <v>30.469712747421923</v>
      </c>
      <c r="D41" s="8">
        <f t="shared" si="2"/>
        <v>39.314498797751753</v>
      </c>
      <c r="E41" s="8">
        <f t="shared" si="2"/>
        <v>25.8666589603198</v>
      </c>
      <c r="F41" s="8">
        <f t="shared" si="2"/>
        <v>26.611628923629226</v>
      </c>
      <c r="G41" s="8">
        <f t="shared" si="2"/>
        <v>27.986437071192331</v>
      </c>
      <c r="H41" s="8">
        <f t="shared" si="2"/>
        <v>17.805901182695347</v>
      </c>
      <c r="I41" s="8">
        <f t="shared" si="2"/>
        <v>10.679530542959785</v>
      </c>
      <c r="J41" s="8">
        <f t="shared" si="2"/>
        <v>29.823195957247275</v>
      </c>
      <c r="K41" s="8">
        <f t="shared" si="2"/>
        <v>42.3624251001592</v>
      </c>
      <c r="L41" s="8">
        <f t="shared" si="2"/>
        <v>43.979556805869287</v>
      </c>
      <c r="M41" s="8">
        <f t="shared" si="2"/>
        <v>39.48175974836257</v>
      </c>
      <c r="N41" s="8">
        <f t="shared" si="2"/>
        <v>38.444738437476182</v>
      </c>
      <c r="O41" s="8">
        <f t="shared" si="2"/>
        <v>37.789596200936245</v>
      </c>
      <c r="P41" s="8">
        <f t="shared" si="2"/>
        <v>37.444434319062225</v>
      </c>
    </row>
    <row r="42" spans="1:16" x14ac:dyDescent="0.2">
      <c r="A42" s="4" t="s">
        <v>3</v>
      </c>
      <c r="B42" s="8">
        <f t="shared" si="2"/>
        <v>107.78893874162021</v>
      </c>
      <c r="C42" s="8">
        <f t="shared" si="2"/>
        <v>57.840066154026601</v>
      </c>
      <c r="D42" s="8">
        <f t="shared" si="2"/>
        <v>61.134599677258656</v>
      </c>
      <c r="E42" s="8">
        <f t="shared" si="2"/>
        <v>65.695507484809482</v>
      </c>
      <c r="F42" s="8">
        <f t="shared" si="2"/>
        <v>92.246678673748178</v>
      </c>
      <c r="G42" s="8">
        <f t="shared" si="2"/>
        <v>86.15812540692238</v>
      </c>
      <c r="H42" s="8">
        <f t="shared" si="2"/>
        <v>87.373844575300126</v>
      </c>
      <c r="I42" s="8">
        <f t="shared" si="2"/>
        <v>94.986402159770364</v>
      </c>
      <c r="J42" s="8">
        <f t="shared" si="2"/>
        <v>78.229613038069061</v>
      </c>
      <c r="K42" s="8">
        <f t="shared" si="2"/>
        <v>67.453166253233945</v>
      </c>
      <c r="L42" s="8">
        <f t="shared" si="2"/>
        <v>102.23157225750292</v>
      </c>
      <c r="M42" s="8">
        <f t="shared" si="2"/>
        <v>98.852976516406457</v>
      </c>
      <c r="N42" s="8">
        <f t="shared" si="2"/>
        <v>97.627908884874614</v>
      </c>
      <c r="O42" s="8">
        <f t="shared" si="2"/>
        <v>98.254574102073676</v>
      </c>
      <c r="P42" s="8">
        <f t="shared" si="2"/>
        <v>94.067291731115958</v>
      </c>
    </row>
    <row r="43" spans="1:16" x14ac:dyDescent="0.2">
      <c r="A43" s="4" t="s">
        <v>4</v>
      </c>
      <c r="B43" s="8">
        <f t="shared" si="2"/>
        <v>162.19249212690491</v>
      </c>
      <c r="C43" s="8">
        <f t="shared" si="2"/>
        <v>108.8089637614908</v>
      </c>
      <c r="D43" s="8">
        <f t="shared" si="2"/>
        <v>52.557310004771026</v>
      </c>
      <c r="E43" s="8">
        <f t="shared" si="2"/>
        <v>133.53725041697049</v>
      </c>
      <c r="F43" s="8">
        <f t="shared" si="2"/>
        <v>147.83884678224794</v>
      </c>
      <c r="G43" s="8">
        <f t="shared" si="2"/>
        <v>97.910866386841434</v>
      </c>
      <c r="H43" s="8">
        <f t="shared" si="2"/>
        <v>91.970483214159998</v>
      </c>
      <c r="I43" s="8">
        <f t="shared" si="2"/>
        <v>105.75657291171859</v>
      </c>
      <c r="J43" s="8">
        <f t="shared" si="2"/>
        <v>187.37153357773522</v>
      </c>
      <c r="K43" s="8">
        <f t="shared" si="2"/>
        <v>162.33636282485057</v>
      </c>
      <c r="L43" s="8">
        <f t="shared" si="2"/>
        <v>174.11200996687845</v>
      </c>
      <c r="M43" s="8">
        <f t="shared" si="2"/>
        <v>167.07169152220118</v>
      </c>
      <c r="N43" s="8">
        <f t="shared" si="2"/>
        <v>140.05811429077312</v>
      </c>
      <c r="O43" s="8">
        <f t="shared" si="2"/>
        <v>133.53007237704821</v>
      </c>
      <c r="P43" s="8">
        <f t="shared" si="2"/>
        <v>118.59827222394065</v>
      </c>
    </row>
    <row r="44" spans="1:16" x14ac:dyDescent="0.2">
      <c r="A44" s="4" t="s">
        <v>5</v>
      </c>
      <c r="B44" s="8">
        <f t="shared" si="2"/>
        <v>26.622121312645604</v>
      </c>
      <c r="C44" s="8">
        <f t="shared" si="2"/>
        <v>23.328430003048879</v>
      </c>
      <c r="D44" s="8">
        <f t="shared" si="2"/>
        <v>18.855102198659853</v>
      </c>
      <c r="E44" s="8">
        <f t="shared" si="2"/>
        <v>20.181766797058529</v>
      </c>
      <c r="F44" s="8">
        <f t="shared" si="2"/>
        <v>27.646225643843756</v>
      </c>
      <c r="G44" s="8">
        <f t="shared" si="2"/>
        <v>24.074528637970356</v>
      </c>
      <c r="H44" s="8">
        <f t="shared" si="2"/>
        <v>17.924488096200417</v>
      </c>
      <c r="I44" s="8">
        <f t="shared" si="2"/>
        <v>2.3781410830745631</v>
      </c>
      <c r="J44" s="8">
        <f t="shared" si="2"/>
        <v>10.469774979513369</v>
      </c>
      <c r="K44" s="8">
        <f t="shared" si="2"/>
        <v>11.884204884358386</v>
      </c>
      <c r="L44" s="8">
        <f t="shared" si="2"/>
        <v>14.806783838257269</v>
      </c>
      <c r="M44" s="8">
        <f t="shared" si="2"/>
        <v>12.522630133700078</v>
      </c>
      <c r="N44" s="8">
        <f t="shared" si="2"/>
        <v>12.134739580881623</v>
      </c>
      <c r="O44" s="8">
        <f t="shared" si="2"/>
        <v>11.987620688831077</v>
      </c>
      <c r="P44" s="8">
        <f t="shared" si="2"/>
        <v>12.068507604850993</v>
      </c>
    </row>
    <row r="45" spans="1:16" x14ac:dyDescent="0.2">
      <c r="A45" s="4" t="s">
        <v>6</v>
      </c>
      <c r="B45" s="8">
        <f t="shared" si="2"/>
        <v>56.950475443830328</v>
      </c>
      <c r="C45" s="8">
        <f t="shared" si="2"/>
        <v>51.413975977061533</v>
      </c>
      <c r="D45" s="8">
        <f t="shared" si="2"/>
        <v>39.58618552512258</v>
      </c>
      <c r="E45" s="8">
        <f t="shared" si="2"/>
        <v>87.170310983563155</v>
      </c>
      <c r="F45" s="8">
        <f t="shared" si="2"/>
        <v>76.076151383017972</v>
      </c>
      <c r="G45" s="8">
        <f t="shared" si="2"/>
        <v>35.932904193325214</v>
      </c>
      <c r="H45" s="8">
        <f t="shared" si="2"/>
        <v>34.611257931884225</v>
      </c>
      <c r="I45" s="8">
        <f t="shared" si="2"/>
        <v>25.628157600438648</v>
      </c>
      <c r="J45" s="8">
        <f t="shared" si="2"/>
        <v>8.6341586716361274</v>
      </c>
      <c r="K45" s="8">
        <f t="shared" si="2"/>
        <v>7.9523074354445784</v>
      </c>
      <c r="L45" s="8">
        <f t="shared" si="2"/>
        <v>13.271555710442836</v>
      </c>
      <c r="M45" s="8">
        <f t="shared" si="2"/>
        <v>12.290715072281179</v>
      </c>
      <c r="N45" s="8">
        <f t="shared" si="2"/>
        <v>11.988396509669931</v>
      </c>
      <c r="O45" s="8">
        <f t="shared" si="2"/>
        <v>12.051223607299326</v>
      </c>
      <c r="P45" s="8">
        <f t="shared" si="2"/>
        <v>12.301019813332468</v>
      </c>
    </row>
    <row r="46" spans="1:16" x14ac:dyDescent="0.2">
      <c r="A46" s="4" t="s">
        <v>25</v>
      </c>
      <c r="B46" s="8">
        <f t="shared" si="2"/>
        <v>0.96693752422746493</v>
      </c>
      <c r="C46" s="8">
        <f t="shared" si="2"/>
        <v>0.67578148458227272</v>
      </c>
      <c r="D46" s="8">
        <f t="shared" si="2"/>
        <v>2.1327050516940025</v>
      </c>
      <c r="E46" s="8">
        <f t="shared" si="2"/>
        <v>0.81763797512412062</v>
      </c>
      <c r="F46" s="8">
        <f t="shared" si="2"/>
        <v>2.9820590245041756</v>
      </c>
      <c r="G46" s="8">
        <f t="shared" si="2"/>
        <v>0.11661011144342273</v>
      </c>
      <c r="H46" s="8">
        <f t="shared" si="2"/>
        <v>0.95744134552666993</v>
      </c>
      <c r="I46" s="8">
        <f t="shared" si="2"/>
        <v>2.6950360041890291</v>
      </c>
      <c r="J46" s="8">
        <f t="shared" si="2"/>
        <v>9.0704609137225209E-2</v>
      </c>
      <c r="K46" s="8">
        <f t="shared" si="2"/>
        <v>1.7782881293485535E-2</v>
      </c>
      <c r="L46" s="8">
        <f t="shared" si="2"/>
        <v>1.7438390592416395E-2</v>
      </c>
      <c r="M46" s="8">
        <f t="shared" si="2"/>
        <v>1.2588635327056364E-3</v>
      </c>
      <c r="N46" s="8">
        <f t="shared" si="2"/>
        <v>1.2410929176920745E-3</v>
      </c>
      <c r="O46" s="8">
        <f t="shared" si="2"/>
        <v>1.2273589312917395E-3</v>
      </c>
      <c r="P46" s="8">
        <f t="shared" si="2"/>
        <v>1.2081077777715814E-3</v>
      </c>
    </row>
    <row r="47" spans="1:16" x14ac:dyDescent="0.2">
      <c r="A47" s="4" t="s">
        <v>26</v>
      </c>
      <c r="B47" s="8">
        <f t="shared" si="2"/>
        <v>6.803151587320766</v>
      </c>
      <c r="C47" s="8">
        <f t="shared" si="2"/>
        <v>5.6752360129636097</v>
      </c>
      <c r="D47" s="8">
        <f t="shared" si="2"/>
        <v>8.3003164956123623</v>
      </c>
      <c r="E47" s="8">
        <f t="shared" si="2"/>
        <v>9.7314229357249609</v>
      </c>
      <c r="F47" s="8">
        <f t="shared" si="2"/>
        <v>12.930658402198654</v>
      </c>
      <c r="G47" s="8">
        <f t="shared" si="2"/>
        <v>23.152017493630169</v>
      </c>
      <c r="H47" s="8">
        <f t="shared" si="2"/>
        <v>16.617536480223972</v>
      </c>
      <c r="I47" s="8">
        <f t="shared" si="2"/>
        <v>17.433438263098882</v>
      </c>
      <c r="J47" s="8">
        <f t="shared" si="2"/>
        <v>5.7800700666549139</v>
      </c>
      <c r="K47" s="8">
        <f t="shared" si="2"/>
        <v>9.3926036798144015</v>
      </c>
      <c r="L47" s="8">
        <f t="shared" si="2"/>
        <v>11.750874897656256</v>
      </c>
      <c r="M47" s="8">
        <f t="shared" si="2"/>
        <v>8.364321828357566</v>
      </c>
      <c r="N47" s="8">
        <f t="shared" si="2"/>
        <v>8.3102394205053827</v>
      </c>
      <c r="O47" s="8">
        <f t="shared" si="2"/>
        <v>8.2950755645273464</v>
      </c>
      <c r="P47" s="8">
        <f t="shared" si="2"/>
        <v>7.9827708882915678</v>
      </c>
    </row>
    <row r="48" spans="1:16" x14ac:dyDescent="0.2">
      <c r="A48" s="4" t="s">
        <v>27</v>
      </c>
      <c r="B48" s="8">
        <f t="shared" si="2"/>
        <v>0.3087604870735729</v>
      </c>
      <c r="C48" s="8">
        <f t="shared" si="2"/>
        <v>0.16599647451789476</v>
      </c>
      <c r="D48" s="8">
        <f t="shared" si="2"/>
        <v>0.35024805284464267</v>
      </c>
      <c r="E48" s="8">
        <f t="shared" si="2"/>
        <v>1.3913516862102673</v>
      </c>
      <c r="F48" s="8">
        <f t="shared" si="2"/>
        <v>1.3937226048844524</v>
      </c>
      <c r="G48" s="8">
        <f t="shared" si="2"/>
        <v>0.15517214272501323</v>
      </c>
      <c r="H48" s="8">
        <f t="shared" si="2"/>
        <v>0.22972628634001752</v>
      </c>
      <c r="I48" s="8">
        <f t="shared" si="2"/>
        <v>0</v>
      </c>
      <c r="J48" s="8">
        <f t="shared" si="2"/>
        <v>0.38951940033553889</v>
      </c>
      <c r="K48" s="8">
        <f t="shared" si="2"/>
        <v>0.78936556853119189</v>
      </c>
      <c r="L48" s="8">
        <f t="shared" si="2"/>
        <v>2.0943132710629286</v>
      </c>
      <c r="M48" s="8">
        <f t="shared" si="2"/>
        <v>0.15118680758011671</v>
      </c>
      <c r="N48" s="8">
        <f t="shared" si="2"/>
        <v>0.14905259486933836</v>
      </c>
      <c r="O48" s="8">
        <f t="shared" si="2"/>
        <v>0.14740317258863042</v>
      </c>
      <c r="P48" s="8">
        <f t="shared" si="2"/>
        <v>0.1450911503818294</v>
      </c>
    </row>
    <row r="49" spans="1:16" x14ac:dyDescent="0.2">
      <c r="A49" s="4" t="s">
        <v>28</v>
      </c>
      <c r="B49" s="8">
        <f t="shared" si="2"/>
        <v>14.799965949350947</v>
      </c>
      <c r="C49" s="8">
        <f t="shared" si="2"/>
        <v>12.065566710806268</v>
      </c>
      <c r="D49" s="8">
        <f t="shared" si="2"/>
        <v>10.259366963352186</v>
      </c>
      <c r="E49" s="8">
        <f t="shared" si="2"/>
        <v>58.255222176918089</v>
      </c>
      <c r="F49" s="8">
        <f t="shared" si="2"/>
        <v>89.141603906625846</v>
      </c>
      <c r="G49" s="8">
        <f t="shared" si="2"/>
        <v>5.6707222563529918</v>
      </c>
      <c r="H49" s="8">
        <f t="shared" si="2"/>
        <v>7.0120218444836091</v>
      </c>
      <c r="I49" s="8">
        <f t="shared" si="2"/>
        <v>14.635197900169999</v>
      </c>
      <c r="J49" s="8">
        <f t="shared" si="2"/>
        <v>20.831999999999997</v>
      </c>
      <c r="K49" s="8">
        <f t="shared" si="2"/>
        <v>13.97592</v>
      </c>
      <c r="L49" s="8">
        <f t="shared" si="2"/>
        <v>16.841999999999999</v>
      </c>
      <c r="M49" s="8">
        <f t="shared" si="2"/>
        <v>11.634</v>
      </c>
      <c r="N49" s="8">
        <f t="shared" si="2"/>
        <v>7.9800000000000013</v>
      </c>
      <c r="O49" s="8">
        <f t="shared" si="2"/>
        <v>9.5760000000000005</v>
      </c>
      <c r="P49" s="8">
        <f t="shared" si="2"/>
        <v>8.1479999999999997</v>
      </c>
    </row>
    <row r="50" spans="1:16" x14ac:dyDescent="0.2">
      <c r="A50" s="4" t="s">
        <v>7</v>
      </c>
      <c r="B50" s="8">
        <f t="shared" si="2"/>
        <v>2.8780867974913766</v>
      </c>
      <c r="C50" s="8">
        <f t="shared" si="2"/>
        <v>3.0468697465519945</v>
      </c>
      <c r="D50" s="8">
        <f t="shared" si="2"/>
        <v>1.7214616267003402</v>
      </c>
      <c r="E50" s="8">
        <f t="shared" si="2"/>
        <v>4.2076480363059279</v>
      </c>
      <c r="F50" s="8">
        <f t="shared" si="2"/>
        <v>3.7508204036761787</v>
      </c>
      <c r="G50" s="8">
        <f t="shared" si="2"/>
        <v>3.4844168613035724</v>
      </c>
      <c r="H50" s="8">
        <f t="shared" si="2"/>
        <v>2.9200365157585746</v>
      </c>
      <c r="I50" s="8">
        <f t="shared" si="2"/>
        <v>4.4180339026058943</v>
      </c>
      <c r="J50" s="8">
        <f t="shared" si="2"/>
        <v>0</v>
      </c>
      <c r="K50" s="8">
        <f t="shared" si="2"/>
        <v>0</v>
      </c>
      <c r="L50" s="8">
        <f t="shared" si="2"/>
        <v>12.819656337315182</v>
      </c>
      <c r="M50" s="8">
        <f t="shared" si="2"/>
        <v>3.3286765202567037</v>
      </c>
      <c r="N50" s="8">
        <f t="shared" si="2"/>
        <v>3.3831418580052399</v>
      </c>
      <c r="O50" s="8">
        <f t="shared" si="2"/>
        <v>3.4485005034666463</v>
      </c>
      <c r="P50" s="8">
        <f t="shared" si="2"/>
        <v>3.6826999388492694</v>
      </c>
    </row>
    <row r="51" spans="1:16" x14ac:dyDescent="0.2">
      <c r="A51" s="4" t="s">
        <v>8</v>
      </c>
      <c r="B51" s="8">
        <f t="shared" si="2"/>
        <v>3.6854764977690588</v>
      </c>
      <c r="C51" s="8">
        <f t="shared" si="2"/>
        <v>3.680955000400207</v>
      </c>
      <c r="D51" s="8">
        <f t="shared" si="2"/>
        <v>3.1935610828358749</v>
      </c>
      <c r="E51" s="8">
        <f t="shared" si="2"/>
        <v>6.5078208854429054</v>
      </c>
      <c r="F51" s="8">
        <f t="shared" si="2"/>
        <v>5.9045233501914618</v>
      </c>
      <c r="G51" s="8">
        <f t="shared" si="2"/>
        <v>8.7818817059959144</v>
      </c>
      <c r="H51" s="8">
        <f t="shared" si="2"/>
        <v>5.6290702328485436</v>
      </c>
      <c r="I51" s="8">
        <f t="shared" si="2"/>
        <v>19.761734275301329</v>
      </c>
      <c r="J51" s="8">
        <f t="shared" si="2"/>
        <v>13.164476250321773</v>
      </c>
      <c r="K51" s="8">
        <f t="shared" si="2"/>
        <v>3.7737401272366196</v>
      </c>
      <c r="L51" s="8">
        <f t="shared" si="2"/>
        <v>3.0670579999999998</v>
      </c>
      <c r="M51" s="8">
        <f t="shared" si="2"/>
        <v>7.0670580000000003</v>
      </c>
      <c r="N51" s="8">
        <f t="shared" si="2"/>
        <v>11.116657999999999</v>
      </c>
      <c r="O51" s="8">
        <f t="shared" si="2"/>
        <v>5.7666570000000004</v>
      </c>
      <c r="P51" s="8">
        <f t="shared" si="2"/>
        <v>2.1056570000000003</v>
      </c>
    </row>
    <row r="52" spans="1:16" x14ac:dyDescent="0.2">
      <c r="A52" s="4" t="s">
        <v>45</v>
      </c>
      <c r="B52" s="8">
        <f t="shared" si="2"/>
        <v>0</v>
      </c>
      <c r="C52" s="8">
        <f t="shared" si="2"/>
        <v>0</v>
      </c>
      <c r="D52" s="8">
        <f t="shared" si="2"/>
        <v>0</v>
      </c>
      <c r="E52" s="8">
        <f t="shared" si="2"/>
        <v>0</v>
      </c>
      <c r="F52" s="8">
        <f t="shared" si="2"/>
        <v>0</v>
      </c>
      <c r="G52" s="8">
        <f t="shared" si="2"/>
        <v>10.687041222763909</v>
      </c>
      <c r="H52" s="8">
        <f t="shared" si="2"/>
        <v>6.576411047996304</v>
      </c>
      <c r="I52" s="8">
        <f t="shared" si="2"/>
        <v>20.137876216428882</v>
      </c>
      <c r="J52" s="8">
        <f t="shared" si="2"/>
        <v>0.48474707812624152</v>
      </c>
      <c r="K52" s="8">
        <f t="shared" si="2"/>
        <v>1.0076775947606955</v>
      </c>
      <c r="L52" s="8">
        <f t="shared" si="2"/>
        <v>0.54558353357897327</v>
      </c>
      <c r="M52" s="8">
        <f t="shared" si="2"/>
        <v>0.77055844863489331</v>
      </c>
      <c r="N52" s="8">
        <f t="shared" si="2"/>
        <v>1.6520448147495899</v>
      </c>
      <c r="O52" s="8">
        <f t="shared" si="2"/>
        <v>0.92294307935401743</v>
      </c>
      <c r="P52" s="8">
        <f t="shared" si="2"/>
        <v>0.53361734587438869</v>
      </c>
    </row>
    <row r="53" spans="1:16" x14ac:dyDescent="0.2">
      <c r="A53" s="4" t="s">
        <v>46</v>
      </c>
      <c r="B53" s="8">
        <f t="shared" si="2"/>
        <v>0</v>
      </c>
      <c r="C53" s="8">
        <f t="shared" si="2"/>
        <v>0</v>
      </c>
      <c r="D53" s="8">
        <f t="shared" si="2"/>
        <v>0</v>
      </c>
      <c r="E53" s="8">
        <f t="shared" si="2"/>
        <v>0</v>
      </c>
      <c r="F53" s="8">
        <f t="shared" si="2"/>
        <v>0</v>
      </c>
      <c r="G53" s="8">
        <f t="shared" si="2"/>
        <v>3.9481440277174542</v>
      </c>
      <c r="H53" s="8">
        <f t="shared" si="2"/>
        <v>4.2964564310271465</v>
      </c>
      <c r="I53" s="8">
        <f t="shared" si="2"/>
        <v>6.5722778344294159</v>
      </c>
      <c r="J53" s="8">
        <f t="shared" si="2"/>
        <v>53.70522157049988</v>
      </c>
      <c r="K53" s="8">
        <f t="shared" si="2"/>
        <v>10.354688661756718</v>
      </c>
      <c r="L53" s="8">
        <f t="shared" si="2"/>
        <v>5.0389043520705936</v>
      </c>
      <c r="M53" s="8">
        <f t="shared" si="2"/>
        <v>5.3394938166390835</v>
      </c>
      <c r="N53" s="8">
        <f t="shared" si="2"/>
        <v>5.6008386208767673</v>
      </c>
      <c r="O53" s="8">
        <f t="shared" si="2"/>
        <v>5.8672751491301982</v>
      </c>
      <c r="P53" s="8">
        <f t="shared" si="2"/>
        <v>5.9816657604597374</v>
      </c>
    </row>
    <row r="54" spans="1:16" x14ac:dyDescent="0.2">
      <c r="A54" s="4" t="s">
        <v>47</v>
      </c>
      <c r="B54" s="8">
        <f t="shared" si="2"/>
        <v>0</v>
      </c>
      <c r="C54" s="8">
        <f t="shared" si="2"/>
        <v>0</v>
      </c>
      <c r="D54" s="8">
        <f t="shared" si="2"/>
        <v>0</v>
      </c>
      <c r="E54" s="8">
        <f t="shared" si="2"/>
        <v>0</v>
      </c>
      <c r="F54" s="8">
        <f t="shared" si="2"/>
        <v>0</v>
      </c>
      <c r="G54" s="8">
        <f t="shared" si="2"/>
        <v>51.712932653799996</v>
      </c>
      <c r="H54" s="8">
        <f t="shared" si="2"/>
        <v>85.617976991690099</v>
      </c>
      <c r="I54" s="8">
        <f t="shared" si="2"/>
        <v>107.58438871049918</v>
      </c>
      <c r="J54" s="8">
        <f t="shared" si="2"/>
        <v>31.293965764701419</v>
      </c>
      <c r="K54" s="8">
        <f t="shared" si="2"/>
        <v>19.300079999999998</v>
      </c>
      <c r="L54" s="8">
        <f t="shared" si="2"/>
        <v>23.257999999999999</v>
      </c>
      <c r="M54" s="8">
        <f t="shared" si="2"/>
        <v>16.065999999999995</v>
      </c>
      <c r="N54" s="8">
        <f t="shared" si="2"/>
        <v>11.02</v>
      </c>
      <c r="O54" s="8">
        <f t="shared" si="2"/>
        <v>13.224</v>
      </c>
      <c r="P54" s="8">
        <f t="shared" si="2"/>
        <v>11.252000000000001</v>
      </c>
    </row>
    <row r="55" spans="1:16" x14ac:dyDescent="0.2">
      <c r="A55" s="4" t="s">
        <v>48</v>
      </c>
      <c r="B55" s="8">
        <f t="shared" si="2"/>
        <v>0</v>
      </c>
      <c r="C55" s="8">
        <f t="shared" si="2"/>
        <v>0</v>
      </c>
      <c r="D55" s="8">
        <f t="shared" si="2"/>
        <v>0</v>
      </c>
      <c r="E55" s="8">
        <f t="shared" si="2"/>
        <v>0</v>
      </c>
      <c r="F55" s="8">
        <f t="shared" si="2"/>
        <v>0</v>
      </c>
      <c r="G55" s="8">
        <f t="shared" si="2"/>
        <v>0</v>
      </c>
      <c r="H55" s="8">
        <f t="shared" si="2"/>
        <v>0</v>
      </c>
      <c r="I55" s="8">
        <f t="shared" si="2"/>
        <v>0</v>
      </c>
      <c r="J55" s="8">
        <f t="shared" si="2"/>
        <v>0</v>
      </c>
      <c r="K55" s="8">
        <f t="shared" si="2"/>
        <v>0</v>
      </c>
      <c r="L55" s="8">
        <f t="shared" si="2"/>
        <v>2.0545597105354689</v>
      </c>
      <c r="M55" s="8">
        <f t="shared" si="2"/>
        <v>5.4294925681453234</v>
      </c>
      <c r="N55" s="8">
        <f t="shared" si="2"/>
        <v>2.40910585755655</v>
      </c>
      <c r="O55" s="8">
        <f t="shared" si="2"/>
        <v>6.838557875999939</v>
      </c>
      <c r="P55" s="8">
        <f t="shared" si="2"/>
        <v>1.3343388279185204</v>
      </c>
    </row>
    <row r="56" spans="1:16" x14ac:dyDescent="0.2">
      <c r="A56" s="4" t="s">
        <v>49</v>
      </c>
      <c r="B56" s="8">
        <f t="shared" si="2"/>
        <v>0</v>
      </c>
      <c r="C56" s="8">
        <f t="shared" si="2"/>
        <v>0</v>
      </c>
      <c r="D56" s="8">
        <f t="shared" si="2"/>
        <v>0</v>
      </c>
      <c r="E56" s="8">
        <f t="shared" si="2"/>
        <v>0</v>
      </c>
      <c r="F56" s="8">
        <f t="shared" si="2"/>
        <v>0</v>
      </c>
      <c r="G56" s="8">
        <f t="shared" si="2"/>
        <v>0</v>
      </c>
      <c r="H56" s="8">
        <f t="shared" si="2"/>
        <v>0</v>
      </c>
      <c r="I56" s="8">
        <f t="shared" si="2"/>
        <v>0</v>
      </c>
      <c r="J56" s="8">
        <f t="shared" si="2"/>
        <v>0</v>
      </c>
      <c r="K56" s="8">
        <f t="shared" si="2"/>
        <v>0</v>
      </c>
      <c r="L56" s="8">
        <f t="shared" si="2"/>
        <v>0</v>
      </c>
      <c r="M56" s="8">
        <f t="shared" si="2"/>
        <v>0</v>
      </c>
      <c r="N56" s="8">
        <f t="shared" si="2"/>
        <v>0</v>
      </c>
      <c r="O56" s="8">
        <f t="shared" si="2"/>
        <v>0</v>
      </c>
      <c r="P56" s="8">
        <f t="shared" si="2"/>
        <v>0</v>
      </c>
    </row>
    <row r="57" spans="1:16" x14ac:dyDescent="0.2">
      <c r="A57" s="4" t="s">
        <v>9</v>
      </c>
      <c r="B57" s="8">
        <f t="shared" si="2"/>
        <v>26.327688930256077</v>
      </c>
      <c r="C57" s="8">
        <f t="shared" si="2"/>
        <v>5.6919431322118568</v>
      </c>
      <c r="D57" s="8">
        <f t="shared" si="2"/>
        <v>4.241540448491242</v>
      </c>
      <c r="E57" s="8">
        <f t="shared" si="2"/>
        <v>7.6366210436739497</v>
      </c>
      <c r="F57" s="8">
        <f t="shared" si="2"/>
        <v>4.3205537506127474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  <c r="L57" s="8">
        <f t="shared" si="2"/>
        <v>0</v>
      </c>
      <c r="M57" s="8">
        <f t="shared" si="2"/>
        <v>0</v>
      </c>
      <c r="N57" s="8">
        <f t="shared" si="2"/>
        <v>0</v>
      </c>
      <c r="O57" s="8">
        <f t="shared" ref="C57:P59" si="3">O24/O$35*(1+O$32)^0.5</f>
        <v>0</v>
      </c>
      <c r="P57" s="8">
        <f t="shared" si="3"/>
        <v>0</v>
      </c>
    </row>
    <row r="58" spans="1:16" x14ac:dyDescent="0.2">
      <c r="A58" s="4" t="s">
        <v>10</v>
      </c>
      <c r="B58" s="8">
        <f t="shared" si="2"/>
        <v>0</v>
      </c>
      <c r="C58" s="8">
        <f t="shared" si="3"/>
        <v>0</v>
      </c>
      <c r="D58" s="8">
        <f t="shared" si="3"/>
        <v>8.4595968330480349E-3</v>
      </c>
      <c r="E58" s="8">
        <f t="shared" si="3"/>
        <v>2.017000871866971E-2</v>
      </c>
      <c r="F58" s="8">
        <f t="shared" si="3"/>
        <v>1.767946481996157E-2</v>
      </c>
      <c r="G58" s="8">
        <f t="shared" si="3"/>
        <v>0</v>
      </c>
      <c r="H58" s="8">
        <f t="shared" si="3"/>
        <v>0</v>
      </c>
      <c r="I58" s="8">
        <f t="shared" si="3"/>
        <v>0</v>
      </c>
      <c r="J58" s="8">
        <f t="shared" si="3"/>
        <v>0</v>
      </c>
      <c r="K58" s="8">
        <f t="shared" si="3"/>
        <v>0</v>
      </c>
      <c r="L58" s="8">
        <f t="shared" si="3"/>
        <v>0</v>
      </c>
      <c r="M58" s="8">
        <f t="shared" si="3"/>
        <v>0</v>
      </c>
      <c r="N58" s="8">
        <f t="shared" si="3"/>
        <v>0</v>
      </c>
      <c r="O58" s="8">
        <f t="shared" si="3"/>
        <v>0</v>
      </c>
      <c r="P58" s="8">
        <f t="shared" si="3"/>
        <v>0</v>
      </c>
    </row>
    <row r="59" spans="1:16" x14ac:dyDescent="0.2">
      <c r="A59" s="4" t="s">
        <v>29</v>
      </c>
      <c r="B59" s="8">
        <f t="shared" si="2"/>
        <v>2.8723607205218942</v>
      </c>
      <c r="C59" s="8">
        <f t="shared" si="3"/>
        <v>0</v>
      </c>
      <c r="D59" s="8">
        <f t="shared" si="3"/>
        <v>0</v>
      </c>
      <c r="E59" s="8">
        <f t="shared" si="3"/>
        <v>0</v>
      </c>
      <c r="F59" s="8">
        <f t="shared" si="3"/>
        <v>0</v>
      </c>
      <c r="G59" s="8">
        <f t="shared" si="3"/>
        <v>12.88448263052863</v>
      </c>
      <c r="H59" s="8">
        <f t="shared" si="3"/>
        <v>0</v>
      </c>
      <c r="I59" s="8">
        <f t="shared" si="3"/>
        <v>0</v>
      </c>
      <c r="J59" s="8">
        <f t="shared" si="3"/>
        <v>0</v>
      </c>
      <c r="K59" s="8">
        <f t="shared" si="3"/>
        <v>0</v>
      </c>
      <c r="L59" s="8">
        <f t="shared" si="3"/>
        <v>0</v>
      </c>
      <c r="M59" s="8">
        <f t="shared" si="3"/>
        <v>0</v>
      </c>
      <c r="N59" s="8">
        <f t="shared" si="3"/>
        <v>0</v>
      </c>
      <c r="O59" s="8">
        <f t="shared" si="3"/>
        <v>0</v>
      </c>
      <c r="P59" s="8">
        <f t="shared" si="3"/>
        <v>0</v>
      </c>
    </row>
    <row r="60" spans="1:16" ht="15" thickBot="1" x14ac:dyDescent="0.25">
      <c r="A60" s="1" t="s">
        <v>11</v>
      </c>
      <c r="B60" s="5">
        <f>SUM(B40:B59)</f>
        <v>462.38658738620973</v>
      </c>
      <c r="C60" s="6">
        <f>SUM(C40:C59)</f>
        <v>306.33545358105312</v>
      </c>
      <c r="D60" s="6">
        <f>SUM(D40:D59)</f>
        <v>242.17792568684632</v>
      </c>
      <c r="E60" s="6">
        <f>SUM(E40:E59)</f>
        <v>421.12982284773364</v>
      </c>
      <c r="F60" s="7">
        <f>SUM(F40:F59)</f>
        <v>490.88263691260971</v>
      </c>
      <c r="G60" s="5">
        <f>SUM(G40:G59)</f>
        <v>394.10829791254628</v>
      </c>
      <c r="H60" s="6">
        <f>SUM(H40:H59)</f>
        <v>389.0185977107036</v>
      </c>
      <c r="I60" s="6">
        <f>SUM(I40:I59)</f>
        <v>462.68651269541738</v>
      </c>
      <c r="J60" s="6">
        <f>SUM(J40:J59)</f>
        <v>445.70872189855993</v>
      </c>
      <c r="K60" s="7">
        <f>SUM(K40:K59)</f>
        <v>366.00873266003754</v>
      </c>
      <c r="L60" s="7">
        <f t="shared" ref="L60:P60" si="4">SUM(L40:L59)</f>
        <v>436.84800052716849</v>
      </c>
      <c r="M60" s="7">
        <f t="shared" si="4"/>
        <v>406.79432849617979</v>
      </c>
      <c r="N60" s="7">
        <f t="shared" si="4"/>
        <v>365.8936443601545</v>
      </c>
      <c r="O60" s="7">
        <f t="shared" si="4"/>
        <v>354.19027517847434</v>
      </c>
      <c r="P60" s="7">
        <f t="shared" si="4"/>
        <v>318.49408737080682</v>
      </c>
    </row>
  </sheetData>
  <mergeCells count="7">
    <mergeCell ref="L4:P4"/>
    <mergeCell ref="L37:P37"/>
    <mergeCell ref="B4:F4"/>
    <mergeCell ref="G4:K4"/>
    <mergeCell ref="B37:F37"/>
    <mergeCell ref="G37:K37"/>
    <mergeCell ref="A29:A3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Expenditure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Langley-Gliddon</dc:creator>
  <cp:lastModifiedBy>Patrick Duffy</cp:lastModifiedBy>
  <cp:lastPrinted>2014-05-07T23:10:16Z</cp:lastPrinted>
  <dcterms:created xsi:type="dcterms:W3CDTF">2014-05-07T23:09:15Z</dcterms:created>
  <dcterms:modified xsi:type="dcterms:W3CDTF">2022-12-12T02:13:18Z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186c02cd-08fe-41e4-92cc-bbeb6fa34476</vt:lpwstr>
  </property>
  <property fmtid="{D5CDD505-2E9C-101B-9397-08002B2CF9AE}" pid="3" name="Classification">
    <vt:lpwstr>Sensitive</vt:lpwstr>
  </property>
</Properties>
</file>