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90" yWindow="105" windowWidth="19140" windowHeight="8730"/>
  </bookViews>
  <sheets>
    <sheet name="Sheet1" sheetId="1" r:id="rId1"/>
  </sheets>
  <calcPr calcId="125725" iterate="1"/>
</workbook>
</file>

<file path=xl/calcChain.xml><?xml version="1.0" encoding="utf-8"?>
<calcChain xmlns="http://schemas.openxmlformats.org/spreadsheetml/2006/main">
  <c r="M32" i="1"/>
  <c r="C22"/>
  <c r="B22"/>
  <c r="G21"/>
  <c r="F21"/>
  <c r="E21"/>
  <c r="D21"/>
  <c r="G20"/>
  <c r="F20"/>
  <c r="E20"/>
  <c r="D20"/>
  <c r="G19"/>
  <c r="F19"/>
  <c r="E19"/>
  <c r="D19"/>
  <c r="G18"/>
  <c r="F18"/>
  <c r="E18"/>
  <c r="D18"/>
  <c r="G16"/>
  <c r="G22" s="1"/>
  <c r="F16"/>
  <c r="E16"/>
  <c r="D16"/>
  <c r="D22" s="1"/>
  <c r="C13"/>
  <c r="B13"/>
  <c r="H12"/>
  <c r="G12"/>
  <c r="F12"/>
  <c r="E12"/>
  <c r="D12"/>
  <c r="H11"/>
  <c r="G11"/>
  <c r="F11"/>
  <c r="E11"/>
  <c r="D11"/>
  <c r="H10"/>
  <c r="G10"/>
  <c r="F10"/>
  <c r="E10"/>
  <c r="D10"/>
  <c r="H9"/>
  <c r="G9"/>
  <c r="F9"/>
  <c r="E9"/>
  <c r="D9"/>
  <c r="H7"/>
  <c r="G7"/>
  <c r="F7"/>
  <c r="E7"/>
  <c r="D7"/>
  <c r="H5"/>
  <c r="H16" s="1"/>
  <c r="E13" l="1"/>
  <c r="E22"/>
  <c r="G13"/>
  <c r="F13"/>
  <c r="H13"/>
  <c r="D13"/>
  <c r="D24" s="1"/>
  <c r="F27" s="1"/>
  <c r="F22"/>
  <c r="F24" l="1"/>
  <c r="J29" s="1"/>
  <c r="H22"/>
  <c r="E24"/>
  <c r="F28" s="1"/>
  <c r="I27"/>
  <c r="G27"/>
  <c r="G24"/>
  <c r="H30" s="1"/>
  <c r="H27"/>
  <c r="E27"/>
  <c r="H29"/>
  <c r="K29" l="1"/>
  <c r="K32" s="1"/>
  <c r="K34" s="1"/>
  <c r="G29"/>
  <c r="I29"/>
  <c r="G28"/>
  <c r="J28"/>
  <c r="H28"/>
  <c r="I28"/>
  <c r="I30"/>
  <c r="J30"/>
  <c r="J32" s="1"/>
  <c r="J34" s="1"/>
  <c r="K30"/>
  <c r="L30"/>
  <c r="L32" s="1"/>
  <c r="L34" s="1"/>
  <c r="I32" l="1"/>
  <c r="I34" s="1"/>
  <c r="N34" s="1"/>
  <c r="N32" l="1"/>
</calcChain>
</file>

<file path=xl/comments1.xml><?xml version="1.0" encoding="utf-8"?>
<comments xmlns="http://schemas.openxmlformats.org/spreadsheetml/2006/main">
  <authors>
    <author>Author</author>
  </authors>
  <commentList>
    <comment ref="H4" authorId="0">
      <text>
        <r>
          <rPr>
            <b/>
            <sz val="8"/>
            <color indexed="81"/>
            <rFont val="Tahoma"/>
            <family val="2"/>
          </rPr>
          <t>Author:</t>
        </r>
        <r>
          <rPr>
            <sz val="8"/>
            <color indexed="81"/>
            <rFont val="Tahoma"/>
            <family val="2"/>
          </rPr>
          <t xml:space="preserve">
Assumes 2.5% annual inflation</t>
        </r>
      </text>
    </comment>
    <comment ref="H5" authorId="0">
      <text>
        <r>
          <rPr>
            <b/>
            <sz val="8"/>
            <color indexed="81"/>
            <rFont val="Tahoma"/>
            <family val="2"/>
          </rPr>
          <t>Author:</t>
        </r>
        <r>
          <rPr>
            <sz val="8"/>
            <color indexed="81"/>
            <rFont val="Tahoma"/>
            <family val="2"/>
          </rPr>
          <t xml:space="preserve">
Assumes halfs  years inflation of 2.5% from March 2011</t>
        </r>
      </text>
    </comment>
    <comment ref="H22" authorId="0">
      <text>
        <r>
          <rPr>
            <b/>
            <sz val="8"/>
            <color indexed="81"/>
            <rFont val="Tahoma"/>
            <family val="2"/>
          </rPr>
          <t>Author:</t>
        </r>
        <r>
          <rPr>
            <sz val="8"/>
            <color indexed="81"/>
            <rFont val="Tahoma"/>
            <family val="2"/>
          </rPr>
          <t xml:space="preserve">
Value assumed.   
DO NOT ADJUST!!</t>
        </r>
      </text>
    </comment>
    <comment ref="H24" authorId="0">
      <text>
        <r>
          <rPr>
            <sz val="8"/>
            <color indexed="81"/>
            <rFont val="Tahoma"/>
            <family val="2"/>
          </rPr>
          <t>This value should equal zero.</t>
        </r>
      </text>
    </comment>
  </commentList>
</comments>
</file>

<file path=xl/sharedStrings.xml><?xml version="1.0" encoding="utf-8"?>
<sst xmlns="http://schemas.openxmlformats.org/spreadsheetml/2006/main" count="80" uniqueCount="61">
  <si>
    <t>Enter actual/target data in blue cells only</t>
  </si>
  <si>
    <t>Year</t>
  </si>
  <si>
    <t>2005-06</t>
  </si>
  <si>
    <t>2006-07</t>
  </si>
  <si>
    <t>2007-08</t>
  </si>
  <si>
    <t>2008-09</t>
  </si>
  <si>
    <t>2009-10</t>
  </si>
  <si>
    <t>2010-11</t>
  </si>
  <si>
    <t>2011-12</t>
  </si>
  <si>
    <t>2012-13</t>
  </si>
  <si>
    <t>2013-14</t>
  </si>
  <si>
    <t>2014-15</t>
  </si>
  <si>
    <t>2015-16</t>
  </si>
  <si>
    <t>2016-17</t>
  </si>
  <si>
    <t>Actual CPI, end of year (lagged March)</t>
  </si>
  <si>
    <t>Actual CPI, midyear (lagged September)</t>
  </si>
  <si>
    <t>Target (Decision - $000s real June 2007)</t>
  </si>
  <si>
    <t>From PTRM D11/354270</t>
  </si>
  <si>
    <t>Target ($000s real June 2012)</t>
  </si>
  <si>
    <r>
      <t>Adjustments to Target</t>
    </r>
    <r>
      <rPr>
        <sz val="16"/>
        <rFont val="Arial (W1)"/>
      </rPr>
      <t>*</t>
    </r>
  </si>
  <si>
    <t>Forecasts ($000s real June 2007)</t>
  </si>
  <si>
    <r>
      <t>Debt raising costs</t>
    </r>
    <r>
      <rPr>
        <vertAlign val="superscript"/>
        <sz val="10"/>
        <rFont val="Arial (W1)"/>
      </rPr>
      <t xml:space="preserve"> </t>
    </r>
    <r>
      <rPr>
        <sz val="10"/>
        <rFont val="Arial (W1)"/>
      </rPr>
      <t>(real)</t>
    </r>
  </si>
  <si>
    <t>Insurance &amp; Self-insurance (real)</t>
  </si>
  <si>
    <t xml:space="preserve">From opex model D11/165367 inflated for half year inflation 1.445% consistent with PTRM. </t>
  </si>
  <si>
    <t>Capex efficiencies (real)</t>
  </si>
  <si>
    <t>Network support costs (real)</t>
  </si>
  <si>
    <t>Adjusted Target ($000s real June 2012)</t>
  </si>
  <si>
    <t>Actual ($000s nominal)</t>
  </si>
  <si>
    <t>First 4 years from 10/11 reg accounts, 5th from pro forma</t>
  </si>
  <si>
    <t>Actual ($000s real June 2012)</t>
  </si>
  <si>
    <r>
      <t>Adjustments to Actual</t>
    </r>
    <r>
      <rPr>
        <sz val="16"/>
        <rFont val="Arial (W1)"/>
      </rPr>
      <t>*</t>
    </r>
  </si>
  <si>
    <t>Actuals ($000s nominal)</t>
  </si>
  <si>
    <t>Debt management costs (real)</t>
  </si>
  <si>
    <t>From 10/11 reg accounts</t>
  </si>
  <si>
    <t>Adjusted Actual ($000s real June 2012)</t>
  </si>
  <si>
    <t>Incremental Gain ($000s real June 2012)</t>
  </si>
  <si>
    <t>-</t>
  </si>
  <si>
    <r>
      <t>Carryover</t>
    </r>
    <r>
      <rPr>
        <b/>
        <sz val="10"/>
        <rFont val="Arial"/>
        <family val="2"/>
      </rPr>
      <t>^</t>
    </r>
  </si>
  <si>
    <t>Year -4</t>
  </si>
  <si>
    <t>Year -3</t>
  </si>
  <si>
    <t>Year -2</t>
  </si>
  <si>
    <t>Year -1</t>
  </si>
  <si>
    <t>Year 0</t>
  </si>
  <si>
    <t>Total Carryover Amount ($000s real June 2012)</t>
  </si>
  <si>
    <t>Without movements in provisions excluded - as per Revised Revenue Proposal</t>
  </si>
  <si>
    <t>PTRM inputs ($m real June 2012)</t>
  </si>
  <si>
    <t>Row 34 for input into Revised Revenue Proposal PTRM</t>
  </si>
  <si>
    <r>
      <t>*</t>
    </r>
    <r>
      <rPr>
        <sz val="10"/>
        <rFont val="Arial (W1)"/>
        <family val="2"/>
      </rPr>
      <t xml:space="preserve"> Additional rows may be added as necessary but are subject to approval by the AER. Adjustments must relate to cost categories approved by the AER to be excluded from the scheme in a relevant revenue determination. See clause 2.3 of the Efficiency Benefit</t>
    </r>
  </si>
  <si>
    <t>^ Raw efficiency gains are calculated as per the formulae below.  For the purposes of calculating the carry-over amount, the adjusted target and actual amounts are to be used.</t>
  </si>
  <si>
    <t xml:space="preserve">For the first application of the scheme, the efficiency carry forward amount for the first year of the regulatory period is expressed mathematically as: </t>
  </si>
  <si>
    <r>
      <t>where A</t>
    </r>
    <r>
      <rPr>
        <vertAlign val="subscript"/>
        <sz val="10"/>
        <rFont val="Arial"/>
        <family val="2"/>
      </rPr>
      <t>-4</t>
    </r>
    <r>
      <rPr>
        <sz val="10"/>
        <rFont val="Arial"/>
        <family val="2"/>
      </rPr>
      <t xml:space="preserve"> is the actual operating cost for year -4 and F</t>
    </r>
    <r>
      <rPr>
        <vertAlign val="subscript"/>
        <sz val="10"/>
        <rFont val="Arial"/>
        <family val="2"/>
      </rPr>
      <t>-4</t>
    </r>
    <r>
      <rPr>
        <sz val="10"/>
        <rFont val="Arial"/>
        <family val="2"/>
      </rPr>
      <t xml:space="preserve"> is the regulatory target operating cost for that year.</t>
    </r>
  </si>
  <si>
    <t xml:space="preserve">For subsequent applications of the scheme, the efficiency carry forward amount for the first year of the regulatory period is expressed mathematically as: </t>
  </si>
  <si>
    <t>For savings that arose in the second to fifth year of the regulatory period, the efficiency carry forward amount is calculated as:</t>
  </si>
  <si>
    <t xml:space="preserve">where: </t>
  </si>
  <si>
    <r>
      <t>E</t>
    </r>
    <r>
      <rPr>
        <vertAlign val="subscript"/>
        <sz val="10"/>
        <rFont val="Arial (W1)"/>
        <family val="2"/>
      </rPr>
      <t>t</t>
    </r>
    <r>
      <rPr>
        <sz val="10"/>
        <rFont val="Arial"/>
        <family val="2"/>
      </rPr>
      <t xml:space="preserve"> is the efficiency benefit/loss in year t; </t>
    </r>
  </si>
  <si>
    <r>
      <t>A</t>
    </r>
    <r>
      <rPr>
        <vertAlign val="subscript"/>
        <sz val="10"/>
        <rFont val="Arial (W1)"/>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t>
    </r>
  </si>
  <si>
    <r>
      <t>F</t>
    </r>
    <r>
      <rPr>
        <vertAlign val="subscript"/>
        <sz val="10"/>
        <rFont val="Arial"/>
        <family val="2"/>
      </rPr>
      <t>t</t>
    </r>
    <r>
      <rPr>
        <sz val="10"/>
        <rFont val="Arial"/>
        <family val="2"/>
      </rPr>
      <t>, F</t>
    </r>
    <r>
      <rPr>
        <vertAlign val="subscript"/>
        <sz val="10"/>
        <rFont val="Arial (W1)"/>
        <family val="2"/>
      </rPr>
      <t>t-1</t>
    </r>
    <r>
      <rPr>
        <sz val="10"/>
        <rFont val="Arial"/>
        <family val="2"/>
      </rPr>
      <t xml:space="preserve"> is the forecast operating cost for the years t and t-1 respectively</t>
    </r>
  </si>
  <si>
    <r>
      <t>E</t>
    </r>
    <r>
      <rPr>
        <vertAlign val="subscript"/>
        <sz val="10"/>
        <rFont val="Arial"/>
        <family val="2"/>
      </rPr>
      <t>-4</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</si>
  <si>
    <r>
      <t>E</t>
    </r>
    <r>
      <rPr>
        <vertAlign val="subscript"/>
        <sz val="10"/>
        <rFont val="Arial"/>
        <family val="2"/>
      </rPr>
      <t>-4</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 – (F</t>
    </r>
    <r>
      <rPr>
        <vertAlign val="subscript"/>
        <sz val="10"/>
        <rFont val="Arial"/>
        <family val="2"/>
      </rPr>
      <t>-5</t>
    </r>
    <r>
      <rPr>
        <sz val="10"/>
        <rFont val="Arial"/>
        <family val="2"/>
      </rPr>
      <t xml:space="preserve"> – A</t>
    </r>
    <r>
      <rPr>
        <vertAlign val="subscript"/>
        <sz val="10"/>
        <rFont val="Arial"/>
        <family val="2"/>
      </rPr>
      <t>-5</t>
    </r>
    <r>
      <rPr>
        <sz val="10"/>
        <rFont val="Arial"/>
        <family val="2"/>
      </rPr>
      <t>) + (F</t>
    </r>
    <r>
      <rPr>
        <vertAlign val="subscript"/>
        <sz val="10"/>
        <rFont val="Arial"/>
        <family val="2"/>
      </rPr>
      <t>-6</t>
    </r>
    <r>
      <rPr>
        <sz val="10"/>
        <rFont val="Arial"/>
        <family val="2"/>
      </rPr>
      <t xml:space="preserve"> – A</t>
    </r>
    <r>
      <rPr>
        <vertAlign val="subscript"/>
        <sz val="10"/>
        <rFont val="Arial"/>
        <family val="2"/>
      </rPr>
      <t>-6</t>
    </r>
    <r>
      <rPr>
        <sz val="10"/>
        <rFont val="Arial"/>
        <family val="2"/>
      </rPr>
      <t>)</t>
    </r>
  </si>
  <si>
    <r>
      <t>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t>
    </r>
  </si>
  <si>
    <t>Powerlink's Efficiency Benefit Sharing Scheme - NON-CONFIDENTIAL</t>
  </si>
</sst>
</file>

<file path=xl/styles.xml><?xml version="1.0" encoding="utf-8"?>
<styleSheet xmlns="http://schemas.openxmlformats.org/spreadsheetml/2006/main">
  <numFmts count="10">
    <numFmt numFmtId="43" formatCode="_-* #,##0.00_-;\-* #,##0.00_-;_-* &quot;-&quot;??_-;_-@_-"/>
    <numFmt numFmtId="164" formatCode="0.0000"/>
    <numFmt numFmtId="165" formatCode="_-* #,##0.0000_-;\-* #,##0.0000_-;_-* &quot;-&quot;??_-;_-@_-"/>
    <numFmt numFmtId="166" formatCode="0.00000000000000"/>
    <numFmt numFmtId="167" formatCode="0.0"/>
    <numFmt numFmtId="168" formatCode="_-* #,##0.0_-;\-* #,##0.0_-;_-* &quot;-&quot;??_-;_-@_-"/>
    <numFmt numFmtId="169" formatCode="_-* #,##0_-;\-* #,##0_-;_-* &quot;-&quot;??_-;_-@_-"/>
    <numFmt numFmtId="170" formatCode="_-* #,##0.000_-;\-* #,##0.000_-;_-* &quot;-&quot;??_-;_-@_-"/>
    <numFmt numFmtId="171" formatCode="#,##0_ ;\-#,##0\ "/>
    <numFmt numFmtId="172" formatCode="0.000"/>
  </numFmts>
  <fonts count="31">
    <font>
      <sz val="11"/>
      <color theme="1"/>
      <name val="Calibri"/>
      <family val="2"/>
      <scheme val="minor"/>
    </font>
    <font>
      <sz val="11"/>
      <color theme="1"/>
      <name val="Calibri"/>
      <family val="2"/>
      <scheme val="minor"/>
    </font>
    <font>
      <sz val="11"/>
      <color rgb="FFFF0000"/>
      <name val="Calibri"/>
      <family val="2"/>
      <scheme val="minor"/>
    </font>
    <font>
      <b/>
      <sz val="20"/>
      <name val="Arial"/>
      <family val="2"/>
    </font>
    <font>
      <sz val="10"/>
      <name val="Arial (W1)"/>
      <family val="2"/>
    </font>
    <font>
      <sz val="11"/>
      <color indexed="8"/>
      <name val="Calibri"/>
      <family val="2"/>
    </font>
    <font>
      <sz val="10"/>
      <name val="Arial"/>
      <family val="2"/>
    </font>
    <font>
      <b/>
      <sz val="10"/>
      <name val="Arial (W1)"/>
    </font>
    <font>
      <b/>
      <sz val="10"/>
      <name val="Arial (W1)"/>
      <family val="2"/>
    </font>
    <font>
      <sz val="10"/>
      <color rgb="FFFF0000"/>
      <name val="Arial (W1)"/>
      <family val="2"/>
    </font>
    <font>
      <b/>
      <sz val="10"/>
      <name val="Arial"/>
      <family val="2"/>
    </font>
    <font>
      <sz val="16"/>
      <name val="Arial (W1)"/>
    </font>
    <font>
      <vertAlign val="superscript"/>
      <sz val="10"/>
      <name val="Arial (W1)"/>
    </font>
    <font>
      <sz val="10"/>
      <name val="Arial (W1)"/>
    </font>
    <font>
      <sz val="5"/>
      <name val="Arial (W1)"/>
      <family val="2"/>
    </font>
    <font>
      <b/>
      <sz val="5"/>
      <name val="Arial (W1)"/>
      <family val="2"/>
    </font>
    <font>
      <b/>
      <sz val="8"/>
      <name val="Arial (W1)"/>
      <family val="2"/>
    </font>
    <font>
      <sz val="5"/>
      <name val="Arial"/>
      <family val="2"/>
    </font>
    <font>
      <b/>
      <sz val="5"/>
      <name val="Arial (W1)"/>
    </font>
    <font>
      <sz val="10"/>
      <color indexed="22"/>
      <name val="Arial (W1)"/>
      <family val="2"/>
    </font>
    <font>
      <b/>
      <sz val="10"/>
      <color indexed="22"/>
      <name val="Arial (W1)"/>
    </font>
    <font>
      <b/>
      <sz val="11"/>
      <color rgb="FFC00000"/>
      <name val="Calibri"/>
      <family val="2"/>
      <scheme val="minor"/>
    </font>
    <font>
      <b/>
      <sz val="11"/>
      <color indexed="10"/>
      <name val="Calibri"/>
      <family val="2"/>
    </font>
    <font>
      <vertAlign val="superscript"/>
      <sz val="5"/>
      <name val="Arial"/>
      <family val="2"/>
    </font>
    <font>
      <b/>
      <u/>
      <sz val="11"/>
      <color rgb="FFFF0000"/>
      <name val="Calibri"/>
      <family val="2"/>
      <scheme val="minor"/>
    </font>
    <font>
      <vertAlign val="subscript"/>
      <sz val="10"/>
      <name val="Arial"/>
      <family val="2"/>
    </font>
    <font>
      <vertAlign val="subscript"/>
      <sz val="10"/>
      <name val="Arial (W1)"/>
      <family val="2"/>
    </font>
    <font>
      <sz val="10"/>
      <color rgb="FFFF0000"/>
      <name val="Arial"/>
      <family val="2"/>
    </font>
    <font>
      <b/>
      <sz val="11"/>
      <color rgb="FFFF0000"/>
      <name val="Calibri"/>
      <family val="2"/>
      <scheme val="minor"/>
    </font>
    <font>
      <b/>
      <sz val="8"/>
      <color indexed="81"/>
      <name val="Tahoma"/>
      <family val="2"/>
    </font>
    <font>
      <sz val="8"/>
      <color indexed="81"/>
      <name val="Tahoma"/>
      <family val="2"/>
    </font>
  </fonts>
  <fills count="9">
    <fill>
      <patternFill patternType="none"/>
    </fill>
    <fill>
      <patternFill patternType="gray125"/>
    </fill>
    <fill>
      <patternFill patternType="solid">
        <fgColor indexed="41"/>
        <bgColor indexed="64"/>
      </patternFill>
    </fill>
    <fill>
      <patternFill patternType="solid">
        <fgColor indexed="55"/>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indexed="51"/>
        <bgColor indexed="64"/>
      </patternFill>
    </fill>
    <fill>
      <patternFill patternType="solid">
        <fgColor indexed="5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6" fillId="0" borderId="0"/>
  </cellStyleXfs>
  <cellXfs count="173">
    <xf numFmtId="0" fontId="0" fillId="0" borderId="0" xfId="0"/>
    <xf numFmtId="0" fontId="0" fillId="0" borderId="0" xfId="0" applyProtection="1"/>
    <xf numFmtId="0" fontId="4" fillId="2" borderId="0" xfId="0" applyFont="1" applyFill="1" applyProtection="1"/>
    <xf numFmtId="0" fontId="4" fillId="0" borderId="0" xfId="0" applyFont="1" applyProtection="1"/>
    <xf numFmtId="164" fontId="4" fillId="0" borderId="0" xfId="0" applyNumberFormat="1" applyFont="1" applyProtection="1"/>
    <xf numFmtId="165" fontId="4" fillId="0" borderId="0" xfId="1" applyNumberFormat="1" applyFont="1" applyProtection="1"/>
    <xf numFmtId="166" fontId="4" fillId="0" borderId="0" xfId="0" applyNumberFormat="1" applyFont="1" applyProtection="1"/>
    <xf numFmtId="0" fontId="6" fillId="0" borderId="0" xfId="0" applyFont="1" applyProtection="1"/>
    <xf numFmtId="0" fontId="7" fillId="3" borderId="1" xfId="0" applyFont="1" applyFill="1" applyBorder="1" applyAlignment="1" applyProtection="1">
      <alignment horizontal="left"/>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5" xfId="0" applyFont="1" applyFill="1" applyBorder="1" applyAlignment="1" applyProtection="1">
      <alignment horizontal="center"/>
    </xf>
    <xf numFmtId="0" fontId="8" fillId="3" borderId="6" xfId="0" applyFont="1" applyFill="1" applyBorder="1" applyAlignment="1" applyProtection="1">
      <alignment horizontal="center"/>
    </xf>
    <xf numFmtId="0" fontId="8" fillId="3" borderId="7" xfId="0" applyFont="1" applyFill="1" applyBorder="1" applyAlignment="1" applyProtection="1">
      <alignment horizontal="center"/>
    </xf>
    <xf numFmtId="0" fontId="7" fillId="4" borderId="8" xfId="0" applyFont="1" applyFill="1" applyBorder="1" applyAlignment="1" applyProtection="1">
      <alignment horizontal="left"/>
    </xf>
    <xf numFmtId="43" fontId="8" fillId="0" borderId="9" xfId="3" applyFont="1" applyBorder="1" applyAlignment="1" applyProtection="1">
      <alignment horizontal="left"/>
      <protection locked="0"/>
    </xf>
    <xf numFmtId="0" fontId="8" fillId="2" borderId="10" xfId="2" applyNumberFormat="1" applyFont="1" applyFill="1" applyBorder="1" applyAlignment="1" applyProtection="1">
      <alignment horizontal="center"/>
      <protection locked="0"/>
    </xf>
    <xf numFmtId="0" fontId="8" fillId="2" borderId="11" xfId="2" applyNumberFormat="1" applyFont="1" applyFill="1" applyBorder="1" applyAlignment="1" applyProtection="1">
      <alignment horizontal="center"/>
      <protection locked="0"/>
    </xf>
    <xf numFmtId="167" fontId="8" fillId="2" borderId="11" xfId="2" applyNumberFormat="1" applyFont="1" applyFill="1" applyBorder="1" applyAlignment="1" applyProtection="1">
      <alignment horizontal="center"/>
      <protection locked="0"/>
    </xf>
    <xf numFmtId="167" fontId="8" fillId="5" borderId="12" xfId="2" applyNumberFormat="1" applyFont="1" applyFill="1" applyBorder="1" applyAlignment="1" applyProtection="1">
      <alignment horizontal="center"/>
      <protection locked="0"/>
    </xf>
    <xf numFmtId="43" fontId="9" fillId="6" borderId="13" xfId="3" applyFont="1" applyFill="1" applyBorder="1" applyAlignment="1" applyProtection="1">
      <alignment horizontal="left"/>
    </xf>
    <xf numFmtId="43" fontId="4" fillId="6" borderId="0" xfId="3" applyFont="1" applyFill="1" applyBorder="1" applyAlignment="1" applyProtection="1">
      <alignment horizontal="left"/>
    </xf>
    <xf numFmtId="43" fontId="4" fillId="6" borderId="14" xfId="3" applyFont="1" applyFill="1" applyBorder="1" applyAlignment="1" applyProtection="1">
      <alignment horizontal="left"/>
    </xf>
    <xf numFmtId="168" fontId="5" fillId="0" borderId="0" xfId="3" applyNumberFormat="1" applyFont="1" applyAlignment="1" applyProtection="1">
      <alignment horizontal="left"/>
    </xf>
    <xf numFmtId="43" fontId="8" fillId="0" borderId="10" xfId="3" applyFont="1" applyBorder="1" applyAlignment="1" applyProtection="1">
      <alignment horizontal="left"/>
      <protection locked="0"/>
    </xf>
    <xf numFmtId="0" fontId="8" fillId="2" borderId="9" xfId="2" applyNumberFormat="1" applyFont="1" applyFill="1" applyBorder="1" applyAlignment="1" applyProtection="1">
      <alignment horizontal="center"/>
      <protection locked="0"/>
    </xf>
    <xf numFmtId="167" fontId="8" fillId="5" borderId="10" xfId="2" applyNumberFormat="1" applyFont="1" applyFill="1" applyBorder="1" applyAlignment="1" applyProtection="1">
      <alignment horizontal="center"/>
      <protection locked="0"/>
    </xf>
    <xf numFmtId="169" fontId="7" fillId="2" borderId="15" xfId="3" applyNumberFormat="1" applyFont="1" applyFill="1" applyBorder="1" applyAlignment="1" applyProtection="1">
      <alignment horizontal="left"/>
      <protection locked="0"/>
    </xf>
    <xf numFmtId="43" fontId="4" fillId="0" borderId="0" xfId="3" applyFont="1" applyFill="1" applyBorder="1" applyAlignment="1" applyProtection="1">
      <alignment horizontal="left" vertical="top"/>
    </xf>
    <xf numFmtId="43" fontId="10" fillId="0" borderId="0" xfId="0" applyNumberFormat="1" applyFont="1" applyFill="1" applyProtection="1"/>
    <xf numFmtId="0" fontId="7" fillId="4" borderId="16" xfId="0" applyFont="1" applyFill="1" applyBorder="1" applyAlignment="1" applyProtection="1">
      <alignment horizontal="left"/>
    </xf>
    <xf numFmtId="43" fontId="8" fillId="7" borderId="17" xfId="3" applyFont="1" applyFill="1" applyBorder="1" applyAlignment="1" applyProtection="1">
      <alignment horizontal="left"/>
    </xf>
    <xf numFmtId="43" fontId="8" fillId="7" borderId="18" xfId="3" applyFont="1" applyFill="1" applyBorder="1" applyAlignment="1" applyProtection="1">
      <alignment horizontal="left"/>
    </xf>
    <xf numFmtId="169" fontId="8" fillId="7" borderId="19" xfId="3" applyNumberFormat="1" applyFont="1" applyFill="1" applyBorder="1" applyAlignment="1" applyProtection="1">
      <alignment horizontal="left"/>
    </xf>
    <xf numFmtId="43" fontId="4" fillId="6" borderId="13" xfId="3" applyFont="1" applyFill="1" applyBorder="1" applyAlignment="1" applyProtection="1">
      <alignment horizontal="left"/>
    </xf>
    <xf numFmtId="0" fontId="4" fillId="8" borderId="20" xfId="0" applyFont="1" applyFill="1" applyBorder="1" applyAlignment="1" applyProtection="1">
      <alignment horizontal="right"/>
    </xf>
    <xf numFmtId="43" fontId="8" fillId="0" borderId="21" xfId="3" applyFont="1" applyFill="1" applyBorder="1" applyAlignment="1" applyProtection="1">
      <alignment horizontal="left"/>
    </xf>
    <xf numFmtId="43" fontId="8" fillId="0" borderId="22" xfId="3" applyFont="1" applyFill="1" applyBorder="1" applyAlignment="1" applyProtection="1">
      <alignment horizontal="left"/>
    </xf>
    <xf numFmtId="43" fontId="8" fillId="0" borderId="15" xfId="3" applyFont="1" applyFill="1" applyBorder="1" applyAlignment="1" applyProtection="1">
      <alignment horizontal="left"/>
    </xf>
    <xf numFmtId="43" fontId="8" fillId="0" borderId="11" xfId="3" applyFont="1" applyFill="1" applyBorder="1" applyAlignment="1" applyProtection="1">
      <alignment horizontal="left"/>
      <protection locked="0"/>
    </xf>
    <xf numFmtId="43" fontId="7" fillId="0" borderId="23" xfId="3" applyFont="1" applyFill="1" applyBorder="1" applyAlignment="1" applyProtection="1">
      <alignment horizontal="left"/>
    </xf>
    <xf numFmtId="0" fontId="10" fillId="0" borderId="0" xfId="0" applyFont="1" applyAlignment="1" applyProtection="1">
      <alignment horizontal="left"/>
    </xf>
    <xf numFmtId="0" fontId="10" fillId="0" borderId="0" xfId="0" applyFont="1" applyAlignment="1" applyProtection="1">
      <alignment horizontal="center"/>
    </xf>
    <xf numFmtId="168" fontId="5" fillId="0" borderId="0" xfId="3" applyNumberFormat="1" applyFont="1" applyProtection="1"/>
    <xf numFmtId="0" fontId="4" fillId="7" borderId="8" xfId="0" applyFont="1" applyFill="1" applyBorder="1" applyAlignment="1" applyProtection="1">
      <alignment horizontal="right"/>
    </xf>
    <xf numFmtId="43" fontId="8" fillId="0" borderId="9" xfId="3" applyFont="1" applyFill="1" applyBorder="1" applyAlignment="1" applyProtection="1">
      <alignment horizontal="left"/>
      <protection locked="0"/>
    </xf>
    <xf numFmtId="43" fontId="8" fillId="0" borderId="10" xfId="3" applyFont="1" applyFill="1" applyBorder="1" applyAlignment="1" applyProtection="1">
      <alignment horizontal="left"/>
      <protection locked="0"/>
    </xf>
    <xf numFmtId="169" fontId="8" fillId="0" borderId="11" xfId="3" applyNumberFormat="1" applyFont="1" applyFill="1" applyBorder="1" applyAlignment="1" applyProtection="1">
      <alignment horizontal="left"/>
      <protection locked="0"/>
    </xf>
    <xf numFmtId="169" fontId="6" fillId="2" borderId="0" xfId="3" applyNumberFormat="1" applyFont="1" applyFill="1" applyProtection="1"/>
    <xf numFmtId="0" fontId="4" fillId="7" borderId="24" xfId="0" applyFont="1" applyFill="1" applyBorder="1" applyAlignment="1" applyProtection="1">
      <alignment horizontal="right"/>
    </xf>
    <xf numFmtId="43" fontId="8" fillId="0" borderId="25" xfId="3" applyFont="1" applyFill="1" applyBorder="1" applyAlignment="1" applyProtection="1">
      <alignment horizontal="left"/>
      <protection locked="0"/>
    </xf>
    <xf numFmtId="43" fontId="8" fillId="0" borderId="26" xfId="3" applyFont="1" applyFill="1" applyBorder="1" applyAlignment="1" applyProtection="1">
      <alignment horizontal="left"/>
      <protection locked="0"/>
    </xf>
    <xf numFmtId="169" fontId="8" fillId="0" borderId="9" xfId="3" applyNumberFormat="1" applyFont="1" applyFill="1" applyBorder="1" applyAlignment="1" applyProtection="1">
      <alignment horizontal="left"/>
      <protection locked="0"/>
    </xf>
    <xf numFmtId="169" fontId="8" fillId="0" borderId="10" xfId="3" applyNumberFormat="1" applyFont="1" applyFill="1" applyBorder="1" applyAlignment="1" applyProtection="1">
      <alignment horizontal="left"/>
      <protection locked="0"/>
    </xf>
    <xf numFmtId="169" fontId="8" fillId="0" borderId="27" xfId="3" applyNumberFormat="1" applyFont="1" applyFill="1" applyBorder="1" applyAlignment="1" applyProtection="1">
      <alignment horizontal="left"/>
      <protection locked="0"/>
    </xf>
    <xf numFmtId="0" fontId="7" fillId="4" borderId="1" xfId="0" applyFont="1" applyFill="1" applyBorder="1" applyAlignment="1" applyProtection="1">
      <alignment horizontal="left"/>
    </xf>
    <xf numFmtId="43" fontId="8" fillId="7" borderId="2" xfId="3" applyFont="1" applyFill="1" applyBorder="1" applyAlignment="1" applyProtection="1">
      <alignment horizontal="left"/>
    </xf>
    <xf numFmtId="43" fontId="8" fillId="7" borderId="28" xfId="3" applyFont="1" applyFill="1" applyBorder="1" applyAlignment="1" applyProtection="1">
      <alignment horizontal="left"/>
    </xf>
    <xf numFmtId="169" fontId="8" fillId="7" borderId="2" xfId="3" applyNumberFormat="1" applyFont="1" applyFill="1" applyBorder="1" applyAlignment="1" applyProtection="1">
      <alignment horizontal="left"/>
    </xf>
    <xf numFmtId="169" fontId="8" fillId="7" borderId="5" xfId="3" applyNumberFormat="1" applyFont="1" applyFill="1" applyBorder="1" applyAlignment="1" applyProtection="1">
      <alignment horizontal="left"/>
    </xf>
    <xf numFmtId="169" fontId="8" fillId="7" borderId="7" xfId="3" applyNumberFormat="1" applyFont="1" applyFill="1" applyBorder="1" applyAlignment="1" applyProtection="1">
      <alignment horizontal="left"/>
    </xf>
    <xf numFmtId="43" fontId="4" fillId="6" borderId="29" xfId="3" applyFont="1" applyFill="1" applyBorder="1" applyAlignment="1" applyProtection="1">
      <alignment horizontal="left"/>
    </xf>
    <xf numFmtId="43" fontId="4" fillId="6" borderId="30" xfId="3" applyFont="1" applyFill="1" applyBorder="1" applyAlignment="1" applyProtection="1">
      <alignment horizontal="left"/>
    </xf>
    <xf numFmtId="168" fontId="10" fillId="0" borderId="0" xfId="3" applyNumberFormat="1" applyFont="1" applyProtection="1"/>
    <xf numFmtId="0" fontId="14" fillId="0" borderId="31" xfId="0" applyFont="1" applyFill="1" applyBorder="1" applyAlignment="1" applyProtection="1">
      <alignment horizontal="left"/>
    </xf>
    <xf numFmtId="43" fontId="14" fillId="0" borderId="0" xfId="3" applyFont="1" applyFill="1" applyBorder="1" applyAlignment="1" applyProtection="1">
      <alignment horizontal="left"/>
    </xf>
    <xf numFmtId="43" fontId="15" fillId="0" borderId="29" xfId="3" applyFont="1" applyFill="1" applyBorder="1" applyAlignment="1" applyProtection="1">
      <alignment horizontal="left"/>
    </xf>
    <xf numFmtId="165" fontId="16" fillId="0" borderId="29" xfId="3" applyNumberFormat="1" applyFont="1" applyFill="1" applyBorder="1" applyAlignment="1" applyProtection="1">
      <alignment horizontal="left"/>
    </xf>
    <xf numFmtId="0" fontId="17" fillId="0" borderId="0" xfId="0" applyFont="1" applyProtection="1"/>
    <xf numFmtId="43" fontId="17" fillId="0" borderId="0" xfId="0" applyNumberFormat="1" applyFont="1" applyFill="1" applyProtection="1"/>
    <xf numFmtId="0" fontId="7" fillId="4" borderId="32" xfId="0" applyFont="1" applyFill="1" applyBorder="1" applyAlignment="1" applyProtection="1">
      <alignment horizontal="left"/>
    </xf>
    <xf numFmtId="43" fontId="8" fillId="0" borderId="33" xfId="3" applyFont="1" applyFill="1" applyBorder="1" applyAlignment="1" applyProtection="1">
      <alignment horizontal="left"/>
      <protection locked="0"/>
    </xf>
    <xf numFmtId="43" fontId="8" fillId="0" borderId="34" xfId="3" applyFont="1" applyFill="1" applyBorder="1" applyAlignment="1" applyProtection="1">
      <alignment horizontal="left"/>
      <protection locked="0"/>
    </xf>
    <xf numFmtId="169" fontId="7" fillId="2" borderId="35" xfId="3" applyNumberFormat="1" applyFont="1" applyFill="1" applyBorder="1" applyAlignment="1" applyProtection="1">
      <alignment horizontal="left"/>
      <protection locked="0"/>
    </xf>
    <xf numFmtId="169" fontId="7" fillId="5" borderId="36" xfId="3" applyNumberFormat="1" applyFont="1" applyFill="1" applyBorder="1" applyAlignment="1" applyProtection="1">
      <alignment horizontal="left"/>
      <protection locked="0"/>
    </xf>
    <xf numFmtId="43" fontId="4" fillId="6" borderId="37" xfId="3" applyFont="1" applyFill="1" applyBorder="1" applyAlignment="1" applyProtection="1">
      <alignment horizontal="left"/>
    </xf>
    <xf numFmtId="43" fontId="4" fillId="6" borderId="38" xfId="3" applyFont="1" applyFill="1" applyBorder="1" applyAlignment="1" applyProtection="1">
      <alignment horizontal="left"/>
    </xf>
    <xf numFmtId="0" fontId="0" fillId="0" borderId="0" xfId="0" applyFill="1" applyBorder="1" applyProtection="1"/>
    <xf numFmtId="43" fontId="4" fillId="0" borderId="0" xfId="3" applyFont="1" applyFill="1" applyBorder="1" applyAlignment="1" applyProtection="1">
      <alignment horizontal="left"/>
    </xf>
    <xf numFmtId="43" fontId="8" fillId="7" borderId="39" xfId="3" applyFont="1" applyFill="1" applyBorder="1" applyAlignment="1" applyProtection="1">
      <alignment horizontal="left"/>
    </xf>
    <xf numFmtId="0" fontId="0" fillId="0" borderId="0" xfId="0" applyFill="1" applyProtection="1"/>
    <xf numFmtId="0" fontId="4" fillId="8" borderId="32" xfId="0" applyFont="1" applyFill="1" applyBorder="1" applyAlignment="1" applyProtection="1">
      <alignment horizontal="right"/>
    </xf>
    <xf numFmtId="43" fontId="8" fillId="0" borderId="33" xfId="3" applyFont="1" applyFill="1" applyBorder="1" applyAlignment="1" applyProtection="1">
      <alignment horizontal="left"/>
    </xf>
    <xf numFmtId="43" fontId="8" fillId="0" borderId="40" xfId="3" applyFont="1" applyFill="1" applyBorder="1" applyAlignment="1" applyProtection="1">
      <alignment horizontal="left"/>
    </xf>
    <xf numFmtId="43" fontId="8" fillId="0" borderId="41" xfId="3" applyFont="1" applyFill="1" applyBorder="1" applyAlignment="1" applyProtection="1">
      <alignment horizontal="left"/>
    </xf>
    <xf numFmtId="43" fontId="8" fillId="0" borderId="35" xfId="3" applyFont="1" applyFill="1" applyBorder="1" applyAlignment="1" applyProtection="1">
      <alignment horizontal="left"/>
    </xf>
    <xf numFmtId="43" fontId="7" fillId="0" borderId="42" xfId="3" applyFont="1" applyFill="1" applyBorder="1" applyAlignment="1" applyProtection="1">
      <alignment horizontal="left"/>
    </xf>
    <xf numFmtId="169" fontId="8" fillId="0" borderId="43" xfId="3" applyNumberFormat="1" applyFont="1" applyFill="1" applyBorder="1" applyAlignment="1" applyProtection="1">
      <alignment horizontal="left"/>
      <protection locked="0"/>
    </xf>
    <xf numFmtId="169" fontId="6" fillId="2" borderId="0" xfId="4" applyNumberFormat="1" applyFill="1" applyProtection="1"/>
    <xf numFmtId="169" fontId="6" fillId="2" borderId="0" xfId="4" applyNumberFormat="1" applyFont="1" applyFill="1" applyProtection="1"/>
    <xf numFmtId="170" fontId="6" fillId="0" borderId="0" xfId="3" applyNumberFormat="1" applyFont="1" applyFill="1" applyProtection="1"/>
    <xf numFmtId="43" fontId="8" fillId="0" borderId="27" xfId="3" applyFont="1" applyFill="1" applyBorder="1" applyAlignment="1" applyProtection="1">
      <alignment horizontal="left"/>
      <protection locked="0"/>
    </xf>
    <xf numFmtId="43" fontId="6" fillId="2" borderId="0" xfId="4" applyNumberFormat="1" applyFill="1" applyProtection="1"/>
    <xf numFmtId="43" fontId="6" fillId="2" borderId="0" xfId="4" applyNumberFormat="1" applyFont="1" applyFill="1" applyProtection="1"/>
    <xf numFmtId="43" fontId="8" fillId="0" borderId="17" xfId="3" applyFont="1" applyFill="1" applyBorder="1" applyAlignment="1" applyProtection="1">
      <alignment horizontal="left"/>
      <protection locked="0"/>
    </xf>
    <xf numFmtId="43" fontId="8" fillId="0" borderId="18" xfId="3" applyFont="1" applyFill="1" applyBorder="1" applyAlignment="1" applyProtection="1">
      <alignment horizontal="left"/>
      <protection locked="0"/>
    </xf>
    <xf numFmtId="0" fontId="2" fillId="0" borderId="0" xfId="0" applyFont="1"/>
    <xf numFmtId="43" fontId="15" fillId="0" borderId="0" xfId="3" applyFont="1" applyFill="1" applyBorder="1" applyAlignment="1" applyProtection="1">
      <alignment horizontal="left"/>
    </xf>
    <xf numFmtId="43" fontId="18" fillId="0" borderId="0" xfId="3" applyFont="1" applyFill="1" applyBorder="1" applyAlignment="1" applyProtection="1">
      <alignment horizontal="left"/>
    </xf>
    <xf numFmtId="0" fontId="17" fillId="0" borderId="0" xfId="0" applyFont="1" applyFill="1" applyProtection="1"/>
    <xf numFmtId="43" fontId="7" fillId="6" borderId="28" xfId="3" applyFont="1" applyFill="1" applyBorder="1" applyAlignment="1" applyProtection="1">
      <alignment horizontal="left"/>
    </xf>
    <xf numFmtId="43" fontId="4" fillId="6" borderId="28" xfId="3" applyFont="1" applyFill="1" applyBorder="1" applyAlignment="1" applyProtection="1">
      <alignment horizontal="left"/>
    </xf>
    <xf numFmtId="169" fontId="7" fillId="7" borderId="2" xfId="3" applyNumberFormat="1" applyFont="1" applyFill="1" applyBorder="1" applyAlignment="1" applyProtection="1">
      <alignment horizontal="left"/>
    </xf>
    <xf numFmtId="169" fontId="7" fillId="7" borderId="5" xfId="3" applyNumberFormat="1" applyFont="1" applyFill="1" applyBorder="1" applyAlignment="1" applyProtection="1">
      <alignment horizontal="left"/>
    </xf>
    <xf numFmtId="169" fontId="7" fillId="7" borderId="6" xfId="3" applyNumberFormat="1" applyFont="1" applyFill="1" applyBorder="1" applyAlignment="1" applyProtection="1">
      <alignment horizontal="left"/>
    </xf>
    <xf numFmtId="43" fontId="4" fillId="6" borderId="44" xfId="3" applyFont="1" applyFill="1" applyBorder="1" applyAlignment="1" applyProtection="1">
      <alignment horizontal="left"/>
    </xf>
    <xf numFmtId="43" fontId="4" fillId="6" borderId="3" xfId="3" applyFont="1" applyFill="1" applyBorder="1" applyAlignment="1" applyProtection="1">
      <alignment horizontal="left"/>
    </xf>
    <xf numFmtId="0" fontId="6" fillId="0" borderId="0" xfId="0" applyFont="1" applyFill="1" applyProtection="1"/>
    <xf numFmtId="0" fontId="8" fillId="6" borderId="44" xfId="0" applyFont="1" applyFill="1" applyBorder="1" applyAlignment="1" applyProtection="1">
      <alignment horizontal="left"/>
    </xf>
    <xf numFmtId="43" fontId="4" fillId="6" borderId="45" xfId="3" applyFont="1" applyFill="1" applyBorder="1" applyAlignment="1" applyProtection="1">
      <alignment horizontal="left"/>
    </xf>
    <xf numFmtId="0" fontId="4" fillId="3" borderId="46" xfId="0" applyFont="1" applyFill="1" applyBorder="1" applyAlignment="1" applyProtection="1">
      <alignment horizontal="left"/>
    </xf>
    <xf numFmtId="169" fontId="4" fillId="7" borderId="2" xfId="3" applyNumberFormat="1" applyFont="1" applyFill="1" applyBorder="1" applyAlignment="1" applyProtection="1">
      <alignment horizontal="left"/>
    </xf>
    <xf numFmtId="169" fontId="4" fillId="7" borderId="35" xfId="3" applyNumberFormat="1" applyFont="1" applyFill="1" applyBorder="1" applyAlignment="1" applyProtection="1">
      <alignment horizontal="left"/>
    </xf>
    <xf numFmtId="169" fontId="4" fillId="7" borderId="36" xfId="3" applyNumberFormat="1" applyFont="1" applyFill="1" applyBorder="1" applyAlignment="1" applyProtection="1">
      <alignment horizontal="left"/>
    </xf>
    <xf numFmtId="169" fontId="4" fillId="7" borderId="32" xfId="3" applyNumberFormat="1" applyFont="1" applyFill="1" applyBorder="1" applyAlignment="1" applyProtection="1">
      <alignment horizontal="left"/>
    </xf>
    <xf numFmtId="169" fontId="4" fillId="6" borderId="37" xfId="3" applyNumberFormat="1" applyFont="1" applyFill="1" applyBorder="1" applyAlignment="1" applyProtection="1">
      <alignment horizontal="left"/>
    </xf>
    <xf numFmtId="169" fontId="4" fillId="6" borderId="38" xfId="3" applyNumberFormat="1" applyFont="1" applyFill="1" applyBorder="1" applyAlignment="1" applyProtection="1">
      <alignment horizontal="left"/>
    </xf>
    <xf numFmtId="169" fontId="1" fillId="0" borderId="0" xfId="1" applyNumberFormat="1" applyFont="1"/>
    <xf numFmtId="0" fontId="4" fillId="3" borderId="47" xfId="0" applyFont="1" applyFill="1" applyBorder="1" applyAlignment="1" applyProtection="1">
      <alignment horizontal="left"/>
    </xf>
    <xf numFmtId="169" fontId="4" fillId="6" borderId="0" xfId="3" applyNumberFormat="1" applyFont="1" applyFill="1" applyBorder="1" applyAlignment="1" applyProtection="1">
      <alignment horizontal="left"/>
    </xf>
    <xf numFmtId="169" fontId="4" fillId="7" borderId="25" xfId="3" applyNumberFormat="1" applyFont="1" applyFill="1" applyBorder="1" applyAlignment="1" applyProtection="1">
      <alignment horizontal="left"/>
    </xf>
    <xf numFmtId="169" fontId="4" fillId="7" borderId="43" xfId="3" applyNumberFormat="1" applyFont="1" applyFill="1" applyBorder="1" applyAlignment="1" applyProtection="1">
      <alignment horizontal="left"/>
    </xf>
    <xf numFmtId="169" fontId="4" fillId="7" borderId="48" xfId="3" applyNumberFormat="1" applyFont="1" applyFill="1" applyBorder="1" applyAlignment="1" applyProtection="1">
      <alignment horizontal="left"/>
    </xf>
    <xf numFmtId="169" fontId="4" fillId="7" borderId="9" xfId="3" applyNumberFormat="1" applyFont="1" applyFill="1" applyBorder="1" applyAlignment="1" applyProtection="1">
      <alignment horizontal="left"/>
    </xf>
    <xf numFmtId="169" fontId="4" fillId="7" borderId="42" xfId="3" applyNumberFormat="1" applyFont="1" applyFill="1" applyBorder="1" applyAlignment="1" applyProtection="1">
      <alignment horizontal="left"/>
    </xf>
    <xf numFmtId="169" fontId="4" fillId="6" borderId="13" xfId="3" applyNumberFormat="1" applyFont="1" applyFill="1" applyBorder="1" applyAlignment="1" applyProtection="1">
      <alignment horizontal="left"/>
    </xf>
    <xf numFmtId="169" fontId="4" fillId="6" borderId="14" xfId="3" applyNumberFormat="1" applyFont="1" applyFill="1" applyBorder="1" applyAlignment="1" applyProtection="1">
      <alignment horizontal="left"/>
    </xf>
    <xf numFmtId="43" fontId="19" fillId="6" borderId="13" xfId="3" applyFont="1" applyFill="1" applyBorder="1" applyAlignment="1" applyProtection="1">
      <alignment horizontal="left"/>
    </xf>
    <xf numFmtId="43" fontId="19" fillId="6" borderId="0" xfId="3" applyFont="1" applyFill="1" applyBorder="1" applyAlignment="1" applyProtection="1">
      <alignment horizontal="left"/>
    </xf>
    <xf numFmtId="169" fontId="4" fillId="7" borderId="27" xfId="3" applyNumberFormat="1" applyFont="1" applyFill="1" applyBorder="1" applyAlignment="1" applyProtection="1">
      <alignment horizontal="left"/>
    </xf>
    <xf numFmtId="169" fontId="4" fillId="6" borderId="49" xfId="3" applyNumberFormat="1" applyFont="1" applyFill="1" applyBorder="1" applyAlignment="1" applyProtection="1">
      <alignment horizontal="left"/>
    </xf>
    <xf numFmtId="169" fontId="4" fillId="7" borderId="16" xfId="3" applyNumberFormat="1" applyFont="1" applyFill="1" applyBorder="1" applyAlignment="1" applyProtection="1">
      <alignment horizontal="left"/>
    </xf>
    <xf numFmtId="0" fontId="4" fillId="3" borderId="50" xfId="0" applyFont="1" applyFill="1" applyBorder="1" applyAlignment="1" applyProtection="1">
      <alignment horizontal="left"/>
    </xf>
    <xf numFmtId="43" fontId="19" fillId="6" borderId="49" xfId="3" applyFont="1" applyFill="1" applyBorder="1" applyAlignment="1" applyProtection="1">
      <alignment horizontal="left"/>
    </xf>
    <xf numFmtId="169" fontId="4" fillId="6" borderId="29" xfId="3" applyNumberFormat="1" applyFont="1" applyFill="1" applyBorder="1" applyAlignment="1" applyProtection="1">
      <alignment horizontal="left"/>
    </xf>
    <xf numFmtId="169" fontId="4" fillId="6" borderId="30" xfId="3" applyNumberFormat="1" applyFont="1" applyFill="1" applyBorder="1" applyAlignment="1" applyProtection="1">
      <alignment horizontal="left"/>
    </xf>
    <xf numFmtId="169" fontId="4" fillId="7" borderId="17" xfId="3" applyNumberFormat="1" applyFont="1" applyFill="1" applyBorder="1" applyAlignment="1" applyProtection="1">
      <alignment horizontal="center"/>
    </xf>
    <xf numFmtId="169" fontId="4" fillId="7" borderId="51" xfId="3" applyNumberFormat="1" applyFont="1" applyFill="1" applyBorder="1" applyAlignment="1" applyProtection="1">
      <alignment horizontal="center"/>
    </xf>
    <xf numFmtId="169" fontId="4" fillId="7" borderId="7" xfId="3" applyNumberFormat="1" applyFont="1" applyFill="1" applyBorder="1" applyAlignment="1" applyProtection="1">
      <alignment horizontal="center"/>
    </xf>
    <xf numFmtId="0" fontId="7" fillId="4" borderId="44" xfId="0" applyFont="1" applyFill="1" applyBorder="1" applyAlignment="1" applyProtection="1">
      <alignment horizontal="left"/>
    </xf>
    <xf numFmtId="43" fontId="20" fillId="6" borderId="44" xfId="3" applyFont="1" applyFill="1" applyBorder="1" applyAlignment="1" applyProtection="1">
      <alignment horizontal="left"/>
    </xf>
    <xf numFmtId="43" fontId="20" fillId="6" borderId="3" xfId="3" applyFont="1" applyFill="1" applyBorder="1" applyAlignment="1" applyProtection="1">
      <alignment horizontal="left"/>
    </xf>
    <xf numFmtId="169" fontId="7" fillId="6" borderId="28" xfId="3" applyNumberFormat="1" applyFont="1" applyFill="1" applyBorder="1" applyAlignment="1" applyProtection="1">
      <alignment horizontal="left"/>
    </xf>
    <xf numFmtId="169" fontId="7" fillId="6" borderId="3" xfId="3" applyNumberFormat="1" applyFont="1" applyFill="1" applyBorder="1" applyAlignment="1" applyProtection="1">
      <alignment horizontal="left"/>
    </xf>
    <xf numFmtId="169" fontId="7" fillId="7" borderId="7" xfId="3" applyNumberFormat="1" applyFont="1" applyFill="1" applyBorder="1" applyAlignment="1" applyProtection="1">
      <alignment horizontal="left"/>
    </xf>
    <xf numFmtId="171" fontId="0" fillId="0" borderId="0" xfId="0" applyNumberFormat="1" applyFont="1" applyProtection="1"/>
    <xf numFmtId="0" fontId="21" fillId="0" borderId="0" xfId="0" applyFont="1" applyProtection="1"/>
    <xf numFmtId="0" fontId="0" fillId="0" borderId="0" xfId="0" applyFill="1"/>
    <xf numFmtId="0" fontId="14" fillId="0" borderId="0" xfId="0" applyFont="1" applyProtection="1"/>
    <xf numFmtId="0" fontId="22" fillId="0" borderId="0" xfId="0" applyFont="1" applyFill="1" applyProtection="1"/>
    <xf numFmtId="43" fontId="7" fillId="7" borderId="2" xfId="3" applyNumberFormat="1" applyFont="1" applyFill="1" applyBorder="1" applyAlignment="1" applyProtection="1">
      <alignment horizontal="left"/>
    </xf>
    <xf numFmtId="43" fontId="7" fillId="7" borderId="5" xfId="3" applyNumberFormat="1" applyFont="1" applyFill="1" applyBorder="1" applyAlignment="1" applyProtection="1">
      <alignment horizontal="left"/>
    </xf>
    <xf numFmtId="43" fontId="7" fillId="7" borderId="7" xfId="3" applyNumberFormat="1" applyFont="1" applyFill="1" applyBorder="1" applyAlignment="1" applyProtection="1">
      <alignment horizontal="left"/>
    </xf>
    <xf numFmtId="170" fontId="0" fillId="0" borderId="0" xfId="0" applyNumberFormat="1" applyProtection="1"/>
    <xf numFmtId="0" fontId="14" fillId="0" borderId="0" xfId="0" applyFont="1" applyBorder="1" applyProtection="1"/>
    <xf numFmtId="3" fontId="7" fillId="0" borderId="0" xfId="0" applyNumberFormat="1" applyFont="1" applyFill="1" applyBorder="1" applyProtection="1"/>
    <xf numFmtId="169" fontId="7" fillId="0" borderId="0" xfId="3" applyNumberFormat="1" applyFont="1" applyFill="1" applyBorder="1" applyAlignment="1" applyProtection="1">
      <alignment horizontal="left"/>
      <protection locked="0"/>
    </xf>
    <xf numFmtId="0" fontId="0" fillId="0" borderId="0" xfId="0" applyAlignment="1" applyProtection="1">
      <alignment horizontal="left"/>
    </xf>
    <xf numFmtId="0" fontId="0" fillId="0" borderId="0" xfId="0" applyAlignment="1" applyProtection="1">
      <alignment horizontal="left" wrapText="1"/>
    </xf>
    <xf numFmtId="0" fontId="23" fillId="0" borderId="0" xfId="0" applyFont="1" applyFill="1" applyAlignment="1" applyProtection="1">
      <alignment horizontal="center" wrapText="1"/>
    </xf>
    <xf numFmtId="0" fontId="24" fillId="0" borderId="0" xfId="0" applyFont="1" applyProtection="1"/>
    <xf numFmtId="0" fontId="6" fillId="0" borderId="0" xfId="0" applyFont="1" applyAlignment="1" applyProtection="1">
      <alignment horizontal="left"/>
    </xf>
    <xf numFmtId="0" fontId="2" fillId="0" borderId="0" xfId="0" applyFont="1" applyProtection="1"/>
    <xf numFmtId="0" fontId="6" fillId="0" borderId="0" xfId="0" applyFont="1" applyAlignment="1" applyProtection="1"/>
    <xf numFmtId="0" fontId="27" fillId="0" borderId="0" xfId="0" applyFont="1" applyAlignment="1" applyProtection="1">
      <alignment horizontal="left"/>
    </xf>
    <xf numFmtId="0" fontId="28" fillId="0" borderId="0" xfId="0" applyFont="1"/>
    <xf numFmtId="172" fontId="0" fillId="0" borderId="0" xfId="0" applyNumberFormat="1"/>
    <xf numFmtId="169" fontId="2" fillId="0" borderId="0" xfId="1" applyNumberFormat="1" applyFont="1"/>
    <xf numFmtId="169" fontId="28" fillId="0" borderId="0" xfId="0" applyNumberFormat="1" applyFont="1"/>
    <xf numFmtId="169" fontId="0" fillId="0" borderId="0" xfId="0" applyNumberFormat="1"/>
    <xf numFmtId="43" fontId="0" fillId="0" borderId="0" xfId="0" applyNumberFormat="1"/>
    <xf numFmtId="0" fontId="3" fillId="0" borderId="0" xfId="0" applyFont="1" applyAlignment="1" applyProtection="1">
      <alignment horizontal="left"/>
    </xf>
  </cellXfs>
  <cellStyles count="5">
    <cellStyle name="Comma" xfId="1" builtinId="3"/>
    <cellStyle name="Comma 2 3" xfId="3"/>
    <cellStyle name="Normal" xfId="0" builtinId="0"/>
    <cellStyle name="Normal 3" xfId="4"/>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61"/>
  <sheetViews>
    <sheetView tabSelected="1" zoomScale="85" zoomScaleNormal="85" workbookViewId="0">
      <selection activeCell="O6" sqref="O6"/>
    </sheetView>
  </sheetViews>
  <sheetFormatPr defaultRowHeight="15"/>
  <cols>
    <col min="1" max="1" width="42.140625" customWidth="1"/>
    <col min="4" max="8" width="9" bestFit="1" customWidth="1"/>
    <col min="15" max="15" width="10.5703125" bestFit="1" customWidth="1"/>
  </cols>
  <sheetData>
    <row r="1" spans="1:35" ht="26.25">
      <c r="A1" s="172" t="s">
        <v>60</v>
      </c>
      <c r="B1" s="172"/>
      <c r="C1" s="172"/>
      <c r="D1" s="172"/>
      <c r="E1" s="172"/>
      <c r="F1" s="172"/>
      <c r="G1" s="172"/>
      <c r="H1" s="172"/>
      <c r="I1" s="172"/>
      <c r="J1" s="172"/>
      <c r="K1" s="172"/>
      <c r="L1" s="172"/>
      <c r="M1" s="172"/>
      <c r="N1" s="1"/>
      <c r="O1" s="1"/>
      <c r="P1" s="1"/>
      <c r="Q1" s="1"/>
      <c r="R1" s="1"/>
      <c r="S1" s="1"/>
    </row>
    <row r="2" spans="1:35" ht="15.75" thickBot="1">
      <c r="A2" s="2" t="s">
        <v>0</v>
      </c>
      <c r="B2" s="3"/>
      <c r="C2" s="4"/>
      <c r="D2" s="4"/>
      <c r="E2" s="4"/>
      <c r="F2" s="4"/>
      <c r="G2" s="4"/>
      <c r="H2" s="4"/>
      <c r="I2" s="3"/>
      <c r="J2" s="4"/>
      <c r="K2" s="5"/>
      <c r="L2" s="6"/>
      <c r="M2" s="3"/>
      <c r="N2" s="1"/>
      <c r="O2" s="7"/>
      <c r="P2" s="1"/>
      <c r="Q2" s="1"/>
      <c r="R2" s="1"/>
      <c r="S2" s="1"/>
    </row>
    <row r="3" spans="1:35" ht="15.75" thickBot="1">
      <c r="A3" s="8" t="s">
        <v>1</v>
      </c>
      <c r="B3" s="9" t="s">
        <v>2</v>
      </c>
      <c r="C3" s="10" t="s">
        <v>3</v>
      </c>
      <c r="D3" s="11" t="s">
        <v>4</v>
      </c>
      <c r="E3" s="12" t="s">
        <v>5</v>
      </c>
      <c r="F3" s="12" t="s">
        <v>6</v>
      </c>
      <c r="G3" s="12" t="s">
        <v>7</v>
      </c>
      <c r="H3" s="13" t="s">
        <v>8</v>
      </c>
      <c r="I3" s="9" t="s">
        <v>9</v>
      </c>
      <c r="J3" s="12" t="s">
        <v>10</v>
      </c>
      <c r="K3" s="12" t="s">
        <v>11</v>
      </c>
      <c r="L3" s="12" t="s">
        <v>12</v>
      </c>
      <c r="M3" s="14" t="s">
        <v>13</v>
      </c>
      <c r="N3" s="1"/>
      <c r="O3" s="11" t="s">
        <v>4</v>
      </c>
      <c r="P3" s="12" t="s">
        <v>5</v>
      </c>
      <c r="Q3" s="12" t="s">
        <v>6</v>
      </c>
      <c r="R3" s="12" t="s">
        <v>7</v>
      </c>
      <c r="S3" s="13" t="s">
        <v>8</v>
      </c>
    </row>
    <row r="4" spans="1:35">
      <c r="A4" s="15" t="s">
        <v>14</v>
      </c>
      <c r="B4" s="16"/>
      <c r="C4" s="17">
        <v>155.6</v>
      </c>
      <c r="D4" s="18">
        <v>162.19999999999999</v>
      </c>
      <c r="E4" s="18">
        <v>166.2</v>
      </c>
      <c r="F4" s="19">
        <v>171</v>
      </c>
      <c r="G4" s="18">
        <v>176.7</v>
      </c>
      <c r="H4" s="20">
        <v>181.11750000000001</v>
      </c>
      <c r="I4" s="21"/>
      <c r="J4" s="22"/>
      <c r="K4" s="22"/>
      <c r="L4" s="22"/>
      <c r="M4" s="23"/>
      <c r="N4" s="1"/>
      <c r="O4" s="24"/>
      <c r="P4" s="24"/>
      <c r="Q4" s="24"/>
      <c r="R4" s="24"/>
      <c r="S4" s="24"/>
    </row>
    <row r="5" spans="1:35">
      <c r="A5" s="15" t="s">
        <v>15</v>
      </c>
      <c r="B5" s="16"/>
      <c r="C5" s="25"/>
      <c r="D5" s="26">
        <v>158.6</v>
      </c>
      <c r="E5" s="18">
        <v>166.5</v>
      </c>
      <c r="F5" s="18">
        <v>168.6</v>
      </c>
      <c r="G5" s="18">
        <v>173.3</v>
      </c>
      <c r="H5" s="27">
        <f>176.7*SQRT(1.025)</f>
        <v>178.89511522118201</v>
      </c>
      <c r="I5" s="21"/>
      <c r="J5" s="22"/>
      <c r="K5" s="22"/>
      <c r="L5" s="22"/>
      <c r="M5" s="23"/>
      <c r="N5" s="1"/>
      <c r="O5" s="24"/>
      <c r="P5" s="24"/>
      <c r="Q5" s="24"/>
      <c r="R5" s="24"/>
      <c r="S5" s="24"/>
      <c r="T5" s="24"/>
      <c r="U5" s="24"/>
    </row>
    <row r="6" spans="1:35">
      <c r="A6" s="15" t="s">
        <v>16</v>
      </c>
      <c r="B6" s="16"/>
      <c r="C6" s="25"/>
      <c r="D6" s="28">
        <v>143119</v>
      </c>
      <c r="E6" s="28">
        <v>143739</v>
      </c>
      <c r="F6" s="28">
        <v>154227</v>
      </c>
      <c r="G6" s="28">
        <v>147589</v>
      </c>
      <c r="H6" s="28">
        <v>151914</v>
      </c>
      <c r="I6" s="22"/>
      <c r="J6" s="22"/>
      <c r="K6" s="22"/>
      <c r="L6" s="22"/>
      <c r="M6" s="23"/>
      <c r="N6" s="1"/>
      <c r="O6" s="29" t="s">
        <v>17</v>
      </c>
      <c r="P6" s="30"/>
      <c r="Q6" s="30"/>
      <c r="R6" s="30"/>
      <c r="S6" s="30"/>
      <c r="T6" s="30"/>
      <c r="U6" s="30"/>
      <c r="V6" s="30"/>
      <c r="W6" s="30"/>
      <c r="X6" s="30"/>
      <c r="Y6" s="30"/>
      <c r="Z6" s="30"/>
    </row>
    <row r="7" spans="1:35" ht="15.75" thickBot="1">
      <c r="A7" s="31" t="s">
        <v>18</v>
      </c>
      <c r="B7" s="32"/>
      <c r="C7" s="33"/>
      <c r="D7" s="34">
        <f>D6*$H$4/$C$4</f>
        <v>166589.68819087406</v>
      </c>
      <c r="E7" s="34">
        <f>E6*$H$4/$C$4</f>
        <v>167311.3646047558</v>
      </c>
      <c r="F7" s="34">
        <f>F6*$H$4/$C$4</f>
        <v>179519.33594151671</v>
      </c>
      <c r="G7" s="34">
        <f>G6*$H$4/$C$4</f>
        <v>171792.74233611824</v>
      </c>
      <c r="H7" s="34">
        <f>H6*$H$4/$C$4</f>
        <v>176827.01732005141</v>
      </c>
      <c r="I7" s="35"/>
      <c r="J7" s="22"/>
      <c r="K7" s="22"/>
      <c r="L7" s="22"/>
      <c r="M7" s="23"/>
      <c r="N7" s="1"/>
      <c r="O7" s="7"/>
      <c r="P7" s="1"/>
      <c r="Q7" s="1"/>
      <c r="R7" s="1"/>
      <c r="S7" s="1"/>
    </row>
    <row r="8" spans="1:35" ht="20.25">
      <c r="A8" s="36" t="s">
        <v>19</v>
      </c>
      <c r="B8" s="37"/>
      <c r="C8" s="38"/>
      <c r="D8" s="39"/>
      <c r="E8" s="40"/>
      <c r="F8" s="40"/>
      <c r="G8" s="40"/>
      <c r="H8" s="41"/>
      <c r="I8" s="35"/>
      <c r="J8" s="22"/>
      <c r="K8" s="22"/>
      <c r="L8" s="22"/>
      <c r="M8" s="23"/>
      <c r="N8" s="1"/>
      <c r="O8" s="42" t="s">
        <v>20</v>
      </c>
      <c r="P8" s="43"/>
      <c r="Q8" s="43"/>
      <c r="R8" s="43"/>
      <c r="S8" s="44"/>
    </row>
    <row r="9" spans="1:35">
      <c r="A9" s="45" t="s">
        <v>21</v>
      </c>
      <c r="B9" s="46"/>
      <c r="C9" s="47"/>
      <c r="D9" s="48">
        <f t="shared" ref="D9:H12" si="0">-O9*$H$4/$C$4</f>
        <v>-2058.0930930269924</v>
      </c>
      <c r="E9" s="48">
        <f t="shared" si="0"/>
        <v>-2372.7207295951157</v>
      </c>
      <c r="F9" s="48">
        <f t="shared" si="0"/>
        <v>-2640.2066004177382</v>
      </c>
      <c r="G9" s="48">
        <f t="shared" si="0"/>
        <v>-2780.2001847686374</v>
      </c>
      <c r="H9" s="48">
        <f t="shared" si="0"/>
        <v>-2939.3181940874033</v>
      </c>
      <c r="I9" s="35"/>
      <c r="J9" s="22"/>
      <c r="K9" s="22"/>
      <c r="L9" s="22"/>
      <c r="M9" s="23"/>
      <c r="N9" s="1"/>
      <c r="O9" s="49">
        <v>1768.13</v>
      </c>
      <c r="P9" s="49">
        <v>2038.43</v>
      </c>
      <c r="Q9" s="49">
        <v>2268.23</v>
      </c>
      <c r="R9" s="49">
        <v>2388.5</v>
      </c>
      <c r="S9" s="49">
        <v>2525.1999999999998</v>
      </c>
      <c r="T9" t="s">
        <v>17</v>
      </c>
      <c r="AC9" s="170"/>
      <c r="AD9" s="170"/>
      <c r="AE9" s="170"/>
      <c r="AF9" s="170"/>
      <c r="AG9" s="170"/>
      <c r="AH9" s="170"/>
      <c r="AI9" s="170"/>
    </row>
    <row r="10" spans="1:35">
      <c r="A10" s="50" t="s">
        <v>22</v>
      </c>
      <c r="B10" s="51"/>
      <c r="C10" s="52"/>
      <c r="D10" s="53">
        <f t="shared" si="0"/>
        <v>-6377.3147901670955</v>
      </c>
      <c r="E10" s="48">
        <f t="shared" si="0"/>
        <v>-6641.7975559125962</v>
      </c>
      <c r="F10" s="48">
        <f t="shared" si="0"/>
        <v>-6926.114783097687</v>
      </c>
      <c r="G10" s="48">
        <f t="shared" si="0"/>
        <v>-7172.3228396529557</v>
      </c>
      <c r="H10" s="54">
        <f t="shared" si="0"/>
        <v>-7389.4426807519294</v>
      </c>
      <c r="I10" s="35"/>
      <c r="J10" s="22"/>
      <c r="K10" s="22"/>
      <c r="L10" s="22"/>
      <c r="M10" s="23"/>
      <c r="N10" s="1"/>
      <c r="O10" s="49">
        <v>5478.82</v>
      </c>
      <c r="P10" s="49">
        <v>5706.04</v>
      </c>
      <c r="Q10" s="49">
        <v>5950.3</v>
      </c>
      <c r="R10" s="49">
        <v>6161.82</v>
      </c>
      <c r="S10" s="49">
        <v>6348.35</v>
      </c>
      <c r="T10" t="s">
        <v>23</v>
      </c>
      <c r="AC10" s="170"/>
      <c r="AD10" s="170"/>
      <c r="AE10" s="170"/>
      <c r="AF10" s="170"/>
      <c r="AG10" s="170"/>
      <c r="AH10" s="170"/>
      <c r="AI10" s="170"/>
    </row>
    <row r="11" spans="1:35">
      <c r="A11" s="50" t="s">
        <v>24</v>
      </c>
      <c r="B11" s="51"/>
      <c r="C11" s="52"/>
      <c r="D11" s="48">
        <f t="shared" si="0"/>
        <v>-3718.7054411953732</v>
      </c>
      <c r="E11" s="48">
        <f t="shared" si="0"/>
        <v>-3718.7054411953732</v>
      </c>
      <c r="F11" s="48">
        <f t="shared" si="0"/>
        <v>-3718.7054411953732</v>
      </c>
      <c r="G11" s="48">
        <f t="shared" si="0"/>
        <v>-3718.7054411953732</v>
      </c>
      <c r="H11" s="48">
        <f t="shared" si="0"/>
        <v>-3718.7054411953732</v>
      </c>
      <c r="I11" s="35"/>
      <c r="J11" s="22"/>
      <c r="K11" s="22"/>
      <c r="L11" s="22"/>
      <c r="M11" s="23"/>
      <c r="N11" s="1"/>
      <c r="O11" s="49">
        <v>3194.78</v>
      </c>
      <c r="P11" s="49">
        <v>3194.78</v>
      </c>
      <c r="Q11" s="49">
        <v>3194.78</v>
      </c>
      <c r="R11" s="49">
        <v>3194.78</v>
      </c>
      <c r="S11" s="49">
        <v>3194.78</v>
      </c>
      <c r="T11" t="s">
        <v>17</v>
      </c>
      <c r="AC11" s="170"/>
      <c r="AD11" s="170"/>
      <c r="AE11" s="170"/>
      <c r="AF11" s="170"/>
      <c r="AG11" s="170"/>
      <c r="AH11" s="170"/>
      <c r="AI11" s="170"/>
    </row>
    <row r="12" spans="1:35" ht="15.75" thickBot="1">
      <c r="A12" s="50" t="s">
        <v>25</v>
      </c>
      <c r="B12" s="51"/>
      <c r="C12" s="52"/>
      <c r="D12" s="55">
        <f>-O12*$H$4/$C$4</f>
        <v>-27970.781008997434</v>
      </c>
      <c r="E12" s="55">
        <f t="shared" si="0"/>
        <v>-20183.65970437018</v>
      </c>
      <c r="F12" s="55">
        <f t="shared" si="0"/>
        <v>-25782.47188303342</v>
      </c>
      <c r="G12" s="55">
        <f t="shared" si="0"/>
        <v>-9568.0324550128553</v>
      </c>
      <c r="H12" s="55">
        <f t="shared" si="0"/>
        <v>-9661.1519922879179</v>
      </c>
      <c r="I12" s="35"/>
      <c r="J12" s="22"/>
      <c r="K12" s="22"/>
      <c r="L12" s="22"/>
      <c r="M12" s="23"/>
      <c r="N12" s="1"/>
      <c r="O12" s="49">
        <v>24030</v>
      </c>
      <c r="P12" s="49">
        <v>17340</v>
      </c>
      <c r="Q12" s="49">
        <v>22150</v>
      </c>
      <c r="R12" s="49">
        <v>8220</v>
      </c>
      <c r="S12" s="49">
        <v>8300</v>
      </c>
      <c r="T12" t="s">
        <v>17</v>
      </c>
      <c r="AC12" s="170"/>
      <c r="AD12" s="170"/>
      <c r="AE12" s="170"/>
      <c r="AF12" s="170"/>
      <c r="AG12" s="170"/>
      <c r="AH12" s="170"/>
      <c r="AI12" s="170"/>
    </row>
    <row r="13" spans="1:35" ht="15.75" thickBot="1">
      <c r="A13" s="56" t="s">
        <v>26</v>
      </c>
      <c r="B13" s="57">
        <f t="shared" ref="B13:H13" si="1">B7+SUM(B9:B12)</f>
        <v>0</v>
      </c>
      <c r="C13" s="58">
        <f t="shared" si="1"/>
        <v>0</v>
      </c>
      <c r="D13" s="59">
        <f t="shared" si="1"/>
        <v>126464.79385748717</v>
      </c>
      <c r="E13" s="60">
        <f t="shared" si="1"/>
        <v>134394.48117368255</v>
      </c>
      <c r="F13" s="60">
        <f t="shared" si="1"/>
        <v>140451.8372337725</v>
      </c>
      <c r="G13" s="60">
        <f t="shared" si="1"/>
        <v>148553.48141548841</v>
      </c>
      <c r="H13" s="61">
        <f t="shared" si="1"/>
        <v>153118.39901172879</v>
      </c>
      <c r="I13" s="62"/>
      <c r="J13" s="62"/>
      <c r="K13" s="62"/>
      <c r="L13" s="62"/>
      <c r="M13" s="63"/>
      <c r="N13" s="1"/>
      <c r="O13" s="64"/>
      <c r="P13" s="64"/>
      <c r="Q13" s="64"/>
      <c r="R13" s="64"/>
      <c r="S13" s="64"/>
      <c r="AC13" s="170"/>
      <c r="AD13" s="170"/>
      <c r="AE13" s="170"/>
      <c r="AF13" s="170"/>
      <c r="AG13" s="170"/>
      <c r="AH13" s="170"/>
      <c r="AI13" s="170"/>
    </row>
    <row r="14" spans="1:35" ht="15.75" thickBot="1">
      <c r="A14" s="65"/>
      <c r="B14" s="66"/>
      <c r="C14" s="66"/>
      <c r="D14" s="67"/>
      <c r="E14" s="68"/>
      <c r="F14" s="68"/>
      <c r="G14" s="68"/>
      <c r="H14" s="68"/>
      <c r="I14" s="66"/>
      <c r="J14" s="66"/>
      <c r="K14" s="66"/>
      <c r="L14" s="66"/>
      <c r="M14" s="66"/>
      <c r="N14" s="69"/>
      <c r="O14" s="30"/>
      <c r="P14" s="70"/>
      <c r="Q14" s="70"/>
      <c r="R14" s="70"/>
      <c r="S14" s="70"/>
    </row>
    <row r="15" spans="1:35">
      <c r="A15" s="71" t="s">
        <v>27</v>
      </c>
      <c r="B15" s="72"/>
      <c r="C15" s="73"/>
      <c r="D15" s="74">
        <v>144087</v>
      </c>
      <c r="E15" s="28">
        <v>142796</v>
      </c>
      <c r="F15" s="28">
        <v>152108</v>
      </c>
      <c r="G15" s="28">
        <v>150873</v>
      </c>
      <c r="H15" s="75">
        <v>162474</v>
      </c>
      <c r="I15" s="76"/>
      <c r="J15" s="76"/>
      <c r="K15" s="76"/>
      <c r="L15" s="76"/>
      <c r="M15" s="77"/>
      <c r="N15" s="78"/>
      <c r="O15" s="79" t="s">
        <v>28</v>
      </c>
      <c r="P15" s="30"/>
      <c r="Q15" s="30"/>
      <c r="R15" s="30"/>
      <c r="S15" s="30"/>
      <c r="T15" s="30"/>
      <c r="U15" s="30"/>
      <c r="V15" s="30"/>
      <c r="W15" s="30"/>
      <c r="X15" s="30"/>
      <c r="Y15" s="30"/>
    </row>
    <row r="16" spans="1:35" ht="15.75" thickBot="1">
      <c r="A16" s="31" t="s">
        <v>29</v>
      </c>
      <c r="B16" s="32"/>
      <c r="C16" s="80"/>
      <c r="D16" s="34">
        <f>D15*$H$4/D$5</f>
        <v>164543.99257566204</v>
      </c>
      <c r="E16" s="34">
        <f>E15*$H$4/E$5</f>
        <v>155332.45963963965</v>
      </c>
      <c r="F16" s="34">
        <f>F15*$H$4/F$5</f>
        <v>163401.07170818507</v>
      </c>
      <c r="G16" s="34">
        <f>G15*$H$4/G$5</f>
        <v>157678.82618291979</v>
      </c>
      <c r="H16" s="34">
        <f>H15*$H$4/H$5</f>
        <v>164492.38794819659</v>
      </c>
      <c r="I16" s="35"/>
      <c r="J16" s="22"/>
      <c r="K16" s="22"/>
      <c r="L16" s="22"/>
      <c r="M16" s="23"/>
      <c r="N16" s="81"/>
      <c r="O16" s="30"/>
      <c r="P16" s="70"/>
      <c r="Q16" s="70"/>
      <c r="R16" s="70"/>
      <c r="S16" s="70"/>
    </row>
    <row r="17" spans="1:27" ht="20.25">
      <c r="A17" s="82" t="s">
        <v>30</v>
      </c>
      <c r="B17" s="83"/>
      <c r="C17" s="84"/>
      <c r="D17" s="85"/>
      <c r="E17" s="86"/>
      <c r="F17" s="86"/>
      <c r="G17" s="86"/>
      <c r="H17" s="87"/>
      <c r="I17" s="35"/>
      <c r="J17" s="22"/>
      <c r="K17" s="22"/>
      <c r="L17" s="22"/>
      <c r="M17" s="23"/>
      <c r="N17" s="1"/>
      <c r="O17" s="42" t="s">
        <v>31</v>
      </c>
      <c r="P17" s="43"/>
      <c r="Q17" s="43"/>
      <c r="R17" s="43"/>
      <c r="S17" s="70"/>
    </row>
    <row r="18" spans="1:27">
      <c r="A18" s="45" t="s">
        <v>32</v>
      </c>
      <c r="B18" s="46"/>
      <c r="C18" s="47"/>
      <c r="D18" s="48">
        <f t="shared" ref="D18:G21" si="2">-O18*$H$4/D$5</f>
        <v>-258.08672761664565</v>
      </c>
      <c r="E18" s="88">
        <f t="shared" si="2"/>
        <v>-257.80689189189189</v>
      </c>
      <c r="F18" s="88">
        <f t="shared" si="2"/>
        <v>-343.75800711743778</v>
      </c>
      <c r="G18" s="88">
        <f t="shared" si="2"/>
        <v>-260.23229948066933</v>
      </c>
      <c r="H18" s="88"/>
      <c r="I18" s="35"/>
      <c r="J18" s="22"/>
      <c r="K18" s="22"/>
      <c r="L18" s="22"/>
      <c r="M18" s="23"/>
      <c r="N18" s="1"/>
      <c r="O18" s="89">
        <v>226</v>
      </c>
      <c r="P18" s="89">
        <v>237</v>
      </c>
      <c r="Q18" s="90">
        <v>320</v>
      </c>
      <c r="R18" s="90">
        <v>249</v>
      </c>
      <c r="S18" s="91" t="s">
        <v>33</v>
      </c>
      <c r="W18" s="170"/>
      <c r="X18" s="170"/>
      <c r="Y18" s="170"/>
      <c r="Z18" s="170"/>
      <c r="AA18" s="170"/>
    </row>
    <row r="19" spans="1:27">
      <c r="A19" s="50" t="s">
        <v>22</v>
      </c>
      <c r="B19" s="51"/>
      <c r="C19" s="52"/>
      <c r="D19" s="55">
        <f t="shared" si="2"/>
        <v>-6144.9764659520815</v>
      </c>
      <c r="E19" s="55">
        <f t="shared" si="2"/>
        <v>-6446.2600900900898</v>
      </c>
      <c r="F19" s="55">
        <f t="shared" si="2"/>
        <v>-7211.3984430604987</v>
      </c>
      <c r="G19" s="55">
        <f t="shared" si="2"/>
        <v>-7675.2851702250437</v>
      </c>
      <c r="H19" s="88"/>
      <c r="I19" s="35"/>
      <c r="J19" s="22"/>
      <c r="K19" s="22"/>
      <c r="L19" s="22"/>
      <c r="M19" s="23"/>
      <c r="N19" s="1"/>
      <c r="O19" s="89">
        <v>5381</v>
      </c>
      <c r="P19" s="89">
        <v>5926</v>
      </c>
      <c r="Q19" s="90">
        <v>6713</v>
      </c>
      <c r="R19" s="90">
        <v>7344</v>
      </c>
      <c r="S19" s="91" t="s">
        <v>33</v>
      </c>
      <c r="W19" s="170"/>
      <c r="X19" s="170"/>
      <c r="Y19" s="170"/>
      <c r="Z19" s="170"/>
      <c r="AA19" s="170"/>
    </row>
    <row r="20" spans="1:27">
      <c r="A20" s="50" t="s">
        <v>24</v>
      </c>
      <c r="B20" s="51"/>
      <c r="C20" s="52"/>
      <c r="D20" s="92">
        <f t="shared" si="2"/>
        <v>0</v>
      </c>
      <c r="E20" s="92">
        <f t="shared" si="2"/>
        <v>0</v>
      </c>
      <c r="F20" s="92">
        <f t="shared" si="2"/>
        <v>0</v>
      </c>
      <c r="G20" s="92">
        <f t="shared" si="2"/>
        <v>0</v>
      </c>
      <c r="H20" s="88"/>
      <c r="I20" s="35"/>
      <c r="J20" s="22"/>
      <c r="K20" s="22"/>
      <c r="L20" s="22"/>
      <c r="M20" s="23"/>
      <c r="N20" s="1"/>
      <c r="O20" s="93"/>
      <c r="P20" s="93"/>
      <c r="Q20" s="94"/>
      <c r="R20" s="94"/>
      <c r="S20" s="91"/>
      <c r="W20" s="170"/>
      <c r="X20" s="170"/>
      <c r="Y20" s="170"/>
      <c r="Z20" s="170"/>
      <c r="AA20" s="170"/>
    </row>
    <row r="21" spans="1:27" ht="15.75" thickBot="1">
      <c r="A21" s="50" t="s">
        <v>25</v>
      </c>
      <c r="B21" s="95"/>
      <c r="C21" s="96"/>
      <c r="D21" s="55">
        <f t="shared" si="2"/>
        <v>-31205.654508196727</v>
      </c>
      <c r="E21" s="55">
        <f t="shared" si="2"/>
        <v>-16403.915315315317</v>
      </c>
      <c r="F21" s="55">
        <f t="shared" si="2"/>
        <v>-13662.232295373668</v>
      </c>
      <c r="G21" s="55">
        <f t="shared" si="2"/>
        <v>0</v>
      </c>
      <c r="H21" s="88"/>
      <c r="I21" s="35"/>
      <c r="J21" s="22"/>
      <c r="K21" s="22"/>
      <c r="L21" s="22"/>
      <c r="M21" s="23"/>
      <c r="N21" s="1"/>
      <c r="O21" s="89">
        <v>27326</v>
      </c>
      <c r="P21" s="89">
        <v>15080</v>
      </c>
      <c r="Q21" s="90">
        <v>12718</v>
      </c>
      <c r="R21" s="90">
        <v>0</v>
      </c>
      <c r="S21" s="91" t="s">
        <v>33</v>
      </c>
      <c r="V21" s="97"/>
      <c r="W21" s="170"/>
      <c r="X21" s="170"/>
      <c r="Y21" s="170"/>
      <c r="Z21" s="170"/>
      <c r="AA21" s="170"/>
    </row>
    <row r="22" spans="1:27" ht="15.75" thickBot="1">
      <c r="A22" s="56" t="s">
        <v>34</v>
      </c>
      <c r="B22" s="57">
        <f t="shared" ref="B22:G22" si="3">B16+SUM(B18:B21)</f>
        <v>0</v>
      </c>
      <c r="C22" s="80">
        <f t="shared" si="3"/>
        <v>0</v>
      </c>
      <c r="D22" s="59">
        <f t="shared" si="3"/>
        <v>126935.27487389659</v>
      </c>
      <c r="E22" s="60">
        <f t="shared" si="3"/>
        <v>132224.47734234235</v>
      </c>
      <c r="F22" s="60">
        <f t="shared" si="3"/>
        <v>142183.68296263347</v>
      </c>
      <c r="G22" s="60">
        <f t="shared" si="3"/>
        <v>149743.30871321406</v>
      </c>
      <c r="H22" s="61">
        <f>H13-(G13-G22)</f>
        <v>154308.22630945445</v>
      </c>
      <c r="I22" s="62"/>
      <c r="J22" s="62"/>
      <c r="K22" s="62"/>
      <c r="L22" s="62"/>
      <c r="M22" s="63"/>
      <c r="N22" s="1"/>
      <c r="O22" s="1"/>
      <c r="P22" s="1"/>
      <c r="Q22" s="1"/>
      <c r="R22" s="1"/>
      <c r="S22" s="1"/>
    </row>
    <row r="23" spans="1:27" ht="15.75" thickBot="1">
      <c r="A23" s="65"/>
      <c r="B23" s="66"/>
      <c r="C23" s="66"/>
      <c r="D23" s="98"/>
      <c r="E23" s="98"/>
      <c r="F23" s="98"/>
      <c r="G23" s="98"/>
      <c r="H23" s="99"/>
      <c r="I23" s="66"/>
      <c r="J23" s="66"/>
      <c r="K23" s="66"/>
      <c r="L23" s="66"/>
      <c r="M23" s="66"/>
      <c r="N23" s="69"/>
      <c r="O23" s="100"/>
      <c r="P23" s="100"/>
      <c r="Q23" s="100"/>
      <c r="R23" s="1"/>
      <c r="S23" s="100"/>
    </row>
    <row r="24" spans="1:27" ht="15.75" thickBot="1">
      <c r="A24" s="56" t="s">
        <v>35</v>
      </c>
      <c r="B24" s="101"/>
      <c r="C24" s="102"/>
      <c r="D24" s="103">
        <f>(D13-D22)</f>
        <v>-470.48101640942332</v>
      </c>
      <c r="E24" s="104">
        <f>(E13-E22)-(D13-D22)</f>
        <v>2640.4848477496271</v>
      </c>
      <c r="F24" s="104">
        <f>(F13-F22)-(E13-E22)</f>
        <v>-3901.8495602011681</v>
      </c>
      <c r="G24" s="104">
        <f>(G13-G22)-(F13-F22)</f>
        <v>542.01843113530776</v>
      </c>
      <c r="H24" s="105" t="s">
        <v>36</v>
      </c>
      <c r="I24" s="106"/>
      <c r="J24" s="102"/>
      <c r="K24" s="102"/>
      <c r="L24" s="102"/>
      <c r="M24" s="107"/>
      <c r="N24" s="78"/>
      <c r="O24" s="1"/>
      <c r="P24" s="1"/>
      <c r="Q24" s="1"/>
      <c r="R24" s="1"/>
      <c r="S24" s="1"/>
    </row>
    <row r="25" spans="1:27" ht="15.75" thickBot="1">
      <c r="A25" s="65"/>
      <c r="B25" s="66"/>
      <c r="C25" s="66"/>
      <c r="D25" s="66"/>
      <c r="E25" s="66"/>
      <c r="F25" s="66"/>
      <c r="G25" s="66"/>
      <c r="H25" s="66"/>
      <c r="I25" s="66"/>
      <c r="J25" s="66"/>
      <c r="K25" s="66"/>
      <c r="L25" s="66"/>
      <c r="M25" s="66"/>
      <c r="N25" s="69"/>
      <c r="O25" s="100"/>
      <c r="P25" s="108"/>
      <c r="Q25" s="100"/>
      <c r="R25" s="1"/>
      <c r="S25" s="100"/>
    </row>
    <row r="26" spans="1:27" ht="15.75" thickBot="1">
      <c r="A26" s="109" t="s">
        <v>37</v>
      </c>
      <c r="B26" s="106"/>
      <c r="C26" s="107"/>
      <c r="D26" s="76"/>
      <c r="E26" s="76"/>
      <c r="F26" s="76"/>
      <c r="G26" s="76"/>
      <c r="H26" s="76"/>
      <c r="I26" s="110"/>
      <c r="J26" s="76"/>
      <c r="K26" s="76"/>
      <c r="L26" s="76"/>
      <c r="M26" s="77"/>
      <c r="N26" s="78"/>
      <c r="O26" s="1"/>
      <c r="P26" s="1"/>
      <c r="Q26" s="1"/>
      <c r="R26" s="1"/>
      <c r="S26" s="1"/>
    </row>
    <row r="27" spans="1:27" ht="15.75" thickBot="1">
      <c r="A27" s="111" t="s">
        <v>38</v>
      </c>
      <c r="B27" s="35"/>
      <c r="C27" s="22"/>
      <c r="D27" s="110"/>
      <c r="E27" s="112">
        <f>D24</f>
        <v>-470.48101640942332</v>
      </c>
      <c r="F27" s="113">
        <f>D24</f>
        <v>-470.48101640942332</v>
      </c>
      <c r="G27" s="113">
        <f>D24</f>
        <v>-470.48101640942332</v>
      </c>
      <c r="H27" s="114">
        <f>D24</f>
        <v>-470.48101640942332</v>
      </c>
      <c r="I27" s="115">
        <f>D24</f>
        <v>-470.48101640942332</v>
      </c>
      <c r="J27" s="116"/>
      <c r="K27" s="116"/>
      <c r="L27" s="116"/>
      <c r="M27" s="117"/>
      <c r="N27" s="1"/>
      <c r="O27" s="1"/>
      <c r="P27" s="1"/>
      <c r="Q27" s="100"/>
      <c r="R27" s="1"/>
      <c r="S27" s="1"/>
      <c r="U27" s="118"/>
    </row>
    <row r="28" spans="1:27" ht="15.75" thickBot="1">
      <c r="A28" s="119" t="s">
        <v>39</v>
      </c>
      <c r="B28" s="35"/>
      <c r="C28" s="22"/>
      <c r="D28" s="35"/>
      <c r="E28" s="120"/>
      <c r="F28" s="121">
        <f>E24</f>
        <v>2640.4848477496271</v>
      </c>
      <c r="G28" s="122">
        <f>E24</f>
        <v>2640.4848477496271</v>
      </c>
      <c r="H28" s="123">
        <f>E24</f>
        <v>2640.4848477496271</v>
      </c>
      <c r="I28" s="124">
        <f>E24</f>
        <v>2640.4848477496271</v>
      </c>
      <c r="J28" s="125">
        <f>E24</f>
        <v>2640.4848477496271</v>
      </c>
      <c r="K28" s="126"/>
      <c r="L28" s="120"/>
      <c r="M28" s="127"/>
      <c r="N28" s="1"/>
      <c r="O28" s="1"/>
      <c r="P28" s="1"/>
      <c r="Q28" s="1"/>
      <c r="R28" s="1"/>
    </row>
    <row r="29" spans="1:27" ht="15.75" thickBot="1">
      <c r="A29" s="119" t="s">
        <v>40</v>
      </c>
      <c r="B29" s="128"/>
      <c r="C29" s="129"/>
      <c r="D29" s="128"/>
      <c r="E29" s="120"/>
      <c r="F29" s="117"/>
      <c r="G29" s="130">
        <f>F24</f>
        <v>-3901.8495602011681</v>
      </c>
      <c r="H29" s="123">
        <f>F24</f>
        <v>-3901.8495602011681</v>
      </c>
      <c r="I29" s="124">
        <f>F24</f>
        <v>-3901.8495602011681</v>
      </c>
      <c r="J29" s="122">
        <f>F24</f>
        <v>-3901.8495602011681</v>
      </c>
      <c r="K29" s="125">
        <f>F24</f>
        <v>-3901.8495602011681</v>
      </c>
      <c r="L29" s="131"/>
      <c r="M29" s="127"/>
      <c r="N29" s="1"/>
      <c r="P29" s="1"/>
      <c r="Q29" s="1"/>
      <c r="R29" s="1"/>
      <c r="S29" s="1"/>
    </row>
    <row r="30" spans="1:27" ht="15.75" thickBot="1">
      <c r="A30" s="119" t="s">
        <v>41</v>
      </c>
      <c r="B30" s="128"/>
      <c r="C30" s="129"/>
      <c r="D30" s="128"/>
      <c r="E30" s="120"/>
      <c r="F30" s="120"/>
      <c r="G30" s="117"/>
      <c r="H30" s="132">
        <f>G24</f>
        <v>542.01843113530776</v>
      </c>
      <c r="I30" s="124">
        <f>G24</f>
        <v>542.01843113530776</v>
      </c>
      <c r="J30" s="122">
        <f>G24</f>
        <v>542.01843113530776</v>
      </c>
      <c r="K30" s="122">
        <f>G24</f>
        <v>542.01843113530776</v>
      </c>
      <c r="L30" s="114">
        <f>G24</f>
        <v>542.01843113530776</v>
      </c>
      <c r="M30" s="127"/>
      <c r="N30" s="1"/>
      <c r="P30" s="1"/>
      <c r="Q30" s="1"/>
      <c r="R30" s="1"/>
      <c r="S30" s="1"/>
    </row>
    <row r="31" spans="1:27" ht="15.75" thickBot="1">
      <c r="A31" s="133" t="s">
        <v>42</v>
      </c>
      <c r="B31" s="128"/>
      <c r="C31" s="129"/>
      <c r="D31" s="134"/>
      <c r="E31" s="135"/>
      <c r="F31" s="135"/>
      <c r="G31" s="135"/>
      <c r="H31" s="136"/>
      <c r="I31" s="137" t="s">
        <v>36</v>
      </c>
      <c r="J31" s="138" t="s">
        <v>36</v>
      </c>
      <c r="K31" s="138" t="s">
        <v>36</v>
      </c>
      <c r="L31" s="138" t="s">
        <v>36</v>
      </c>
      <c r="M31" s="139" t="s">
        <v>36</v>
      </c>
      <c r="N31" s="1"/>
      <c r="P31" s="1"/>
      <c r="Q31" s="1"/>
      <c r="R31" s="1"/>
      <c r="S31" s="1"/>
    </row>
    <row r="32" spans="1:27" ht="15.75" thickBot="1">
      <c r="A32" s="140" t="s">
        <v>43</v>
      </c>
      <c r="B32" s="141"/>
      <c r="C32" s="142"/>
      <c r="D32" s="141"/>
      <c r="E32" s="143"/>
      <c r="F32" s="143"/>
      <c r="G32" s="143"/>
      <c r="H32" s="144"/>
      <c r="I32" s="103">
        <f>SUM(I27:I31)</f>
        <v>-1189.8272977256565</v>
      </c>
      <c r="J32" s="104">
        <f>SUM(J28:J31)</f>
        <v>-719.34628131623322</v>
      </c>
      <c r="K32" s="104">
        <f>SUM(K29:K31)</f>
        <v>-3359.8311290658603</v>
      </c>
      <c r="L32" s="104">
        <f>SUM(L30:L31)</f>
        <v>542.01843113530776</v>
      </c>
      <c r="M32" s="145" t="str">
        <f>M31</f>
        <v>-</v>
      </c>
      <c r="N32" s="146">
        <f>I32+J32+K32+L32</f>
        <v>-4726.9862769724423</v>
      </c>
      <c r="O32" s="147" t="s">
        <v>44</v>
      </c>
      <c r="P32" s="148"/>
      <c r="Q32" s="81"/>
      <c r="R32" s="81"/>
      <c r="S32" s="81"/>
      <c r="T32" s="148"/>
      <c r="U32" s="148"/>
      <c r="V32" s="148"/>
    </row>
    <row r="33" spans="1:20" ht="15.75" thickBot="1">
      <c r="A33" s="149"/>
      <c r="B33" s="149"/>
      <c r="C33" s="149"/>
      <c r="D33" s="149"/>
      <c r="E33" s="149"/>
      <c r="F33" s="149"/>
      <c r="G33" s="149"/>
      <c r="H33" s="149"/>
      <c r="I33" s="1"/>
      <c r="J33" s="1"/>
      <c r="K33" s="1"/>
      <c r="L33" s="1"/>
      <c r="M33" s="1"/>
      <c r="N33" s="1"/>
      <c r="O33" s="150"/>
      <c r="P33" s="148"/>
      <c r="Q33" s="100"/>
      <c r="R33" s="100"/>
      <c r="S33" s="100"/>
      <c r="T33" s="148"/>
    </row>
    <row r="34" spans="1:20" ht="15.75" thickBot="1">
      <c r="A34" s="140" t="s">
        <v>45</v>
      </c>
      <c r="B34" s="141"/>
      <c r="C34" s="142"/>
      <c r="D34" s="141"/>
      <c r="E34" s="143"/>
      <c r="F34" s="143"/>
      <c r="G34" s="143"/>
      <c r="H34" s="144"/>
      <c r="I34" s="151">
        <f>I32/1000</f>
        <v>-1.1898272977256565</v>
      </c>
      <c r="J34" s="152">
        <f>J32/1000</f>
        <v>-0.71934628131623324</v>
      </c>
      <c r="K34" s="152">
        <f>K32/1000</f>
        <v>-3.3598311290658605</v>
      </c>
      <c r="L34" s="152">
        <f>L32/1000</f>
        <v>0.54201843113530779</v>
      </c>
      <c r="M34" s="153" t="s">
        <v>36</v>
      </c>
      <c r="N34" s="154">
        <f>I34+J34+K34+L34</f>
        <v>-4.7269862769724424</v>
      </c>
      <c r="O34" s="147" t="s">
        <v>46</v>
      </c>
      <c r="P34" s="1"/>
      <c r="Q34" s="1"/>
      <c r="R34" s="1"/>
      <c r="S34" s="1"/>
    </row>
    <row r="35" spans="1:20">
      <c r="A35" s="149"/>
      <c r="B35" s="149"/>
      <c r="C35" s="155"/>
      <c r="D35" s="156"/>
      <c r="E35" s="156"/>
      <c r="F35" s="156"/>
      <c r="G35" s="156"/>
      <c r="H35" s="157"/>
      <c r="I35" s="149"/>
      <c r="J35" s="149"/>
      <c r="K35" s="149"/>
      <c r="L35" s="149"/>
      <c r="M35" s="149"/>
      <c r="N35" s="69"/>
      <c r="O35" s="69"/>
      <c r="P35" s="69"/>
      <c r="Q35" s="69"/>
      <c r="R35" s="69"/>
      <c r="S35" s="69"/>
    </row>
    <row r="36" spans="1:20">
      <c r="A36" s="158" t="s">
        <v>47</v>
      </c>
      <c r="B36" s="159"/>
      <c r="C36" s="159"/>
      <c r="D36" s="159"/>
      <c r="E36" s="159"/>
      <c r="F36" s="159"/>
      <c r="G36" s="159"/>
      <c r="H36" s="159"/>
      <c r="I36" s="159"/>
      <c r="J36" s="159"/>
      <c r="K36" s="159"/>
      <c r="L36" s="159"/>
      <c r="M36" s="159"/>
      <c r="N36" s="159"/>
      <c r="O36" s="159"/>
      <c r="P36" s="159"/>
      <c r="Q36" s="159"/>
      <c r="R36" s="159"/>
      <c r="S36" s="159"/>
    </row>
    <row r="37" spans="1:20">
      <c r="A37" s="158" t="s">
        <v>48</v>
      </c>
      <c r="B37" s="159"/>
      <c r="C37" s="159"/>
      <c r="D37" s="159"/>
      <c r="E37" s="159"/>
      <c r="F37" s="159"/>
      <c r="G37" s="159"/>
      <c r="H37" s="159"/>
      <c r="I37" s="159"/>
      <c r="J37" s="159"/>
      <c r="K37" s="159"/>
      <c r="L37" s="159"/>
      <c r="M37" s="159"/>
      <c r="N37" s="159"/>
      <c r="O37" s="159"/>
      <c r="P37" s="159"/>
      <c r="Q37" s="159"/>
      <c r="R37" s="159"/>
      <c r="S37" s="159"/>
    </row>
    <row r="38" spans="1:20">
      <c r="A38" s="160"/>
      <c r="B38" s="160"/>
      <c r="C38" s="160"/>
      <c r="D38" s="160"/>
      <c r="E38" s="160"/>
      <c r="F38" s="160"/>
      <c r="G38" s="160"/>
      <c r="H38" s="160"/>
      <c r="I38" s="160"/>
      <c r="J38" s="160"/>
      <c r="K38" s="160"/>
      <c r="L38" s="160"/>
      <c r="M38" s="160"/>
      <c r="N38" s="161"/>
      <c r="P38" s="69"/>
      <c r="Q38" s="69"/>
      <c r="R38" s="69"/>
      <c r="S38" s="69"/>
    </row>
    <row r="39" spans="1:20">
      <c r="A39" s="158" t="s">
        <v>49</v>
      </c>
      <c r="B39" s="158"/>
      <c r="C39" s="158"/>
      <c r="D39" s="158"/>
      <c r="E39" s="158"/>
      <c r="F39" s="158"/>
      <c r="G39" s="158"/>
      <c r="H39" s="158"/>
      <c r="I39" s="158"/>
      <c r="J39" s="158"/>
      <c r="K39" s="158"/>
      <c r="L39" s="158"/>
      <c r="M39" s="158"/>
      <c r="N39" s="97"/>
      <c r="P39" s="1"/>
      <c r="Q39" s="1"/>
      <c r="R39" s="1"/>
      <c r="S39" s="1"/>
    </row>
    <row r="40" spans="1:20" ht="15.75">
      <c r="A40" s="1"/>
      <c r="B40" s="1"/>
      <c r="C40" s="1"/>
      <c r="D40" s="162" t="s">
        <v>57</v>
      </c>
      <c r="E40" s="162"/>
      <c r="F40" s="162"/>
      <c r="G40" s="162" t="s">
        <v>50</v>
      </c>
      <c r="H40" s="162"/>
      <c r="I40" s="162"/>
      <c r="J40" s="162"/>
      <c r="K40" s="162"/>
      <c r="L40" s="162"/>
      <c r="M40" s="162"/>
      <c r="N40" s="97"/>
      <c r="P40" s="162"/>
      <c r="Q40" s="162"/>
      <c r="R40" s="162"/>
      <c r="S40" s="162"/>
    </row>
    <row r="41" spans="1:20">
      <c r="A41" s="1" t="s">
        <v>51</v>
      </c>
      <c r="B41" s="1"/>
      <c r="C41" s="1"/>
      <c r="D41" s="162"/>
      <c r="E41" s="162"/>
      <c r="F41" s="162"/>
      <c r="G41" s="162"/>
      <c r="H41" s="162"/>
      <c r="I41" s="162"/>
      <c r="J41" s="162"/>
      <c r="K41" s="162"/>
      <c r="L41" s="162"/>
      <c r="M41" s="162"/>
      <c r="N41" s="163"/>
      <c r="P41" s="1"/>
      <c r="Q41" s="1"/>
      <c r="R41" s="1"/>
      <c r="S41" s="1"/>
    </row>
    <row r="42" spans="1:20" ht="15.75">
      <c r="A42" s="1"/>
      <c r="B42" s="1"/>
      <c r="C42" s="1"/>
      <c r="D42" s="162" t="s">
        <v>58</v>
      </c>
      <c r="E42" s="162"/>
      <c r="F42" s="162"/>
      <c r="G42" s="162"/>
      <c r="H42" s="164"/>
      <c r="I42" s="164"/>
      <c r="J42" s="164"/>
      <c r="K42" s="164"/>
      <c r="L42" s="164"/>
      <c r="M42" s="164"/>
      <c r="N42" s="163"/>
      <c r="P42" s="1"/>
      <c r="Q42" s="1"/>
      <c r="R42" s="1"/>
      <c r="S42" s="1"/>
    </row>
    <row r="43" spans="1:20">
      <c r="A43" s="69"/>
      <c r="B43" s="69"/>
      <c r="C43" s="69"/>
      <c r="D43" s="69"/>
      <c r="E43" s="69"/>
      <c r="F43" s="69"/>
      <c r="G43" s="69"/>
      <c r="H43" s="69"/>
      <c r="I43" s="69"/>
      <c r="J43" s="69"/>
      <c r="K43" s="69"/>
      <c r="L43" s="69"/>
      <c r="M43" s="69"/>
      <c r="N43" s="97"/>
      <c r="P43" s="69"/>
      <c r="Q43" s="69"/>
      <c r="R43" s="69"/>
      <c r="S43" s="69"/>
    </row>
    <row r="44" spans="1:20">
      <c r="A44" s="158" t="s">
        <v>52</v>
      </c>
      <c r="B44" s="158"/>
      <c r="C44" s="158"/>
      <c r="D44" s="158"/>
      <c r="E44" s="158"/>
      <c r="F44" s="158"/>
      <c r="G44" s="158"/>
      <c r="H44" s="158"/>
      <c r="I44" s="158"/>
      <c r="J44" s="158"/>
      <c r="K44" s="158"/>
      <c r="L44" s="158"/>
      <c r="M44" s="158"/>
      <c r="N44" s="97"/>
      <c r="P44" s="1"/>
      <c r="Q44" s="1"/>
      <c r="R44" s="1"/>
      <c r="S44" s="1"/>
    </row>
    <row r="45" spans="1:20" ht="15.75">
      <c r="A45" s="1"/>
      <c r="B45" s="1"/>
      <c r="C45" s="1"/>
      <c r="D45" s="162" t="s">
        <v>59</v>
      </c>
      <c r="E45" s="162"/>
      <c r="F45" s="162"/>
      <c r="G45" s="162"/>
      <c r="H45" s="164"/>
      <c r="I45" s="164"/>
      <c r="J45" s="164"/>
      <c r="K45" s="164"/>
      <c r="L45" s="164"/>
      <c r="M45" s="164"/>
      <c r="N45" s="97"/>
      <c r="P45" s="1"/>
      <c r="Q45" s="1"/>
      <c r="R45" s="1"/>
      <c r="S45" s="1"/>
    </row>
    <row r="46" spans="1:20" ht="15.75">
      <c r="A46" s="1"/>
      <c r="B46" s="1"/>
      <c r="C46" s="1"/>
      <c r="D46" s="7" t="s">
        <v>53</v>
      </c>
      <c r="E46" s="162" t="s">
        <v>54</v>
      </c>
      <c r="F46" s="162"/>
      <c r="G46" s="162"/>
      <c r="H46" s="162"/>
      <c r="I46" s="162"/>
      <c r="J46" s="162"/>
      <c r="K46" s="162"/>
      <c r="L46" s="162"/>
      <c r="M46" s="162"/>
      <c r="N46" s="97"/>
      <c r="P46" s="1"/>
      <c r="Q46" s="1"/>
      <c r="R46" s="1"/>
      <c r="S46" s="1"/>
    </row>
    <row r="47" spans="1:20" ht="15.75">
      <c r="A47" s="1"/>
      <c r="B47" s="1"/>
      <c r="C47" s="1"/>
      <c r="D47" s="7"/>
      <c r="E47" s="162" t="s">
        <v>55</v>
      </c>
      <c r="F47" s="162"/>
      <c r="G47" s="162"/>
      <c r="H47" s="162"/>
      <c r="I47" s="162"/>
      <c r="J47" s="162"/>
      <c r="K47" s="162"/>
      <c r="L47" s="162"/>
      <c r="M47" s="162"/>
      <c r="N47" s="163"/>
      <c r="P47" s="1"/>
      <c r="Q47" s="1"/>
      <c r="R47" s="1"/>
      <c r="S47" s="1"/>
    </row>
    <row r="48" spans="1:20" ht="15.75">
      <c r="A48" s="1"/>
      <c r="B48" s="1"/>
      <c r="C48" s="1"/>
      <c r="D48" s="7"/>
      <c r="E48" s="162" t="s">
        <v>56</v>
      </c>
      <c r="F48" s="162"/>
      <c r="G48" s="162"/>
      <c r="H48" s="162"/>
      <c r="I48" s="162"/>
      <c r="J48" s="162"/>
      <c r="K48" s="162"/>
      <c r="L48" s="162"/>
      <c r="M48" s="162"/>
      <c r="N48" s="165"/>
      <c r="P48" s="1"/>
      <c r="Q48" s="1"/>
      <c r="R48" s="1"/>
      <c r="S48" s="1"/>
    </row>
    <row r="49" spans="1:20">
      <c r="A49" s="1"/>
      <c r="B49" s="1"/>
      <c r="C49" s="1"/>
      <c r="D49" s="1"/>
      <c r="E49" s="1"/>
      <c r="F49" s="1"/>
      <c r="G49" s="1"/>
      <c r="H49" s="1"/>
      <c r="I49" s="1"/>
      <c r="J49" s="1"/>
      <c r="K49" s="1"/>
      <c r="L49" s="1"/>
      <c r="M49" s="1"/>
      <c r="N49" s="163"/>
      <c r="P49" s="1"/>
      <c r="Q49" s="1"/>
      <c r="R49" s="1"/>
      <c r="S49" s="1"/>
    </row>
    <row r="50" spans="1:20">
      <c r="A50" s="1"/>
      <c r="B50" s="1"/>
      <c r="C50" s="1"/>
      <c r="D50" s="1"/>
      <c r="E50" s="1"/>
      <c r="F50" s="1"/>
      <c r="G50" s="1"/>
      <c r="H50" s="1"/>
      <c r="I50" s="1"/>
      <c r="J50" s="1"/>
      <c r="K50" s="1"/>
      <c r="L50" s="1"/>
      <c r="M50" s="1"/>
      <c r="N50" s="163"/>
      <c r="P50" s="1"/>
      <c r="Q50" s="1"/>
      <c r="R50" s="1"/>
      <c r="S50" s="1"/>
    </row>
    <row r="51" spans="1:20">
      <c r="A51" s="1"/>
      <c r="J51" s="1"/>
      <c r="K51" s="1"/>
      <c r="L51" s="1"/>
      <c r="M51" s="1"/>
      <c r="N51" s="163"/>
      <c r="P51" s="1"/>
      <c r="Q51" s="1"/>
      <c r="R51" s="1"/>
      <c r="S51" s="1"/>
    </row>
    <row r="52" spans="1:20">
      <c r="J52" s="1"/>
      <c r="K52" s="1"/>
      <c r="L52" s="1"/>
      <c r="M52" s="1"/>
      <c r="P52" s="1"/>
      <c r="Q52" s="1"/>
      <c r="R52" s="1"/>
      <c r="S52" s="1"/>
    </row>
    <row r="53" spans="1:20">
      <c r="J53" s="1"/>
      <c r="K53" s="1"/>
      <c r="L53" s="1"/>
      <c r="M53" s="1"/>
      <c r="P53" s="1"/>
      <c r="Q53" s="1"/>
      <c r="R53" s="1"/>
      <c r="S53" s="1"/>
    </row>
    <row r="54" spans="1:20">
      <c r="A54" s="1"/>
    </row>
    <row r="55" spans="1:20">
      <c r="A55" s="1"/>
    </row>
    <row r="56" spans="1:20">
      <c r="A56" s="1"/>
      <c r="N56" s="166"/>
    </row>
    <row r="57" spans="1:20">
      <c r="A57" s="1"/>
      <c r="N57" s="166"/>
    </row>
    <row r="58" spans="1:20">
      <c r="D58" s="167"/>
      <c r="E58" s="167"/>
      <c r="F58" s="167"/>
      <c r="G58" s="167"/>
      <c r="H58" s="167"/>
      <c r="N58" s="97"/>
      <c r="O58" s="168"/>
      <c r="P58" s="168"/>
      <c r="Q58" s="168"/>
      <c r="R58" s="168"/>
      <c r="S58" s="97"/>
    </row>
    <row r="59" spans="1:20">
      <c r="D59" s="167"/>
      <c r="E59" s="167"/>
      <c r="F59" s="167"/>
      <c r="G59" s="167"/>
      <c r="H59" s="167"/>
      <c r="N59" s="97"/>
      <c r="O59" s="168"/>
      <c r="P59" s="168"/>
      <c r="Q59" s="168"/>
      <c r="R59" s="168"/>
      <c r="S59" s="97"/>
    </row>
    <row r="60" spans="1:20">
      <c r="N60" s="166"/>
      <c r="O60" s="169"/>
      <c r="P60" s="169"/>
      <c r="Q60" s="169"/>
      <c r="R60" s="170"/>
      <c r="T60" s="97"/>
    </row>
    <row r="61" spans="1:20">
      <c r="D61" s="171"/>
      <c r="E61" s="171"/>
      <c r="F61" s="171"/>
      <c r="G61" s="171"/>
      <c r="H61" s="171"/>
    </row>
  </sheetData>
  <mergeCells count="1">
    <mergeCell ref="A1:M1"/>
  </mergeCells>
  <pageMargins left="0.7" right="0.7" top="0.75" bottom="0.75" header="0.3" footer="0.3"/>
  <pageSetup paperSize="9" orientation="portrait" r:id="rId1"/>
  <ignoredErrors>
    <ignoredError sqref="D9:H12 D18:G21 H5"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2012-01-16T00:32:44Z</dcterms:created>
  <dcterms:modified xsi:type="dcterms:W3CDTF">2012-01-16T11:08:05Z</dcterms:modified>
</cp:coreProperties>
</file>