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Actual fin years and forecast" sheetId="3" r:id="rId1"/>
    <sheet name="Actuals calendar years" sheetId="1" r:id="rId2"/>
    <sheet name="Sheet1" sheetId="5" r:id="rId3"/>
    <sheet name="Inflation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0" i="1" l="1"/>
  <c r="K53" i="1"/>
  <c r="K46" i="1"/>
  <c r="L9" i="3"/>
  <c r="K9" i="3"/>
  <c r="K58" i="1" l="1"/>
  <c r="L58" i="1" s="1"/>
  <c r="M58" i="1" s="1"/>
  <c r="N58" i="1" s="1"/>
  <c r="O58" i="1" s="1"/>
  <c r="P58" i="1" s="1"/>
  <c r="Q58" i="1" s="1"/>
  <c r="K51" i="1"/>
  <c r="L51" i="1" s="1"/>
  <c r="M51" i="1" s="1"/>
  <c r="N51" i="1" s="1"/>
  <c r="O51" i="1" s="1"/>
  <c r="P51" i="1" s="1"/>
  <c r="Q51" i="1" s="1"/>
  <c r="C61" i="1"/>
  <c r="B59" i="1"/>
  <c r="B61" i="1" s="1"/>
  <c r="C59" i="1"/>
  <c r="D59" i="1"/>
  <c r="D61" i="1" s="1"/>
  <c r="E59" i="1"/>
  <c r="E61" i="1" s="1"/>
  <c r="K44" i="1"/>
  <c r="L44" i="1" s="1"/>
  <c r="M44" i="1" s="1"/>
  <c r="N44" i="1" s="1"/>
  <c r="O44" i="1" s="1"/>
  <c r="P44" i="1" s="1"/>
  <c r="Q44" i="1" s="1"/>
  <c r="J59" i="1"/>
  <c r="J61" i="1" s="1"/>
  <c r="I37" i="1"/>
  <c r="I59" i="1" s="1"/>
  <c r="I61" i="1" s="1"/>
  <c r="H37" i="1"/>
  <c r="H59" i="1" s="1"/>
  <c r="H61" i="1" s="1"/>
  <c r="G37" i="1"/>
  <c r="G59" i="1" s="1"/>
  <c r="G61" i="1" s="1"/>
  <c r="F37" i="1"/>
  <c r="J32" i="1"/>
  <c r="J52" i="1" s="1"/>
  <c r="J54" i="1" s="1"/>
  <c r="I32" i="1"/>
  <c r="I52" i="1" s="1"/>
  <c r="I54" i="1" s="1"/>
  <c r="H32" i="1"/>
  <c r="H52" i="1" s="1"/>
  <c r="H54" i="1" s="1"/>
  <c r="G32" i="1"/>
  <c r="G52" i="1" s="1"/>
  <c r="G54" i="1" s="1"/>
  <c r="F32" i="1"/>
  <c r="F52" i="1" s="1"/>
  <c r="F54" i="1" s="1"/>
  <c r="G9" i="3" s="1"/>
  <c r="E32" i="1"/>
  <c r="E52" i="1" s="1"/>
  <c r="E54" i="1" s="1"/>
  <c r="D32" i="1"/>
  <c r="D52" i="1" s="1"/>
  <c r="D54" i="1" s="1"/>
  <c r="C32" i="1"/>
  <c r="B32" i="1"/>
  <c r="J27" i="1"/>
  <c r="J45" i="1" s="1"/>
  <c r="J47" i="1" s="1"/>
  <c r="I27" i="1"/>
  <c r="I45" i="1" s="1"/>
  <c r="I47" i="1" s="1"/>
  <c r="H27" i="1"/>
  <c r="H45" i="1" s="1"/>
  <c r="H47" i="1" s="1"/>
  <c r="G27" i="1"/>
  <c r="G45" i="1" s="1"/>
  <c r="G47" i="1" s="1"/>
  <c r="F27" i="1"/>
  <c r="F45" i="1" s="1"/>
  <c r="F47" i="1" s="1"/>
  <c r="G4" i="3" s="1"/>
  <c r="E27" i="1"/>
  <c r="E45" i="1" s="1"/>
  <c r="E47" i="1" s="1"/>
  <c r="D27" i="1"/>
  <c r="D45" i="1" s="1"/>
  <c r="D47" i="1" s="1"/>
  <c r="C27" i="1"/>
  <c r="B27" i="1"/>
  <c r="O8" i="4"/>
  <c r="N8" i="4" s="1"/>
  <c r="M8" i="4" s="1"/>
  <c r="L8" i="4" s="1"/>
  <c r="K8" i="4" s="1"/>
  <c r="J8" i="4" s="1"/>
  <c r="I8" i="4" s="1"/>
  <c r="H8" i="4" s="1"/>
  <c r="G8" i="4" s="1"/>
  <c r="F8" i="4" s="1"/>
  <c r="E8" i="4" s="1"/>
  <c r="D8" i="4" s="1"/>
  <c r="J14" i="3" l="1"/>
  <c r="B45" i="1"/>
  <c r="B47" i="1" s="1"/>
  <c r="B4" i="3" s="1"/>
  <c r="N46" i="1"/>
  <c r="O46" i="1"/>
  <c r="O47" i="1" s="1"/>
  <c r="L46" i="1"/>
  <c r="P46" i="1"/>
  <c r="M46" i="1"/>
  <c r="M47" i="1" s="1"/>
  <c r="Q46" i="1"/>
  <c r="Q47" i="1" s="1"/>
  <c r="B52" i="1"/>
  <c r="B54" i="1" s="1"/>
  <c r="B9" i="3" s="1"/>
  <c r="M53" i="1"/>
  <c r="Q53" i="1"/>
  <c r="N53" i="1"/>
  <c r="N54" i="1" s="1"/>
  <c r="K54" i="1"/>
  <c r="O53" i="1"/>
  <c r="L53" i="1"/>
  <c r="P53" i="1"/>
  <c r="C14" i="3"/>
  <c r="E4" i="3"/>
  <c r="I4" i="3"/>
  <c r="F9" i="3"/>
  <c r="J9" i="3"/>
  <c r="H4" i="3"/>
  <c r="E9" i="3"/>
  <c r="I9" i="3"/>
  <c r="H14" i="3"/>
  <c r="I14" i="3"/>
  <c r="B14" i="3"/>
  <c r="E14" i="3"/>
  <c r="D14" i="3"/>
  <c r="H9" i="3"/>
  <c r="F4" i="3"/>
  <c r="J4" i="3"/>
  <c r="K61" i="1"/>
  <c r="F59" i="1"/>
  <c r="F61" i="1" s="1"/>
  <c r="G14" i="3" s="1"/>
  <c r="M54" i="1"/>
  <c r="C52" i="1"/>
  <c r="C54" i="1" s="1"/>
  <c r="D9" i="3" s="1"/>
  <c r="Q54" i="1"/>
  <c r="P54" i="1"/>
  <c r="L54" i="1"/>
  <c r="M9" i="3" s="1"/>
  <c r="O54" i="1"/>
  <c r="K47" i="1"/>
  <c r="P47" i="1"/>
  <c r="C45" i="1"/>
  <c r="C47" i="1" s="1"/>
  <c r="D4" i="3" s="1"/>
  <c r="L47" i="1"/>
  <c r="O60" i="1"/>
  <c r="O61" i="1" s="1"/>
  <c r="N47" i="1"/>
  <c r="M60" i="1"/>
  <c r="P60" i="1"/>
  <c r="P61" i="1" s="1"/>
  <c r="L60" i="1"/>
  <c r="L61" i="1" s="1"/>
  <c r="N60" i="1"/>
  <c r="N61" i="1" s="1"/>
  <c r="Q60" i="1"/>
  <c r="Q61" i="1" s="1"/>
  <c r="C8" i="4"/>
  <c r="P9" i="3" l="1"/>
  <c r="P14" i="3"/>
  <c r="L14" i="3"/>
  <c r="C4" i="3"/>
  <c r="F14" i="3"/>
  <c r="K14" i="3"/>
  <c r="O14" i="3"/>
  <c r="Q14" i="3"/>
  <c r="N9" i="3"/>
  <c r="P4" i="3"/>
  <c r="N4" i="3"/>
  <c r="Q4" i="3"/>
  <c r="O4" i="3"/>
  <c r="M4" i="3"/>
  <c r="L4" i="3"/>
  <c r="K4" i="3"/>
  <c r="Q9" i="3"/>
  <c r="O9" i="3"/>
  <c r="C9" i="3"/>
  <c r="M61" i="1"/>
  <c r="N14" i="3" s="1"/>
  <c r="M14" i="3" l="1"/>
</calcChain>
</file>

<file path=xl/sharedStrings.xml><?xml version="1.0" encoding="utf-8"?>
<sst xmlns="http://schemas.openxmlformats.org/spreadsheetml/2006/main" count="152" uniqueCount="38">
  <si>
    <t xml:space="preserve"> -   </t>
  </si>
  <si>
    <t>CitiPower, $nominal</t>
  </si>
  <si>
    <t>Powercor, $nominal</t>
  </si>
  <si>
    <t>United Energy, $nominal</t>
  </si>
  <si>
    <t>Environmental program expenditure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</si>
  <si>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</si>
  <si>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</si>
  <si>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</si>
  <si>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</si>
  <si>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</si>
  <si>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</si>
  <si>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</si>
  <si>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</si>
  <si>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</si>
  <si>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Inflation/Escalation Rates and Conversion factor to June 2021</t>
  </si>
  <si>
    <t>2019/20</t>
  </si>
  <si>
    <t>2020/21</t>
  </si>
  <si>
    <t>2021/22</t>
  </si>
  <si>
    <t>2022/23</t>
  </si>
  <si>
    <t>2023/24</t>
  </si>
  <si>
    <t>2024/25</t>
  </si>
  <si>
    <t>2025/26</t>
  </si>
  <si>
    <t>Calendar Year</t>
  </si>
  <si>
    <t>Year</t>
  </si>
  <si>
    <t>Jun-Jun unlagged inflation</t>
  </si>
  <si>
    <t>Conversion to June 2021</t>
  </si>
  <si>
    <t>CitiPower (real $2021)</t>
  </si>
  <si>
    <t>Powercor (real $2021)</t>
  </si>
  <si>
    <t>United Energy (real $2021)</t>
  </si>
  <si>
    <t>Historical spend - Real $2021</t>
  </si>
  <si>
    <t>Historical spend - $ nominal</t>
  </si>
  <si>
    <t>Forecast spend - Real $2021</t>
  </si>
  <si>
    <t>Historical</t>
  </si>
  <si>
    <t>Forecast</t>
  </si>
  <si>
    <t>Total</t>
  </si>
  <si>
    <t>Historical environmental program expenditure</t>
  </si>
  <si>
    <t>EXPENDITURE TO BE REMOVED</t>
  </si>
  <si>
    <t>UPDATED EXPENDITURE FORECASTS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</si>
</sst>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"/>
    <numFmt numFmtId="165" formatCode="#,##0_);\(#,##0\);\-\-_)"/>
    <numFmt numFmtId="166" formatCode="0.000000"/>
    <numFmt numFmtId="167" formatCode="#,##0_ ;[Red]\-#,##0\ ;\ &quot;-&quot;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u/>
      <sz val="10"/>
      <color theme="10"/>
      <name val="Verdana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1">
    <xf numFmtId="0" fontId="0" fillId="0" borderId="0"/>
    <xf numFmtId="165" fontId="5" fillId="5" borderId="0"/>
    <xf numFmtId="0" fontId="6" fillId="0" borderId="0"/>
    <xf numFmtId="165" fontId="8" fillId="5" borderId="0"/>
    <xf numFmtId="0" fontId="9" fillId="0" borderId="0"/>
    <xf numFmtId="0" fontId="10" fillId="0" borderId="0"/>
    <xf numFmtId="0" fontId="12" fillId="0" borderId="0" applyNumberFormat="0"/>
    <xf numFmtId="0" fontId="13" fillId="0" borderId="0" applyNumberFormat="0" applyFill="0" applyBorder="0" applyAlignment="0" applyProtection="0"/>
    <xf numFmtId="0" fontId="14" fillId="7" borderId="1" applyNumberFormat="0">
      <alignment horizontal="centerContinuous" vertical="center" wrapText="1"/>
    </xf>
    <xf numFmtId="0" fontId="15" fillId="8" borderId="3" applyNumberFormat="0" applyAlignment="0"/>
    <xf numFmtId="0" fontId="16" fillId="9" borderId="4" applyNumberFormat="0" applyAlignment="0">
      <alignment horizontal="right"/>
      <protection locked="0"/>
    </xf>
  </cellStyleXfs>
  <cellXfs count="75">
    <xf numFmtId="0" fontId="0" fillId="0" borderId="0" xfId="0"/>
    <xf numFmtId="0" fontId="4" fillId="0" borderId="0" xfId="0" applyFont="1"/>
    <xf numFmtId="165" fontId="5" fillId="5" borderId="0" xfId="1"/>
    <xf numFmtId="0" fontId="7" fillId="0" borderId="0" xfId="2" applyFont="1"/>
    <xf numFmtId="165" fontId="8" fillId="5" borderId="0" xfId="3"/>
    <xf numFmtId="0" fontId="9" fillId="6" borderId="0" xfId="4" applyFill="1"/>
    <xf numFmtId="0" fontId="11" fillId="6" borderId="0" xfId="5" applyFont="1" applyFill="1"/>
    <xf numFmtId="0" fontId="9" fillId="6" borderId="0" xfId="4" applyFill="1" applyAlignment="1">
      <alignment vertical="center"/>
    </xf>
    <xf numFmtId="0" fontId="12" fillId="6" borderId="0" xfId="6" applyFill="1" applyAlignment="1">
      <alignment vertical="center"/>
    </xf>
    <xf numFmtId="0" fontId="13" fillId="6" borderId="0" xfId="7" applyFill="1" applyAlignment="1">
      <alignment vertical="center"/>
    </xf>
    <xf numFmtId="0" fontId="7" fillId="0" borderId="0" xfId="2" applyFont="1" applyAlignment="1">
      <alignment vertical="center"/>
    </xf>
    <xf numFmtId="0" fontId="14" fillId="7" borderId="1" xfId="8" applyAlignment="1">
      <alignment horizontal="left" vertical="center" wrapText="1"/>
    </xf>
    <xf numFmtId="0" fontId="14" fillId="7" borderId="1" xfId="8">
      <alignment horizontal="centerContinuous" vertical="center" wrapText="1"/>
    </xf>
    <xf numFmtId="0" fontId="7" fillId="6" borderId="0" xfId="2" applyFont="1" applyFill="1"/>
    <xf numFmtId="0" fontId="9" fillId="8" borderId="3" xfId="9" applyFont="1"/>
    <xf numFmtId="10" fontId="16" fillId="9" borderId="4" xfId="10" applyNumberFormat="1" applyAlignment="1">
      <alignment horizontal="center"/>
      <protection locked="0"/>
    </xf>
    <xf numFmtId="10" fontId="16" fillId="10" borderId="4" xfId="10" applyNumberFormat="1" applyFill="1" applyAlignment="1">
      <alignment horizontal="center"/>
      <protection locked="0"/>
    </xf>
    <xf numFmtId="164" fontId="16" fillId="0" borderId="4" xfId="10" applyNumberFormat="1" applyFill="1" applyAlignment="1">
      <alignment horizontal="center"/>
      <protection locked="0"/>
    </xf>
    <xf numFmtId="164" fontId="16" fillId="9" borderId="4" xfId="10" applyNumberFormat="1" applyAlignment="1">
      <alignment horizontal="center"/>
      <protection locked="0"/>
    </xf>
    <xf numFmtId="0" fontId="17" fillId="6" borderId="0" xfId="4" applyFont="1" applyFill="1"/>
    <xf numFmtId="164" fontId="17" fillId="6" borderId="0" xfId="4" applyNumberFormat="1" applyFont="1" applyFill="1" applyAlignment="1">
      <alignment horizontal="center"/>
    </xf>
    <xf numFmtId="43" fontId="17" fillId="6" borderId="0" xfId="4" applyNumberFormat="1" applyFont="1" applyFill="1"/>
    <xf numFmtId="0" fontId="17" fillId="6" borderId="0" xfId="2" applyFont="1" applyFill="1"/>
    <xf numFmtId="0" fontId="17" fillId="0" borderId="0" xfId="2" applyFont="1"/>
    <xf numFmtId="43" fontId="9" fillId="6" borderId="0" xfId="4" applyNumberFormat="1" applyFill="1"/>
    <xf numFmtId="166" fontId="9" fillId="6" borderId="0" xfId="4" applyNumberFormat="1" applyFill="1" applyAlignment="1">
      <alignment horizontal="center"/>
    </xf>
    <xf numFmtId="0" fontId="2" fillId="2" borderId="0" xfId="0" applyFont="1" applyFill="1" applyBorder="1" applyAlignment="1"/>
    <xf numFmtId="0" fontId="0" fillId="0" borderId="0" xfId="0" applyBorder="1"/>
    <xf numFmtId="0" fontId="1" fillId="0" borderId="0" xfId="0" applyFont="1" applyBorder="1" applyAlignment="1"/>
    <xf numFmtId="0" fontId="1" fillId="0" borderId="5" xfId="0" applyFont="1" applyBorder="1" applyAlignment="1"/>
    <xf numFmtId="3" fontId="3" fillId="12" borderId="5" xfId="0" applyNumberFormat="1" applyFont="1" applyFill="1" applyBorder="1"/>
    <xf numFmtId="3" fontId="3" fillId="0" borderId="5" xfId="0" applyNumberFormat="1" applyFont="1" applyFill="1" applyBorder="1"/>
    <xf numFmtId="3" fontId="3" fillId="0" borderId="5" xfId="0" applyNumberFormat="1" applyFont="1" applyBorder="1"/>
    <xf numFmtId="0" fontId="1" fillId="0" borderId="2" xfId="0" applyFont="1" applyBorder="1" applyAlignment="1"/>
    <xf numFmtId="3" fontId="3" fillId="0" borderId="2" xfId="0" applyNumberFormat="1" applyFont="1" applyBorder="1"/>
    <xf numFmtId="3" fontId="20" fillId="0" borderId="2" xfId="0" applyNumberFormat="1" applyFont="1" applyBorder="1"/>
    <xf numFmtId="0" fontId="19" fillId="0" borderId="2" xfId="0" applyFont="1" applyBorder="1" applyAlignment="1"/>
    <xf numFmtId="0" fontId="3" fillId="12" borderId="2" xfId="0" applyFont="1" applyFill="1" applyBorder="1"/>
    <xf numFmtId="0" fontId="2" fillId="3" borderId="0" xfId="0" applyFont="1" applyFill="1" applyBorder="1" applyAlignment="1"/>
    <xf numFmtId="0" fontId="3" fillId="12" borderId="5" xfId="0" applyFont="1" applyFill="1" applyBorder="1"/>
    <xf numFmtId="0" fontId="2" fillId="3" borderId="5" xfId="0" applyFont="1" applyFill="1" applyBorder="1" applyAlignment="1"/>
    <xf numFmtId="0" fontId="2" fillId="4" borderId="0" xfId="0" applyFont="1" applyFill="1" applyBorder="1" applyAlignment="1"/>
    <xf numFmtId="0" fontId="2" fillId="4" borderId="5" xfId="0" applyFont="1" applyFill="1" applyBorder="1" applyAlignment="1"/>
    <xf numFmtId="0" fontId="21" fillId="2" borderId="5" xfId="0" applyFont="1" applyFill="1" applyBorder="1" applyAlignment="1"/>
    <xf numFmtId="0" fontId="21" fillId="3" borderId="5" xfId="0" applyFont="1" applyFill="1" applyBorder="1" applyAlignment="1"/>
    <xf numFmtId="0" fontId="21" fillId="4" borderId="5" xfId="0" applyFont="1" applyFill="1" applyBorder="1" applyAlignment="1"/>
    <xf numFmtId="167" fontId="3" fillId="0" borderId="0" xfId="0" applyNumberFormat="1" applyFont="1" applyBorder="1" applyAlignment="1">
      <alignment horizontal="right"/>
    </xf>
    <xf numFmtId="167" fontId="3" fillId="0" borderId="2" xfId="0" applyNumberFormat="1" applyFont="1" applyBorder="1" applyAlignment="1">
      <alignment horizontal="right"/>
    </xf>
    <xf numFmtId="0" fontId="2" fillId="2" borderId="0" xfId="0" applyFont="1" applyFill="1" applyBorder="1" applyAlignment="1">
      <alignment horizontal="centerContinuous"/>
    </xf>
    <xf numFmtId="0" fontId="21" fillId="4" borderId="5" xfId="0" applyFont="1" applyFill="1" applyBorder="1" applyAlignment="1">
      <alignment horizontal="right"/>
    </xf>
    <xf numFmtId="0" fontId="21" fillId="3" borderId="5" xfId="0" applyFont="1" applyFill="1" applyBorder="1" applyAlignment="1">
      <alignment horizontal="right"/>
    </xf>
    <xf numFmtId="0" fontId="21" fillId="2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Continuous"/>
    </xf>
    <xf numFmtId="0" fontId="2" fillId="4" borderId="0" xfId="0" applyFont="1" applyFill="1" applyBorder="1" applyAlignment="1">
      <alignment horizontal="centerContinuous"/>
    </xf>
    <xf numFmtId="0" fontId="21" fillId="2" borderId="6" xfId="0" applyFont="1" applyFill="1" applyBorder="1" applyAlignment="1">
      <alignment horizontal="right"/>
    </xf>
    <xf numFmtId="0" fontId="21" fillId="3" borderId="6" xfId="0" applyFont="1" applyFill="1" applyBorder="1" applyAlignment="1">
      <alignment horizontal="right"/>
    </xf>
    <xf numFmtId="0" fontId="21" fillId="4" borderId="6" xfId="0" applyFont="1" applyFill="1" applyBorder="1" applyAlignment="1">
      <alignment horizontal="right"/>
    </xf>
    <xf numFmtId="3" fontId="18" fillId="9" borderId="2" xfId="0" applyNumberFormat="1" applyFont="1" applyFill="1" applyBorder="1" applyAlignment="1">
      <alignment horizontal="right"/>
    </xf>
    <xf numFmtId="3" fontId="18" fillId="9" borderId="2" xfId="0" applyNumberFormat="1" applyFont="1" applyFill="1" applyBorder="1"/>
    <xf numFmtId="0" fontId="1" fillId="0" borderId="2" xfId="0" applyFont="1" applyFill="1" applyBorder="1" applyAlignment="1"/>
    <xf numFmtId="167" fontId="3" fillId="0" borderId="2" xfId="0" applyNumberFormat="1" applyFont="1" applyFill="1" applyBorder="1" applyAlignment="1">
      <alignment horizontal="right"/>
    </xf>
    <xf numFmtId="167" fontId="3" fillId="0" borderId="2" xfId="0" applyNumberFormat="1" applyFont="1" applyFill="1" applyBorder="1"/>
    <xf numFmtId="167" fontId="3" fillId="11" borderId="2" xfId="0" applyNumberFormat="1" applyFont="1" applyFill="1" applyBorder="1" applyAlignment="1">
      <alignment horizontal="right"/>
    </xf>
    <xf numFmtId="0" fontId="21" fillId="2" borderId="0" xfId="0" applyFont="1" applyFill="1" applyBorder="1" applyAlignment="1">
      <alignment horizontal="centerContinuous"/>
    </xf>
    <xf numFmtId="0" fontId="21" fillId="2" borderId="7" xfId="0" applyFont="1" applyFill="1" applyBorder="1" applyAlignment="1">
      <alignment horizontal="centerContinuous"/>
    </xf>
    <xf numFmtId="0" fontId="21" fillId="3" borderId="0" xfId="0" applyFont="1" applyFill="1" applyBorder="1" applyAlignment="1">
      <alignment horizontal="centerContinuous"/>
    </xf>
    <xf numFmtId="0" fontId="21" fillId="3" borderId="7" xfId="0" applyFont="1" applyFill="1" applyBorder="1" applyAlignment="1">
      <alignment horizontal="centerContinuous"/>
    </xf>
    <xf numFmtId="0" fontId="21" fillId="4" borderId="0" xfId="0" applyFont="1" applyFill="1" applyBorder="1" applyAlignment="1">
      <alignment horizontal="centerContinuous"/>
    </xf>
    <xf numFmtId="0" fontId="21" fillId="4" borderId="7" xfId="0" applyFont="1" applyFill="1" applyBorder="1" applyAlignment="1">
      <alignment horizontal="centerContinuous"/>
    </xf>
    <xf numFmtId="3" fontId="0" fillId="0" borderId="0" xfId="0" applyNumberFormat="1" applyBorder="1"/>
    <xf numFmtId="0" fontId="0" fillId="13" borderId="0" xfId="0" applyFill="1"/>
    <xf numFmtId="0" fontId="0" fillId="13" borderId="0" xfId="0" applyFill="1" applyAlignment="1">
      <alignment horizontal="right"/>
    </xf>
    <xf numFmtId="0" fontId="1" fillId="13" borderId="0" xfId="0" applyFont="1" applyFill="1" applyBorder="1" applyAlignment="1"/>
    <xf numFmtId="167" fontId="3" fillId="13" borderId="0" xfId="0" applyNumberFormat="1" applyFont="1" applyFill="1" applyBorder="1" applyAlignment="1">
      <alignment horizontal="right"/>
    </xf>
    <xf numFmtId="0" fontId="21" fillId="14" borderId="0" xfId="0" applyFont="1" applyFill="1"/>
  </cellXfs>
  <cellStyles count="11">
    <cellStyle name="Base_Input" xfId="9"/>
    <cellStyle name="Header1" xfId="1"/>
    <cellStyle name="Header1A" xfId="3"/>
    <cellStyle name="Header4" xfId="5"/>
    <cellStyle name="Hyperlink" xfId="7" builtinId="8"/>
    <cellStyle name="Normal" xfId="0" builtinId="0"/>
    <cellStyle name="Normal 10" xfId="4"/>
    <cellStyle name="Normal 2" xfId="2"/>
    <cellStyle name="Table_Heading" xfId="8"/>
    <cellStyle name="Unit" xfId="6"/>
    <cellStyle name="User_Input_Actual" xfId="10"/>
  </cellStyles>
  <dxfs count="0"/>
  <tableStyles count="0" defaultTableStyle="TableStyleMedium2" defaultPivotStyle="PivotStyleLight16"/>
  <colors>
    <mruColors>
      <color rgb="FF00206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workbookViewId="0"/>
  </sheetViews>
  <sheetFormatPr defaultRowHeight="15" x14ac:dyDescent="0.25"/>
  <cols>
    <col min="1" max="1" width="56.140625" bestFit="1" customWidth="1"/>
    <col min="2" max="17" width="10.42578125" customWidth="1"/>
  </cols>
  <sheetData>
    <row r="1" spans="1:17" x14ac:dyDescent="0.25">
      <c r="A1" s="74" t="s">
        <v>37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27" customFormat="1" ht="15.75" x14ac:dyDescent="0.25">
      <c r="A2" s="26" t="s">
        <v>26</v>
      </c>
      <c r="B2" s="63"/>
      <c r="C2" s="63"/>
      <c r="D2" s="63"/>
      <c r="E2" s="63"/>
      <c r="F2" s="63"/>
      <c r="G2" s="63"/>
      <c r="H2" s="63"/>
      <c r="I2" s="63"/>
      <c r="J2" s="63"/>
      <c r="K2" s="64" t="s">
        <v>33</v>
      </c>
      <c r="L2" s="48"/>
      <c r="M2" s="48"/>
      <c r="N2" s="48"/>
      <c r="O2" s="48"/>
      <c r="P2" s="48"/>
      <c r="Q2" s="48"/>
    </row>
    <row r="3" spans="1:17" s="27" customFormat="1" ht="15" customHeight="1" x14ac:dyDescent="0.25">
      <c r="A3" s="43"/>
      <c r="B3" s="51" t="s">
        <v>5</v>
      </c>
      <c r="C3" s="51" t="s">
        <v>6</v>
      </c>
      <c r="D3" s="51" t="s">
        <v>7</v>
      </c>
      <c r="E3" s="51" t="s">
        <v>8</v>
      </c>
      <c r="F3" s="51" t="s">
        <v>9</v>
      </c>
      <c r="G3" s="51" t="s">
        <v>10</v>
      </c>
      <c r="H3" s="51" t="s">
        <v>11</v>
      </c>
      <c r="I3" s="51" t="s">
        <v>12</v>
      </c>
      <c r="J3" s="51" t="s">
        <v>13</v>
      </c>
      <c r="K3" s="54" t="s">
        <v>15</v>
      </c>
      <c r="L3" s="51" t="s">
        <v>16</v>
      </c>
      <c r="M3" s="51" t="s">
        <v>17</v>
      </c>
      <c r="N3" s="51" t="s">
        <v>18</v>
      </c>
      <c r="O3" s="51" t="s">
        <v>19</v>
      </c>
      <c r="P3" s="51" t="s">
        <v>20</v>
      </c>
      <c r="Q3" s="51" t="s">
        <v>21</v>
      </c>
    </row>
    <row r="4" spans="1:17" ht="15" customHeight="1" x14ac:dyDescent="0.25">
      <c r="A4" s="33" t="s">
        <v>4</v>
      </c>
      <c r="B4" s="47">
        <f>AVERAGE('Actuals calendar years'!B47:B47)</f>
        <v>1080521.3829038434</v>
      </c>
      <c r="C4" s="47">
        <f>AVERAGE('Actuals calendar years'!B47:C47)</f>
        <v>922938.16740428167</v>
      </c>
      <c r="D4" s="47">
        <f>AVERAGE('Actuals calendar years'!C47:D47)</f>
        <v>997058.10992451198</v>
      </c>
      <c r="E4" s="47">
        <f>AVERAGE('Actuals calendar years'!D47:E47)</f>
        <v>1191095.8418993156</v>
      </c>
      <c r="F4" s="47">
        <f>AVERAGE('Actuals calendar years'!E47:F47)</f>
        <v>1017587.042631084</v>
      </c>
      <c r="G4" s="47">
        <f>AVERAGE('Actuals calendar years'!F47:G47)</f>
        <v>454274.49838661181</v>
      </c>
      <c r="H4" s="47">
        <f>AVERAGE('Actuals calendar years'!G47:H47)</f>
        <v>90767.388615508025</v>
      </c>
      <c r="I4" s="47">
        <f>AVERAGE('Actuals calendar years'!H47:I47)</f>
        <v>759091.01542545226</v>
      </c>
      <c r="J4" s="47">
        <f>AVERAGE('Actuals calendar years'!I47:J47)</f>
        <v>1465315.8819543463</v>
      </c>
      <c r="K4" s="47">
        <f>AVERAGE('Actuals calendar years'!J47:K47)</f>
        <v>1240366.1597480853</v>
      </c>
      <c r="L4" s="47">
        <f>AVERAGE('Actuals calendar years'!K47:L47)</f>
        <v>913553.13657274935</v>
      </c>
      <c r="M4" s="47">
        <f>AVERAGE('Actuals calendar years'!L47:M47)</f>
        <v>913553.13657274935</v>
      </c>
      <c r="N4" s="47">
        <f>AVERAGE('Actuals calendar years'!M47:N47)</f>
        <v>913553.13657274935</v>
      </c>
      <c r="O4" s="47">
        <f>AVERAGE('Actuals calendar years'!N47:O47)</f>
        <v>913553.13657274935</v>
      </c>
      <c r="P4" s="47">
        <f>AVERAGE('Actuals calendar years'!O47:P47)</f>
        <v>913553.13657274935</v>
      </c>
      <c r="Q4" s="47">
        <f>AVERAGE('Actuals calendar years'!P47:Q47)</f>
        <v>913553.13657274935</v>
      </c>
    </row>
    <row r="5" spans="1:17" ht="15" customHeight="1" x14ac:dyDescent="0.25">
      <c r="A5" s="28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7" spans="1:17" ht="15.75" x14ac:dyDescent="0.25">
      <c r="A7" s="38" t="s">
        <v>27</v>
      </c>
      <c r="B7" s="65"/>
      <c r="C7" s="65"/>
      <c r="D7" s="65"/>
      <c r="E7" s="65"/>
      <c r="F7" s="65"/>
      <c r="G7" s="65"/>
      <c r="H7" s="65"/>
      <c r="I7" s="65"/>
      <c r="J7" s="65"/>
      <c r="K7" s="66" t="s">
        <v>33</v>
      </c>
      <c r="L7" s="52"/>
      <c r="M7" s="52"/>
      <c r="N7" s="52"/>
      <c r="O7" s="52"/>
      <c r="P7" s="52"/>
      <c r="Q7" s="52"/>
    </row>
    <row r="8" spans="1:17" ht="15" customHeight="1" x14ac:dyDescent="0.25">
      <c r="A8" s="44"/>
      <c r="B8" s="50" t="s">
        <v>5</v>
      </c>
      <c r="C8" s="50" t="s">
        <v>6</v>
      </c>
      <c r="D8" s="50" t="s">
        <v>7</v>
      </c>
      <c r="E8" s="50" t="s">
        <v>8</v>
      </c>
      <c r="F8" s="50" t="s">
        <v>9</v>
      </c>
      <c r="G8" s="50" t="s">
        <v>10</v>
      </c>
      <c r="H8" s="50" t="s">
        <v>11</v>
      </c>
      <c r="I8" s="50" t="s">
        <v>12</v>
      </c>
      <c r="J8" s="50" t="s">
        <v>13</v>
      </c>
      <c r="K8" s="55" t="s">
        <v>15</v>
      </c>
      <c r="L8" s="50" t="s">
        <v>16</v>
      </c>
      <c r="M8" s="50" t="s">
        <v>17</v>
      </c>
      <c r="N8" s="50" t="s">
        <v>18</v>
      </c>
      <c r="O8" s="50" t="s">
        <v>19</v>
      </c>
      <c r="P8" s="50" t="s">
        <v>20</v>
      </c>
      <c r="Q8" s="50" t="s">
        <v>21</v>
      </c>
    </row>
    <row r="9" spans="1:17" ht="15" customHeight="1" x14ac:dyDescent="0.25">
      <c r="A9" s="33" t="s">
        <v>4</v>
      </c>
      <c r="B9" s="47">
        <f>AVERAGE('Actuals calendar years'!B54:B54)</f>
        <v>157038.41941151334</v>
      </c>
      <c r="C9" s="47">
        <f>AVERAGE('Actuals calendar years'!B54:C54)</f>
        <v>190914.12384405744</v>
      </c>
      <c r="D9" s="47">
        <f>AVERAGE('Actuals calendar years'!C54:D54)</f>
        <v>277823.60522247956</v>
      </c>
      <c r="E9" s="47">
        <f>AVERAGE('Actuals calendar years'!D54:E54)</f>
        <v>261733.47663951508</v>
      </c>
      <c r="F9" s="47">
        <f>AVERAGE('Actuals calendar years'!E54:F54)</f>
        <v>123538.47214641975</v>
      </c>
      <c r="G9" s="47">
        <f>AVERAGE('Actuals calendar years'!F54:G54)</f>
        <v>-59493.456208449585</v>
      </c>
      <c r="H9" s="47">
        <f>AVERAGE('Actuals calendar years'!G54:H54)</f>
        <v>-86727.142799533074</v>
      </c>
      <c r="I9" s="47">
        <f>AVERAGE('Actuals calendar years'!H54:I54)</f>
        <v>19684.682111859052</v>
      </c>
      <c r="J9" s="47">
        <f>AVERAGE('Actuals calendar years'!I54:J54)</f>
        <v>334330.30096950987</v>
      </c>
      <c r="K9" s="47">
        <f>AVERAGE('Actuals calendar years'!J54:K54)</f>
        <v>395477.22388483223</v>
      </c>
      <c r="L9" s="47">
        <f>AVERAGE('Actuals calendar years'!K54:L54)</f>
        <v>161663.21005436283</v>
      </c>
      <c r="M9" s="47">
        <f>AVERAGE('Actuals calendar years'!L54:M54)</f>
        <v>161663.21005436283</v>
      </c>
      <c r="N9" s="47">
        <f>AVERAGE('Actuals calendar years'!M54:N54)</f>
        <v>161663.21005436283</v>
      </c>
      <c r="O9" s="47">
        <f>AVERAGE('Actuals calendar years'!N54:O54)</f>
        <v>161663.21005436283</v>
      </c>
      <c r="P9" s="47">
        <f>AVERAGE('Actuals calendar years'!O54:P54)</f>
        <v>161663.21005436283</v>
      </c>
      <c r="Q9" s="47">
        <f>AVERAGE('Actuals calendar years'!P54:Q54)</f>
        <v>161663.21005436283</v>
      </c>
    </row>
    <row r="10" spans="1:17" ht="15" customHeight="1" x14ac:dyDescent="0.25">
      <c r="A10" s="28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2" spans="1:17" ht="15.75" x14ac:dyDescent="0.25">
      <c r="A12" s="41" t="s">
        <v>28</v>
      </c>
      <c r="B12" s="67"/>
      <c r="C12" s="67"/>
      <c r="D12" s="67"/>
      <c r="E12" s="67"/>
      <c r="F12" s="67"/>
      <c r="G12" s="67"/>
      <c r="H12" s="67"/>
      <c r="I12" s="67"/>
      <c r="J12" s="67"/>
      <c r="K12" s="68" t="s">
        <v>33</v>
      </c>
      <c r="L12" s="53"/>
      <c r="M12" s="53"/>
      <c r="N12" s="53"/>
      <c r="O12" s="53"/>
      <c r="P12" s="53"/>
      <c r="Q12" s="53"/>
    </row>
    <row r="13" spans="1:17" ht="15" customHeight="1" x14ac:dyDescent="0.25">
      <c r="A13" s="45"/>
      <c r="B13" s="49" t="s">
        <v>5</v>
      </c>
      <c r="C13" s="49" t="s">
        <v>6</v>
      </c>
      <c r="D13" s="49" t="s">
        <v>7</v>
      </c>
      <c r="E13" s="49" t="s">
        <v>8</v>
      </c>
      <c r="F13" s="49" t="s">
        <v>9</v>
      </c>
      <c r="G13" s="49" t="s">
        <v>10</v>
      </c>
      <c r="H13" s="49" t="s">
        <v>11</v>
      </c>
      <c r="I13" s="49" t="s">
        <v>12</v>
      </c>
      <c r="J13" s="49" t="s">
        <v>13</v>
      </c>
      <c r="K13" s="56" t="s">
        <v>15</v>
      </c>
      <c r="L13" s="49" t="s">
        <v>16</v>
      </c>
      <c r="M13" s="49" t="s">
        <v>17</v>
      </c>
      <c r="N13" s="49" t="s">
        <v>18</v>
      </c>
      <c r="O13" s="49" t="s">
        <v>19</v>
      </c>
      <c r="P13" s="49" t="s">
        <v>20</v>
      </c>
      <c r="Q13" s="49" t="s">
        <v>21</v>
      </c>
    </row>
    <row r="14" spans="1:17" ht="15" customHeight="1" x14ac:dyDescent="0.25">
      <c r="A14" s="33" t="s">
        <v>4</v>
      </c>
      <c r="B14" s="47">
        <f>AVERAGE('Actuals calendar years'!B61:B61)</f>
        <v>0</v>
      </c>
      <c r="C14" s="47">
        <f>AVERAGE('Actuals calendar years'!B61:C61)</f>
        <v>0</v>
      </c>
      <c r="D14" s="47">
        <f>AVERAGE('Actuals calendar years'!C61:D61)</f>
        <v>0</v>
      </c>
      <c r="E14" s="47">
        <f>AVERAGE('Actuals calendar years'!D61:E61)</f>
        <v>0</v>
      </c>
      <c r="F14" s="47">
        <f>AVERAGE('Actuals calendar years'!E61:F61)</f>
        <v>221880.18248193216</v>
      </c>
      <c r="G14" s="47">
        <f>AVERAGE('Actuals calendar years'!F61:G61)</f>
        <v>324297.1252215305</v>
      </c>
      <c r="H14" s="47">
        <f>AVERAGE('Actuals calendar years'!G61:H61)</f>
        <v>186046.32159100103</v>
      </c>
      <c r="I14" s="47">
        <f>AVERAGE('Actuals calendar years'!H61:I61)</f>
        <v>198040.27613687122</v>
      </c>
      <c r="J14" s="47">
        <f>AVERAGE('Actuals calendar years'!I61:J61)</f>
        <v>114410.89728546854</v>
      </c>
      <c r="K14" s="47">
        <f>AVERAGE('Actuals calendar years'!J61:K61)</f>
        <v>104467.48027168034</v>
      </c>
      <c r="L14" s="47">
        <f>AVERAGE('Actuals calendar years'!K61:L61)</f>
        <v>208934.96054336068</v>
      </c>
      <c r="M14" s="47">
        <f>AVERAGE('Actuals calendar years'!L61:M61)</f>
        <v>208934.96054336068</v>
      </c>
      <c r="N14" s="47">
        <f>AVERAGE('Actuals calendar years'!M61:N61)</f>
        <v>208934.96054336068</v>
      </c>
      <c r="O14" s="47">
        <f>AVERAGE('Actuals calendar years'!N61:O61)</f>
        <v>208934.96054336068</v>
      </c>
      <c r="P14" s="47">
        <f>AVERAGE('Actuals calendar years'!O61:P61)</f>
        <v>208934.96054336068</v>
      </c>
      <c r="Q14" s="47">
        <f>AVERAGE('Actuals calendar years'!P61:Q61)</f>
        <v>208934.96054336068</v>
      </c>
    </row>
    <row r="22" spans="1:17" x14ac:dyDescent="0.25">
      <c r="A22" s="74" t="s">
        <v>36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</row>
    <row r="24" spans="1:17" s="27" customFormat="1" ht="15.75" x14ac:dyDescent="0.25">
      <c r="A24" s="26" t="s">
        <v>26</v>
      </c>
      <c r="B24" s="63"/>
      <c r="C24" s="63"/>
      <c r="D24" s="63"/>
      <c r="E24" s="63"/>
      <c r="F24" s="63"/>
      <c r="G24" s="63"/>
      <c r="H24" s="63"/>
      <c r="I24" s="63"/>
      <c r="J24" s="63"/>
      <c r="K24" s="64" t="s">
        <v>33</v>
      </c>
      <c r="L24" s="48"/>
      <c r="M24" s="48"/>
      <c r="N24" s="48"/>
      <c r="O24" s="48"/>
      <c r="P24" s="48"/>
      <c r="Q24" s="48"/>
    </row>
    <row r="25" spans="1:17" s="27" customFormat="1" ht="15" customHeight="1" x14ac:dyDescent="0.25">
      <c r="A25" s="43"/>
      <c r="B25" s="51" t="s">
        <v>5</v>
      </c>
      <c r="C25" s="51" t="s">
        <v>6</v>
      </c>
      <c r="D25" s="51" t="s">
        <v>7</v>
      </c>
      <c r="E25" s="51" t="s">
        <v>8</v>
      </c>
      <c r="F25" s="51" t="s">
        <v>9</v>
      </c>
      <c r="G25" s="51" t="s">
        <v>10</v>
      </c>
      <c r="H25" s="51" t="s">
        <v>11</v>
      </c>
      <c r="I25" s="51" t="s">
        <v>12</v>
      </c>
      <c r="J25" s="51" t="s">
        <v>13</v>
      </c>
      <c r="K25" s="54" t="s">
        <v>15</v>
      </c>
      <c r="L25" s="51" t="s">
        <v>16</v>
      </c>
      <c r="M25" s="51" t="s">
        <v>17</v>
      </c>
      <c r="N25" s="51" t="s">
        <v>18</v>
      </c>
      <c r="O25" s="51" t="s">
        <v>19</v>
      </c>
      <c r="P25" s="51" t="s">
        <v>20</v>
      </c>
      <c r="Q25" s="51" t="s">
        <v>21</v>
      </c>
    </row>
    <row r="26" spans="1:17" ht="15" customHeight="1" x14ac:dyDescent="0.25">
      <c r="A26" s="33" t="s">
        <v>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>
        <v>14173706.879809074</v>
      </c>
      <c r="N26" s="47">
        <v>14708005.996718915</v>
      </c>
      <c r="O26" s="47">
        <v>18921292.20900641</v>
      </c>
      <c r="P26" s="47">
        <v>16940833.741240963</v>
      </c>
      <c r="Q26" s="47">
        <v>6517372.0403626682</v>
      </c>
    </row>
    <row r="27" spans="1:17" ht="15" customHeight="1" x14ac:dyDescent="0.25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pans="1:17" ht="15.75" x14ac:dyDescent="0.25">
      <c r="A29" s="38" t="s">
        <v>27</v>
      </c>
      <c r="B29" s="65"/>
      <c r="C29" s="65"/>
      <c r="D29" s="65"/>
      <c r="E29" s="65"/>
      <c r="F29" s="65"/>
      <c r="G29" s="65"/>
      <c r="H29" s="65"/>
      <c r="I29" s="65"/>
      <c r="J29" s="65"/>
      <c r="K29" s="66" t="s">
        <v>33</v>
      </c>
      <c r="L29" s="52"/>
      <c r="M29" s="52"/>
      <c r="N29" s="52"/>
      <c r="O29" s="52"/>
      <c r="P29" s="52"/>
      <c r="Q29" s="52"/>
    </row>
    <row r="30" spans="1:17" ht="15" customHeight="1" x14ac:dyDescent="0.25">
      <c r="A30" s="44"/>
      <c r="B30" s="50" t="s">
        <v>5</v>
      </c>
      <c r="C30" s="50" t="s">
        <v>6</v>
      </c>
      <c r="D30" s="50" t="s">
        <v>7</v>
      </c>
      <c r="E30" s="50" t="s">
        <v>8</v>
      </c>
      <c r="F30" s="50" t="s">
        <v>9</v>
      </c>
      <c r="G30" s="50" t="s">
        <v>10</v>
      </c>
      <c r="H30" s="50" t="s">
        <v>11</v>
      </c>
      <c r="I30" s="50" t="s">
        <v>12</v>
      </c>
      <c r="J30" s="50" t="s">
        <v>13</v>
      </c>
      <c r="K30" s="55" t="s">
        <v>15</v>
      </c>
      <c r="L30" s="50" t="s">
        <v>16</v>
      </c>
      <c r="M30" s="50" t="s">
        <v>17</v>
      </c>
      <c r="N30" s="50" t="s">
        <v>18</v>
      </c>
      <c r="O30" s="50" t="s">
        <v>19</v>
      </c>
      <c r="P30" s="50" t="s">
        <v>20</v>
      </c>
      <c r="Q30" s="50" t="s">
        <v>21</v>
      </c>
    </row>
    <row r="31" spans="1:17" ht="15" customHeight="1" x14ac:dyDescent="0.25">
      <c r="A31" s="33" t="s">
        <v>4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>
        <v>10494620.504621523</v>
      </c>
      <c r="N31" s="47">
        <v>12725189.633468425</v>
      </c>
      <c r="O31" s="47">
        <v>9186443.5428868961</v>
      </c>
      <c r="P31" s="47">
        <v>9640913.4193225559</v>
      </c>
      <c r="Q31" s="47">
        <v>5747655.6742360387</v>
      </c>
    </row>
    <row r="32" spans="1:17" ht="15" customHeight="1" x14ac:dyDescent="0.25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</row>
    <row r="33" spans="1:17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</row>
    <row r="34" spans="1:17" ht="15.75" x14ac:dyDescent="0.25">
      <c r="A34" s="41" t="s">
        <v>28</v>
      </c>
      <c r="B34" s="67"/>
      <c r="C34" s="67"/>
      <c r="D34" s="67"/>
      <c r="E34" s="67"/>
      <c r="F34" s="67"/>
      <c r="G34" s="67"/>
      <c r="H34" s="67"/>
      <c r="I34" s="67"/>
      <c r="J34" s="67"/>
      <c r="K34" s="68" t="s">
        <v>33</v>
      </c>
      <c r="L34" s="53"/>
      <c r="M34" s="53"/>
      <c r="N34" s="53"/>
      <c r="O34" s="53"/>
      <c r="P34" s="53"/>
      <c r="Q34" s="53"/>
    </row>
    <row r="35" spans="1:17" ht="15" customHeight="1" x14ac:dyDescent="0.25">
      <c r="A35" s="45"/>
      <c r="B35" s="49" t="s">
        <v>5</v>
      </c>
      <c r="C35" s="49" t="s">
        <v>6</v>
      </c>
      <c r="D35" s="49" t="s">
        <v>7</v>
      </c>
      <c r="E35" s="49" t="s">
        <v>8</v>
      </c>
      <c r="F35" s="49" t="s">
        <v>9</v>
      </c>
      <c r="G35" s="49" t="s">
        <v>10</v>
      </c>
      <c r="H35" s="49" t="s">
        <v>11</v>
      </c>
      <c r="I35" s="49" t="s">
        <v>12</v>
      </c>
      <c r="J35" s="49" t="s">
        <v>13</v>
      </c>
      <c r="K35" s="56" t="s">
        <v>15</v>
      </c>
      <c r="L35" s="49" t="s">
        <v>16</v>
      </c>
      <c r="M35" s="49" t="s">
        <v>17</v>
      </c>
      <c r="N35" s="49" t="s">
        <v>18</v>
      </c>
      <c r="O35" s="49" t="s">
        <v>19</v>
      </c>
      <c r="P35" s="49" t="s">
        <v>20</v>
      </c>
      <c r="Q35" s="49" t="s">
        <v>21</v>
      </c>
    </row>
    <row r="36" spans="1:17" ht="15" customHeight="1" x14ac:dyDescent="0.25">
      <c r="A36" s="33" t="s">
        <v>4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>
        <v>11535701.684464922</v>
      </c>
      <c r="N36" s="47">
        <v>22127045.543877993</v>
      </c>
      <c r="O36" s="47">
        <v>21498819.453488681</v>
      </c>
      <c r="P36" s="47">
        <v>17907413.697074618</v>
      </c>
      <c r="Q36" s="47">
        <v>9652363.6907306053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61"/>
  <sheetViews>
    <sheetView showGridLines="0" topLeftCell="A31" workbookViewId="0">
      <selection activeCell="K37" sqref="K37"/>
    </sheetView>
  </sheetViews>
  <sheetFormatPr defaultRowHeight="15" x14ac:dyDescent="0.25"/>
  <cols>
    <col min="1" max="1" width="56.140625" bestFit="1" customWidth="1"/>
    <col min="2" max="3" width="9.28515625" bestFit="1" customWidth="1"/>
    <col min="4" max="5" width="10.140625" bestFit="1" customWidth="1"/>
    <col min="6" max="8" width="9.28515625" bestFit="1" customWidth="1"/>
    <col min="9" max="9" width="10.140625" bestFit="1" customWidth="1"/>
  </cols>
  <sheetData>
    <row r="3" spans="1:10" x14ac:dyDescent="0.25">
      <c r="A3" s="1" t="s">
        <v>30</v>
      </c>
    </row>
    <row r="5" spans="1:10" ht="15.7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15" customHeight="1" x14ac:dyDescent="0.25">
      <c r="A6" s="26"/>
      <c r="B6" s="26">
        <v>2011</v>
      </c>
      <c r="C6" s="26">
        <v>2012</v>
      </c>
      <c r="D6" s="26">
        <v>2013</v>
      </c>
      <c r="E6" s="26">
        <v>2014</v>
      </c>
      <c r="F6" s="26">
        <v>2015</v>
      </c>
      <c r="G6" s="26">
        <v>2016</v>
      </c>
      <c r="H6" s="26">
        <v>2017</v>
      </c>
      <c r="I6" s="26">
        <v>2018</v>
      </c>
      <c r="J6" s="26">
        <v>2019</v>
      </c>
    </row>
    <row r="7" spans="1:10" ht="15" customHeight="1" x14ac:dyDescent="0.25">
      <c r="A7" s="33" t="s">
        <v>35</v>
      </c>
      <c r="B7" s="57">
        <v>908776</v>
      </c>
      <c r="C7" s="57">
        <v>651491</v>
      </c>
      <c r="D7" s="57">
        <v>1070958</v>
      </c>
      <c r="E7" s="57">
        <v>1035617</v>
      </c>
      <c r="F7" s="58">
        <v>803642</v>
      </c>
      <c r="G7" s="58">
        <v>24681</v>
      </c>
      <c r="H7" s="58">
        <v>145222</v>
      </c>
      <c r="I7" s="58">
        <v>1306262</v>
      </c>
      <c r="J7" s="58">
        <v>1525360</v>
      </c>
    </row>
    <row r="10" spans="1:10" ht="15.75" x14ac:dyDescent="0.25">
      <c r="A10" s="38" t="s">
        <v>2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15" customHeight="1" x14ac:dyDescent="0.25">
      <c r="A11" s="40"/>
      <c r="B11" s="40">
        <v>2011</v>
      </c>
      <c r="C11" s="40">
        <v>2012</v>
      </c>
      <c r="D11" s="40">
        <v>2013</v>
      </c>
      <c r="E11" s="40">
        <v>2014</v>
      </c>
      <c r="F11" s="40">
        <v>2015</v>
      </c>
      <c r="G11" s="40">
        <v>2016</v>
      </c>
      <c r="H11" s="40">
        <v>2017</v>
      </c>
      <c r="I11" s="40">
        <v>2018</v>
      </c>
      <c r="J11" s="40">
        <v>2019</v>
      </c>
    </row>
    <row r="12" spans="1:10" ht="15" customHeight="1" x14ac:dyDescent="0.25">
      <c r="A12" s="33" t="s">
        <v>35</v>
      </c>
      <c r="B12" s="57">
        <v>132077.66999999998</v>
      </c>
      <c r="C12" s="57">
        <v>191347.23</v>
      </c>
      <c r="D12" s="57">
        <v>288367.13</v>
      </c>
      <c r="E12" s="57">
        <v>172936.09</v>
      </c>
      <c r="F12" s="58">
        <v>49642.850000000006</v>
      </c>
      <c r="G12" s="58">
        <v>-159708</v>
      </c>
      <c r="H12" s="58">
        <v>0</v>
      </c>
      <c r="I12" s="58">
        <v>37718</v>
      </c>
      <c r="J12" s="58">
        <v>612499</v>
      </c>
    </row>
    <row r="15" spans="1:10" ht="15.75" x14ac:dyDescent="0.25">
      <c r="A15" s="41" t="s">
        <v>3</v>
      </c>
      <c r="B15" s="41"/>
      <c r="C15" s="41"/>
      <c r="D15" s="41"/>
      <c r="E15" s="41"/>
      <c r="F15" s="41"/>
      <c r="G15" s="41"/>
      <c r="H15" s="41"/>
      <c r="I15" s="41"/>
      <c r="J15" s="41"/>
    </row>
    <row r="16" spans="1:10" ht="15" customHeight="1" x14ac:dyDescent="0.25">
      <c r="A16" s="42"/>
      <c r="B16" s="42">
        <v>2011</v>
      </c>
      <c r="C16" s="42">
        <v>2012</v>
      </c>
      <c r="D16" s="42">
        <v>2013</v>
      </c>
      <c r="E16" s="42">
        <v>2014</v>
      </c>
      <c r="F16" s="42">
        <v>2015</v>
      </c>
      <c r="G16" s="42">
        <v>2016</v>
      </c>
      <c r="H16" s="42">
        <v>2017</v>
      </c>
      <c r="I16" s="42">
        <v>2018</v>
      </c>
      <c r="J16" s="42">
        <v>2019</v>
      </c>
    </row>
    <row r="17" spans="1:10" ht="15" customHeight="1" x14ac:dyDescent="0.25">
      <c r="A17" s="33" t="s">
        <v>35</v>
      </c>
      <c r="B17" s="57" t="s">
        <v>0</v>
      </c>
      <c r="C17" s="57" t="s">
        <v>0</v>
      </c>
      <c r="D17" s="57" t="s">
        <v>0</v>
      </c>
      <c r="E17" s="57" t="s">
        <v>0</v>
      </c>
      <c r="F17" s="58">
        <v>404453.67468279169</v>
      </c>
      <c r="G17" s="58">
        <v>188600.76053541841</v>
      </c>
      <c r="H17" s="58">
        <v>156981.43651521986</v>
      </c>
      <c r="I17" s="58">
        <v>219223.76999999996</v>
      </c>
      <c r="J17" s="58">
        <v>0</v>
      </c>
    </row>
    <row r="19" spans="1:10" x14ac:dyDescent="0.25">
      <c r="A19" s="1"/>
    </row>
    <row r="23" spans="1:10" x14ac:dyDescent="0.25">
      <c r="A23" s="1" t="s">
        <v>29</v>
      </c>
    </row>
    <row r="25" spans="1:10" ht="15.75" x14ac:dyDescent="0.25">
      <c r="A25" s="26" t="s">
        <v>26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10" ht="15.75" x14ac:dyDescent="0.25">
      <c r="A26" s="26"/>
      <c r="B26" s="26">
        <v>2011</v>
      </c>
      <c r="C26" s="26">
        <v>2012</v>
      </c>
      <c r="D26" s="26">
        <v>2013</v>
      </c>
      <c r="E26" s="26">
        <v>2014</v>
      </c>
      <c r="F26" s="26">
        <v>2015</v>
      </c>
      <c r="G26" s="26">
        <v>2016</v>
      </c>
      <c r="H26" s="26">
        <v>2017</v>
      </c>
      <c r="I26" s="26">
        <v>2018</v>
      </c>
      <c r="J26" s="26">
        <v>2019</v>
      </c>
    </row>
    <row r="27" spans="1:10" ht="15.75" x14ac:dyDescent="0.25">
      <c r="A27" s="59" t="s">
        <v>4</v>
      </c>
      <c r="B27" s="60">
        <f>B7*Inflation!F$8</f>
        <v>1080521.3829038434</v>
      </c>
      <c r="C27" s="60">
        <f>C7*Inflation!G$8</f>
        <v>765354.95190472004</v>
      </c>
      <c r="D27" s="60">
        <f>D7*Inflation!H$8</f>
        <v>1228761.267944304</v>
      </c>
      <c r="E27" s="60">
        <f>E7*Inflation!I$8</f>
        <v>1153430.4158543271</v>
      </c>
      <c r="F27" s="61">
        <f>F7*Inflation!J$8</f>
        <v>881743.66940784082</v>
      </c>
      <c r="G27" s="61">
        <f>G7*Inflation!K$8</f>
        <v>26805.327365382771</v>
      </c>
      <c r="H27" s="61">
        <f>H7*Inflation!L$8</f>
        <v>154729.44986563327</v>
      </c>
      <c r="I27" s="61">
        <f>I7*Inflation!M$8</f>
        <v>1363452.5809852714</v>
      </c>
      <c r="J27" s="61">
        <f>J7*Inflation!N$8</f>
        <v>1567179.1829234213</v>
      </c>
    </row>
    <row r="30" spans="1:10" ht="15.75" x14ac:dyDescent="0.25">
      <c r="A30" s="38" t="s">
        <v>27</v>
      </c>
      <c r="B30" s="38"/>
      <c r="C30" s="38"/>
      <c r="D30" s="38"/>
      <c r="E30" s="38"/>
      <c r="F30" s="38"/>
      <c r="G30" s="38"/>
      <c r="H30" s="38"/>
      <c r="I30" s="38"/>
      <c r="J30" s="38"/>
    </row>
    <row r="31" spans="1:10" ht="15.75" x14ac:dyDescent="0.25">
      <c r="A31" s="40"/>
      <c r="B31" s="40">
        <v>2011</v>
      </c>
      <c r="C31" s="40">
        <v>2012</v>
      </c>
      <c r="D31" s="40">
        <v>2013</v>
      </c>
      <c r="E31" s="40">
        <v>2014</v>
      </c>
      <c r="F31" s="40">
        <v>2015</v>
      </c>
      <c r="G31" s="40">
        <v>2016</v>
      </c>
      <c r="H31" s="40">
        <v>2017</v>
      </c>
      <c r="I31" s="40">
        <v>2018</v>
      </c>
      <c r="J31" s="40">
        <v>2019</v>
      </c>
    </row>
    <row r="32" spans="1:10" ht="15.75" x14ac:dyDescent="0.25">
      <c r="A32" s="59" t="s">
        <v>4</v>
      </c>
      <c r="B32" s="60">
        <f>B12*Inflation!F$8</f>
        <v>157038.41941151334</v>
      </c>
      <c r="C32" s="60">
        <f>C12*Inflation!G$8</f>
        <v>224789.82827660153</v>
      </c>
      <c r="D32" s="60">
        <f>D12*Inflation!H$8</f>
        <v>330857.38216835761</v>
      </c>
      <c r="E32" s="60">
        <f>E12*Inflation!I$8</f>
        <v>192609.57111067252</v>
      </c>
      <c r="F32" s="61">
        <f>F12*Inflation!J$8</f>
        <v>54467.373182166979</v>
      </c>
      <c r="G32" s="61">
        <f>G12*Inflation!K$8</f>
        <v>-173454.28559906615</v>
      </c>
      <c r="H32" s="61">
        <f>H12*Inflation!L$8</f>
        <v>0</v>
      </c>
      <c r="I32" s="61">
        <f>I12*Inflation!M$8</f>
        <v>39369.364223718105</v>
      </c>
      <c r="J32" s="61">
        <f>J12*Inflation!N$8</f>
        <v>629291.23771530169</v>
      </c>
    </row>
    <row r="35" spans="1:21" ht="15.75" x14ac:dyDescent="0.25">
      <c r="A35" s="41" t="s">
        <v>28</v>
      </c>
      <c r="B35" s="41"/>
      <c r="C35" s="41"/>
      <c r="D35" s="41"/>
      <c r="E35" s="41"/>
      <c r="F35" s="41"/>
      <c r="G35" s="41"/>
      <c r="H35" s="41"/>
      <c r="I35" s="41"/>
      <c r="J35" s="41"/>
    </row>
    <row r="36" spans="1:21" ht="15.75" x14ac:dyDescent="0.25">
      <c r="A36" s="42"/>
      <c r="B36" s="42">
        <v>2011</v>
      </c>
      <c r="C36" s="42">
        <v>2012</v>
      </c>
      <c r="D36" s="42">
        <v>2013</v>
      </c>
      <c r="E36" s="42">
        <v>2014</v>
      </c>
      <c r="F36" s="42">
        <v>2015</v>
      </c>
      <c r="G36" s="42">
        <v>2016</v>
      </c>
      <c r="H36" s="42">
        <v>2017</v>
      </c>
      <c r="I36" s="42">
        <v>2018</v>
      </c>
      <c r="J36" s="42">
        <v>2019</v>
      </c>
    </row>
    <row r="37" spans="1:21" ht="15.75" x14ac:dyDescent="0.25">
      <c r="A37" s="59" t="s">
        <v>4</v>
      </c>
      <c r="B37" s="62"/>
      <c r="C37" s="62"/>
      <c r="D37" s="62"/>
      <c r="E37" s="62"/>
      <c r="F37" s="61">
        <f>F17*Inflation!J$8</f>
        <v>443760.36496386433</v>
      </c>
      <c r="G37" s="61">
        <f>G17*Inflation!K$8</f>
        <v>204833.8854791967</v>
      </c>
      <c r="H37" s="61">
        <f>H17*Inflation!L$8</f>
        <v>167258.75770280536</v>
      </c>
      <c r="I37" s="61">
        <f>I17*Inflation!M$8</f>
        <v>228821.79457093708</v>
      </c>
      <c r="J37" s="61">
        <v>0</v>
      </c>
    </row>
    <row r="41" spans="1:21" x14ac:dyDescent="0.25">
      <c r="A41" s="1" t="s">
        <v>31</v>
      </c>
    </row>
    <row r="43" spans="1:21" s="27" customFormat="1" ht="15.75" x14ac:dyDescent="0.25">
      <c r="A43" s="26" t="s">
        <v>26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1:21" s="27" customFormat="1" ht="15.75" x14ac:dyDescent="0.25">
      <c r="A44" s="26"/>
      <c r="B44" s="26">
        <v>2011</v>
      </c>
      <c r="C44" s="26">
        <v>2012</v>
      </c>
      <c r="D44" s="26">
        <v>2013</v>
      </c>
      <c r="E44" s="26">
        <v>2014</v>
      </c>
      <c r="F44" s="26">
        <v>2015</v>
      </c>
      <c r="G44" s="26">
        <v>2016</v>
      </c>
      <c r="H44" s="26">
        <v>2017</v>
      </c>
      <c r="I44" s="26">
        <v>2018</v>
      </c>
      <c r="J44" s="26">
        <v>2019</v>
      </c>
      <c r="K44" s="26">
        <f>J44+1</f>
        <v>2020</v>
      </c>
      <c r="L44" s="26">
        <f t="shared" ref="L44:Q44" si="0">K44+1</f>
        <v>2021</v>
      </c>
      <c r="M44" s="26">
        <f t="shared" si="0"/>
        <v>2022</v>
      </c>
      <c r="N44" s="26">
        <f t="shared" si="0"/>
        <v>2023</v>
      </c>
      <c r="O44" s="26">
        <f t="shared" si="0"/>
        <v>2024</v>
      </c>
      <c r="P44" s="26">
        <f t="shared" si="0"/>
        <v>2025</v>
      </c>
      <c r="Q44" s="26">
        <f t="shared" si="0"/>
        <v>2026</v>
      </c>
    </row>
    <row r="45" spans="1:21" s="27" customFormat="1" ht="15.75" x14ac:dyDescent="0.25">
      <c r="A45" s="33" t="s">
        <v>32</v>
      </c>
      <c r="B45" s="34">
        <f t="shared" ref="B45:J45" si="1">B27</f>
        <v>1080521.3829038434</v>
      </c>
      <c r="C45" s="34">
        <f t="shared" si="1"/>
        <v>765354.95190472004</v>
      </c>
      <c r="D45" s="34">
        <f t="shared" si="1"/>
        <v>1228761.267944304</v>
      </c>
      <c r="E45" s="34">
        <f t="shared" si="1"/>
        <v>1153430.4158543271</v>
      </c>
      <c r="F45" s="34">
        <f t="shared" si="1"/>
        <v>881743.66940784082</v>
      </c>
      <c r="G45" s="34">
        <f t="shared" si="1"/>
        <v>26805.327365382771</v>
      </c>
      <c r="H45" s="34">
        <f t="shared" si="1"/>
        <v>154729.44986563327</v>
      </c>
      <c r="I45" s="34">
        <f t="shared" si="1"/>
        <v>1363452.5809852714</v>
      </c>
      <c r="J45" s="34">
        <f t="shared" si="1"/>
        <v>1567179.1829234213</v>
      </c>
      <c r="K45" s="37"/>
      <c r="L45" s="37"/>
      <c r="M45" s="37"/>
      <c r="N45" s="37"/>
      <c r="O45" s="37"/>
      <c r="P45" s="37"/>
      <c r="Q45" s="37"/>
    </row>
    <row r="46" spans="1:21" s="27" customFormat="1" ht="15.75" x14ac:dyDescent="0.25">
      <c r="A46" s="29" t="s">
        <v>33</v>
      </c>
      <c r="B46" s="30"/>
      <c r="C46" s="30"/>
      <c r="D46" s="30"/>
      <c r="E46" s="30"/>
      <c r="F46" s="30"/>
      <c r="G46" s="30"/>
      <c r="H46" s="30"/>
      <c r="I46" s="30"/>
      <c r="J46" s="30"/>
      <c r="K46" s="31">
        <f>AVERAGE($B27:$J27)</f>
        <v>913553.13657274935</v>
      </c>
      <c r="L46" s="31">
        <f t="shared" ref="L46:Q46" si="2">AVERAGE($B27:$J27)</f>
        <v>913553.13657274935</v>
      </c>
      <c r="M46" s="31">
        <f t="shared" si="2"/>
        <v>913553.13657274935</v>
      </c>
      <c r="N46" s="31">
        <f t="shared" si="2"/>
        <v>913553.13657274935</v>
      </c>
      <c r="O46" s="31">
        <f t="shared" si="2"/>
        <v>913553.13657274935</v>
      </c>
      <c r="P46" s="31">
        <f t="shared" si="2"/>
        <v>913553.13657274935</v>
      </c>
      <c r="Q46" s="31">
        <f t="shared" si="2"/>
        <v>913553.13657274935</v>
      </c>
    </row>
    <row r="47" spans="1:21" s="27" customFormat="1" ht="15.75" x14ac:dyDescent="0.25">
      <c r="A47" s="36" t="s">
        <v>34</v>
      </c>
      <c r="B47" s="35">
        <f t="shared" ref="B47:Q47" si="3">SUM(B45:B46)</f>
        <v>1080521.3829038434</v>
      </c>
      <c r="C47" s="35">
        <f t="shared" si="3"/>
        <v>765354.95190472004</v>
      </c>
      <c r="D47" s="35">
        <f t="shared" si="3"/>
        <v>1228761.267944304</v>
      </c>
      <c r="E47" s="35">
        <f t="shared" si="3"/>
        <v>1153430.4158543271</v>
      </c>
      <c r="F47" s="35">
        <f t="shared" si="3"/>
        <v>881743.66940784082</v>
      </c>
      <c r="G47" s="35">
        <f t="shared" si="3"/>
        <v>26805.327365382771</v>
      </c>
      <c r="H47" s="35">
        <f t="shared" si="3"/>
        <v>154729.44986563327</v>
      </c>
      <c r="I47" s="35">
        <f t="shared" si="3"/>
        <v>1363452.5809852714</v>
      </c>
      <c r="J47" s="35">
        <f t="shared" si="3"/>
        <v>1567179.1829234213</v>
      </c>
      <c r="K47" s="35">
        <f t="shared" si="3"/>
        <v>913553.13657274935</v>
      </c>
      <c r="L47" s="35">
        <f t="shared" si="3"/>
        <v>913553.13657274935</v>
      </c>
      <c r="M47" s="35">
        <f t="shared" si="3"/>
        <v>913553.13657274935</v>
      </c>
      <c r="N47" s="35">
        <f t="shared" si="3"/>
        <v>913553.13657274935</v>
      </c>
      <c r="O47" s="35">
        <f t="shared" si="3"/>
        <v>913553.13657274935</v>
      </c>
      <c r="P47" s="35">
        <f t="shared" si="3"/>
        <v>913553.13657274935</v>
      </c>
      <c r="Q47" s="35">
        <f t="shared" si="3"/>
        <v>913553.13657274935</v>
      </c>
      <c r="S47" s="69"/>
      <c r="T47" s="69"/>
      <c r="U47" s="69"/>
    </row>
    <row r="50" spans="1:21" ht="15.75" x14ac:dyDescent="0.25">
      <c r="A50" s="38" t="s">
        <v>27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</row>
    <row r="51" spans="1:21" ht="15.75" x14ac:dyDescent="0.25">
      <c r="A51" s="40"/>
      <c r="B51" s="40">
        <v>2011</v>
      </c>
      <c r="C51" s="40">
        <v>2012</v>
      </c>
      <c r="D51" s="40">
        <v>2013</v>
      </c>
      <c r="E51" s="40">
        <v>2014</v>
      </c>
      <c r="F51" s="40">
        <v>2015</v>
      </c>
      <c r="G51" s="40">
        <v>2016</v>
      </c>
      <c r="H51" s="40">
        <v>2017</v>
      </c>
      <c r="I51" s="40">
        <v>2018</v>
      </c>
      <c r="J51" s="40">
        <v>2019</v>
      </c>
      <c r="K51" s="40">
        <f>J51+1</f>
        <v>2020</v>
      </c>
      <c r="L51" s="40">
        <f t="shared" ref="L51:Q51" si="4">K51+1</f>
        <v>2021</v>
      </c>
      <c r="M51" s="40">
        <f t="shared" si="4"/>
        <v>2022</v>
      </c>
      <c r="N51" s="40">
        <f t="shared" si="4"/>
        <v>2023</v>
      </c>
      <c r="O51" s="40">
        <f t="shared" si="4"/>
        <v>2024</v>
      </c>
      <c r="P51" s="40">
        <f t="shared" si="4"/>
        <v>2025</v>
      </c>
      <c r="Q51" s="40">
        <f t="shared" si="4"/>
        <v>2026</v>
      </c>
    </row>
    <row r="52" spans="1:21" ht="15.75" x14ac:dyDescent="0.25">
      <c r="A52" s="29" t="s">
        <v>32</v>
      </c>
      <c r="B52" s="32">
        <f t="shared" ref="B52:J52" si="5">B32</f>
        <v>157038.41941151334</v>
      </c>
      <c r="C52" s="32">
        <f t="shared" si="5"/>
        <v>224789.82827660153</v>
      </c>
      <c r="D52" s="32">
        <f t="shared" si="5"/>
        <v>330857.38216835761</v>
      </c>
      <c r="E52" s="32">
        <f t="shared" si="5"/>
        <v>192609.57111067252</v>
      </c>
      <c r="F52" s="32">
        <f t="shared" si="5"/>
        <v>54467.373182166979</v>
      </c>
      <c r="G52" s="32">
        <f t="shared" si="5"/>
        <v>-173454.28559906615</v>
      </c>
      <c r="H52" s="32">
        <f t="shared" si="5"/>
        <v>0</v>
      </c>
      <c r="I52" s="32">
        <f t="shared" si="5"/>
        <v>39369.364223718105</v>
      </c>
      <c r="J52" s="32">
        <f t="shared" si="5"/>
        <v>629291.23771530169</v>
      </c>
      <c r="K52" s="39"/>
      <c r="L52" s="39"/>
      <c r="M52" s="39"/>
      <c r="N52" s="39"/>
      <c r="O52" s="39"/>
      <c r="P52" s="39"/>
      <c r="Q52" s="39"/>
    </row>
    <row r="53" spans="1:21" ht="15.75" x14ac:dyDescent="0.25">
      <c r="A53" s="29" t="s">
        <v>33</v>
      </c>
      <c r="B53" s="30"/>
      <c r="C53" s="30"/>
      <c r="D53" s="30"/>
      <c r="E53" s="30"/>
      <c r="F53" s="30"/>
      <c r="G53" s="30"/>
      <c r="H53" s="30"/>
      <c r="I53" s="30"/>
      <c r="J53" s="30"/>
      <c r="K53" s="31">
        <f>AVERAGE($B32:$J32)</f>
        <v>161663.21005436283</v>
      </c>
      <c r="L53" s="31">
        <f t="shared" ref="L53:Q53" si="6">AVERAGE($B32:$J32)</f>
        <v>161663.21005436283</v>
      </c>
      <c r="M53" s="31">
        <f t="shared" si="6"/>
        <v>161663.21005436283</v>
      </c>
      <c r="N53" s="31">
        <f t="shared" si="6"/>
        <v>161663.21005436283</v>
      </c>
      <c r="O53" s="31">
        <f t="shared" si="6"/>
        <v>161663.21005436283</v>
      </c>
      <c r="P53" s="31">
        <f t="shared" si="6"/>
        <v>161663.21005436283</v>
      </c>
      <c r="Q53" s="31">
        <f t="shared" si="6"/>
        <v>161663.21005436283</v>
      </c>
    </row>
    <row r="54" spans="1:21" ht="15.75" x14ac:dyDescent="0.25">
      <c r="A54" s="36" t="s">
        <v>34</v>
      </c>
      <c r="B54" s="35">
        <f t="shared" ref="B54" si="7">SUM(B52:B53)</f>
        <v>157038.41941151334</v>
      </c>
      <c r="C54" s="35">
        <f t="shared" ref="C54" si="8">SUM(C52:C53)</f>
        <v>224789.82827660153</v>
      </c>
      <c r="D54" s="35">
        <f t="shared" ref="D54" si="9">SUM(D52:D53)</f>
        <v>330857.38216835761</v>
      </c>
      <c r="E54" s="35">
        <f t="shared" ref="E54" si="10">SUM(E52:E53)</f>
        <v>192609.57111067252</v>
      </c>
      <c r="F54" s="35">
        <f t="shared" ref="F54" si="11">SUM(F52:F53)</f>
        <v>54467.373182166979</v>
      </c>
      <c r="G54" s="35">
        <f t="shared" ref="G54" si="12">SUM(G52:G53)</f>
        <v>-173454.28559906615</v>
      </c>
      <c r="H54" s="35">
        <f t="shared" ref="H54" si="13">SUM(H52:H53)</f>
        <v>0</v>
      </c>
      <c r="I54" s="35">
        <f t="shared" ref="I54" si="14">SUM(I52:I53)</f>
        <v>39369.364223718105</v>
      </c>
      <c r="J54" s="35">
        <f t="shared" ref="J54" si="15">SUM(J52:J53)</f>
        <v>629291.23771530169</v>
      </c>
      <c r="K54" s="35">
        <f t="shared" ref="K54" si="16">SUM(K52:K53)</f>
        <v>161663.21005436283</v>
      </c>
      <c r="L54" s="35">
        <f t="shared" ref="L54" si="17">SUM(L52:L53)</f>
        <v>161663.21005436283</v>
      </c>
      <c r="M54" s="35">
        <f t="shared" ref="M54" si="18">SUM(M52:M53)</f>
        <v>161663.21005436283</v>
      </c>
      <c r="N54" s="35">
        <f t="shared" ref="N54" si="19">SUM(N52:N53)</f>
        <v>161663.21005436283</v>
      </c>
      <c r="O54" s="35">
        <f t="shared" ref="O54" si="20">SUM(O52:O53)</f>
        <v>161663.21005436283</v>
      </c>
      <c r="P54" s="35">
        <f t="shared" ref="P54" si="21">SUM(P52:P53)</f>
        <v>161663.21005436283</v>
      </c>
      <c r="Q54" s="35">
        <f t="shared" ref="Q54" si="22">SUM(Q52:Q53)</f>
        <v>161663.21005436283</v>
      </c>
      <c r="S54" s="69"/>
      <c r="T54" s="69"/>
      <c r="U54" s="69"/>
    </row>
    <row r="57" spans="1:21" ht="15.75" x14ac:dyDescent="0.25">
      <c r="A57" s="41" t="s">
        <v>28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1:21" ht="15.75" x14ac:dyDescent="0.25">
      <c r="A58" s="42"/>
      <c r="B58" s="42">
        <v>2011</v>
      </c>
      <c r="C58" s="42">
        <v>2012</v>
      </c>
      <c r="D58" s="42">
        <v>2013</v>
      </c>
      <c r="E58" s="42">
        <v>2014</v>
      </c>
      <c r="F58" s="42">
        <v>2015</v>
      </c>
      <c r="G58" s="42">
        <v>2016</v>
      </c>
      <c r="H58" s="42">
        <v>2017</v>
      </c>
      <c r="I58" s="42">
        <v>2018</v>
      </c>
      <c r="J58" s="42">
        <v>2019</v>
      </c>
      <c r="K58" s="42">
        <f>J58+1</f>
        <v>2020</v>
      </c>
      <c r="L58" s="42">
        <f t="shared" ref="L58:Q58" si="23">K58+1</f>
        <v>2021</v>
      </c>
      <c r="M58" s="42">
        <f t="shared" si="23"/>
        <v>2022</v>
      </c>
      <c r="N58" s="42">
        <f t="shared" si="23"/>
        <v>2023</v>
      </c>
      <c r="O58" s="42">
        <f t="shared" si="23"/>
        <v>2024</v>
      </c>
      <c r="P58" s="42">
        <f t="shared" si="23"/>
        <v>2025</v>
      </c>
      <c r="Q58" s="42">
        <f t="shared" si="23"/>
        <v>2026</v>
      </c>
    </row>
    <row r="59" spans="1:21" ht="15.75" x14ac:dyDescent="0.25">
      <c r="A59" s="29" t="s">
        <v>32</v>
      </c>
      <c r="B59" s="32">
        <f t="shared" ref="B59:J59" si="24">B37</f>
        <v>0</v>
      </c>
      <c r="C59" s="32">
        <f t="shared" si="24"/>
        <v>0</v>
      </c>
      <c r="D59" s="32">
        <f t="shared" si="24"/>
        <v>0</v>
      </c>
      <c r="E59" s="32">
        <f t="shared" si="24"/>
        <v>0</v>
      </c>
      <c r="F59" s="32">
        <f t="shared" si="24"/>
        <v>443760.36496386433</v>
      </c>
      <c r="G59" s="32">
        <f t="shared" si="24"/>
        <v>204833.8854791967</v>
      </c>
      <c r="H59" s="32">
        <f t="shared" si="24"/>
        <v>167258.75770280536</v>
      </c>
      <c r="I59" s="32">
        <f t="shared" si="24"/>
        <v>228821.79457093708</v>
      </c>
      <c r="J59" s="32">
        <f t="shared" si="24"/>
        <v>0</v>
      </c>
      <c r="K59" s="39"/>
      <c r="L59" s="39"/>
      <c r="M59" s="39"/>
      <c r="N59" s="39"/>
      <c r="O59" s="39"/>
      <c r="P59" s="39"/>
      <c r="Q59" s="39"/>
    </row>
    <row r="60" spans="1:21" ht="15.75" x14ac:dyDescent="0.25">
      <c r="A60" s="29" t="s">
        <v>33</v>
      </c>
      <c r="B60" s="30"/>
      <c r="C60" s="30"/>
      <c r="D60" s="30"/>
      <c r="E60" s="30"/>
      <c r="F60" s="30"/>
      <c r="G60" s="30"/>
      <c r="H60" s="30"/>
      <c r="I60" s="30"/>
      <c r="J60" s="30"/>
      <c r="K60" s="31">
        <f>AVERAGE($F37:$J37)</f>
        <v>208934.96054336068</v>
      </c>
      <c r="L60" s="31">
        <f t="shared" ref="L60:Q60" si="25">AVERAGE($F37:$J37)</f>
        <v>208934.96054336068</v>
      </c>
      <c r="M60" s="32">
        <f t="shared" si="25"/>
        <v>208934.96054336068</v>
      </c>
      <c r="N60" s="32">
        <f t="shared" si="25"/>
        <v>208934.96054336068</v>
      </c>
      <c r="O60" s="32">
        <f t="shared" si="25"/>
        <v>208934.96054336068</v>
      </c>
      <c r="P60" s="32">
        <f t="shared" si="25"/>
        <v>208934.96054336068</v>
      </c>
      <c r="Q60" s="32">
        <f t="shared" si="25"/>
        <v>208934.96054336068</v>
      </c>
    </row>
    <row r="61" spans="1:21" ht="15.75" x14ac:dyDescent="0.25">
      <c r="A61" s="36" t="s">
        <v>34</v>
      </c>
      <c r="B61" s="35">
        <f t="shared" ref="B61" si="26">SUM(B59:B60)</f>
        <v>0</v>
      </c>
      <c r="C61" s="35">
        <f t="shared" ref="C61" si="27">SUM(C59:C60)</f>
        <v>0</v>
      </c>
      <c r="D61" s="35">
        <f t="shared" ref="D61" si="28">SUM(D59:D60)</f>
        <v>0</v>
      </c>
      <c r="E61" s="35">
        <f t="shared" ref="E61" si="29">SUM(E59:E60)</f>
        <v>0</v>
      </c>
      <c r="F61" s="35">
        <f t="shared" ref="F61" si="30">SUM(F59:F60)</f>
        <v>443760.36496386433</v>
      </c>
      <c r="G61" s="35">
        <f t="shared" ref="G61" si="31">SUM(G59:G60)</f>
        <v>204833.8854791967</v>
      </c>
      <c r="H61" s="35">
        <f t="shared" ref="H61" si="32">SUM(H59:H60)</f>
        <v>167258.75770280536</v>
      </c>
      <c r="I61" s="35">
        <f t="shared" ref="I61" si="33">SUM(I59:I60)</f>
        <v>228821.79457093708</v>
      </c>
      <c r="J61" s="35">
        <f t="shared" ref="J61" si="34">SUM(J59:J60)</f>
        <v>0</v>
      </c>
      <c r="K61" s="35">
        <f t="shared" ref="K61" si="35">SUM(K59:K60)</f>
        <v>208934.96054336068</v>
      </c>
      <c r="L61" s="35">
        <f t="shared" ref="L61" si="36">SUM(L59:L60)</f>
        <v>208934.96054336068</v>
      </c>
      <c r="M61" s="35">
        <f t="shared" ref="M61" si="37">SUM(M59:M60)</f>
        <v>208934.96054336068</v>
      </c>
      <c r="N61" s="35">
        <f t="shared" ref="N61" si="38">SUM(N59:N60)</f>
        <v>208934.96054336068</v>
      </c>
      <c r="O61" s="35">
        <f t="shared" ref="O61" si="39">SUM(O59:O60)</f>
        <v>208934.96054336068</v>
      </c>
      <c r="P61" s="35">
        <f t="shared" ref="P61" si="40">SUM(P59:P60)</f>
        <v>208934.96054336068</v>
      </c>
      <c r="Q61" s="35">
        <f t="shared" ref="Q61" si="41">SUM(Q59:Q60)</f>
        <v>208934.96054336068</v>
      </c>
      <c r="S61" s="69"/>
      <c r="T61" s="69"/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W30"/>
  <sheetViews>
    <sheetView workbookViewId="0">
      <selection activeCell="A7" sqref="A7"/>
    </sheetView>
  </sheetViews>
  <sheetFormatPr defaultColWidth="0" defaultRowHeight="12.75" customHeight="1" zeroHeight="1" x14ac:dyDescent="0.2"/>
  <cols>
    <col min="1" max="1" width="4.140625" style="3" customWidth="1"/>
    <col min="2" max="2" width="24.42578125" style="3" customWidth="1"/>
    <col min="3" max="5" width="10.42578125" style="3" customWidth="1"/>
    <col min="6" max="20" width="9.85546875" style="3" customWidth="1"/>
    <col min="21" max="21" width="4.140625" style="3" customWidth="1"/>
    <col min="22" max="22" width="4.140625" style="3" hidden="1" customWidth="1"/>
    <col min="23" max="16384" width="10.28515625" style="3" hidden="1"/>
  </cols>
  <sheetData>
    <row r="1" spans="1:23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x14ac:dyDescent="0.25">
      <c r="A2" s="4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">
      <c r="A4" s="5"/>
      <c r="B4" s="6" t="s">
        <v>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10" customFormat="1" ht="18" customHeight="1" x14ac:dyDescent="0.2">
      <c r="A5" s="7"/>
      <c r="B5" s="8"/>
      <c r="C5" s="9"/>
      <c r="D5" s="9"/>
      <c r="E5" s="9"/>
      <c r="F5" s="9"/>
      <c r="G5" s="7"/>
      <c r="H5" s="7"/>
      <c r="I5" s="7"/>
      <c r="J5" s="7"/>
      <c r="K5" s="7"/>
      <c r="L5" s="7"/>
      <c r="M5" s="7"/>
      <c r="N5" s="7"/>
      <c r="O5" s="7"/>
      <c r="P5" s="7"/>
      <c r="Q5" s="5"/>
      <c r="R5" s="5"/>
      <c r="S5" s="5"/>
      <c r="T5" s="5"/>
      <c r="U5" s="7"/>
      <c r="V5" s="7"/>
      <c r="W5" s="7"/>
    </row>
    <row r="6" spans="1:23" x14ac:dyDescent="0.2">
      <c r="A6" s="5"/>
      <c r="B6" s="11" t="s">
        <v>23</v>
      </c>
      <c r="C6" s="12">
        <v>2008</v>
      </c>
      <c r="D6" s="12">
        <v>2009</v>
      </c>
      <c r="E6" s="12">
        <v>2010</v>
      </c>
      <c r="F6" s="12">
        <v>2011</v>
      </c>
      <c r="G6" s="12">
        <v>2012</v>
      </c>
      <c r="H6" s="12">
        <v>2013</v>
      </c>
      <c r="I6" s="12">
        <v>2014</v>
      </c>
      <c r="J6" s="12">
        <v>2015</v>
      </c>
      <c r="K6" s="12">
        <v>2016</v>
      </c>
      <c r="L6" s="12">
        <v>2017</v>
      </c>
      <c r="M6" s="12">
        <v>2018</v>
      </c>
      <c r="N6" s="12">
        <v>2019</v>
      </c>
      <c r="O6" s="12">
        <v>2020</v>
      </c>
      <c r="P6" s="12">
        <v>2021</v>
      </c>
      <c r="Q6" s="5"/>
      <c r="R6" s="5"/>
      <c r="S6" s="5"/>
      <c r="T6" s="5"/>
      <c r="U6" s="5"/>
      <c r="V6" s="13"/>
      <c r="W6" s="13"/>
    </row>
    <row r="7" spans="1:23" x14ac:dyDescent="0.2">
      <c r="A7" s="5"/>
      <c r="B7" s="14" t="s">
        <v>24</v>
      </c>
      <c r="C7" s="15">
        <v>4.4469783352337311E-2</v>
      </c>
      <c r="D7" s="15">
        <v>1.4192139737991383E-2</v>
      </c>
      <c r="E7" s="15">
        <v>3.1216361679224924E-2</v>
      </c>
      <c r="F7" s="15">
        <v>3.5490605427975108E-2</v>
      </c>
      <c r="G7" s="15">
        <v>1.2096774193548487E-2</v>
      </c>
      <c r="H7" s="15">
        <v>2.3904382470119501E-2</v>
      </c>
      <c r="I7" s="15">
        <v>3.0155642023346418E-2</v>
      </c>
      <c r="J7" s="15">
        <v>1.5108593012275628E-2</v>
      </c>
      <c r="K7" s="15">
        <v>1.0232558139534831E-2</v>
      </c>
      <c r="L7" s="15">
        <v>1.9337016574585641E-2</v>
      </c>
      <c r="M7" s="15">
        <v>2.0776874435411097E-2</v>
      </c>
      <c r="N7" s="15">
        <v>1.5929203539823078E-2</v>
      </c>
      <c r="O7" s="16">
        <v>1.7243507991504758E-2</v>
      </c>
      <c r="P7" s="16">
        <v>1.0000000000000231E-2</v>
      </c>
      <c r="Q7" s="5"/>
      <c r="R7" s="5"/>
      <c r="S7" s="5"/>
      <c r="T7" s="5"/>
      <c r="U7" s="5"/>
      <c r="V7" s="13"/>
      <c r="W7" s="13"/>
    </row>
    <row r="8" spans="1:23" x14ac:dyDescent="0.2">
      <c r="A8" s="5"/>
      <c r="B8" s="14" t="s">
        <v>25</v>
      </c>
      <c r="C8" s="17">
        <f t="shared" ref="C8" si="0">D8*(1+D7)</f>
        <v>1.2876348282161472</v>
      </c>
      <c r="D8" s="17">
        <f t="shared" ref="D8" si="1">E8*(1+E7)</f>
        <v>1.2696162568848124</v>
      </c>
      <c r="E8" s="17">
        <f t="shared" ref="E8" si="2">F8*(1+F7)</f>
        <v>1.231183196916483</v>
      </c>
      <c r="F8" s="17">
        <f t="shared" ref="F8" si="3">G8*(1+G7)</f>
        <v>1.1889853857318453</v>
      </c>
      <c r="G8" s="17">
        <f t="shared" ref="G8" si="4">H8*(1+H7)</f>
        <v>1.1747744050258868</v>
      </c>
      <c r="H8" s="17">
        <f t="shared" ref="H8" si="5">I8*(1+I7)</f>
        <v>1.1473477652198349</v>
      </c>
      <c r="I8" s="17">
        <f t="shared" ref="I8" si="6">J8*(1+J7)</f>
        <v>1.1137615700150993</v>
      </c>
      <c r="J8" s="17">
        <f t="shared" ref="J8" si="7">K8*(1+K7)</f>
        <v>1.0971846536241769</v>
      </c>
      <c r="K8" s="17">
        <f t="shared" ref="K8" si="8">L8*(1+L7)</f>
        <v>1.0860713652357186</v>
      </c>
      <c r="L8" s="17">
        <f t="shared" ref="L8" si="9">M8*(1+M7)</f>
        <v>1.0654683854073987</v>
      </c>
      <c r="M8" s="17">
        <f t="shared" ref="M8" si="10">N8*(1+N7)</f>
        <v>1.043781860748664</v>
      </c>
      <c r="N8" s="17">
        <f t="shared" ref="N8" si="11">O8*(1+O7)</f>
        <v>1.02741594307142</v>
      </c>
      <c r="O8" s="17">
        <f t="shared" ref="O8" si="12">P8*(1+P7)</f>
        <v>1.0100000000000002</v>
      </c>
      <c r="P8" s="18">
        <v>1</v>
      </c>
      <c r="Q8" s="5"/>
      <c r="R8" s="5"/>
      <c r="S8" s="5"/>
      <c r="T8" s="5"/>
      <c r="U8" s="5"/>
      <c r="V8" s="13"/>
      <c r="W8" s="13"/>
    </row>
    <row r="9" spans="1:23" s="23" customFormat="1" x14ac:dyDescent="0.2">
      <c r="A9" s="19"/>
      <c r="B9" s="19"/>
      <c r="C9" s="20"/>
      <c r="D9" s="20"/>
      <c r="E9" s="20"/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19"/>
      <c r="R9" s="19"/>
      <c r="S9" s="19"/>
      <c r="T9" s="19"/>
      <c r="U9" s="19"/>
      <c r="V9" s="22"/>
      <c r="W9" s="22"/>
    </row>
    <row r="10" spans="1:23" x14ac:dyDescent="0.2">
      <c r="A10" s="5"/>
      <c r="B10" s="5"/>
      <c r="C10" s="5"/>
      <c r="D10" s="5"/>
      <c r="E10" s="5"/>
      <c r="F10" s="5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5"/>
      <c r="R10" s="5"/>
      <c r="S10" s="5"/>
      <c r="T10" s="5"/>
      <c r="U10" s="5"/>
      <c r="V10" s="13"/>
      <c r="W10" s="13"/>
    </row>
    <row r="11" spans="1:23" hidden="1" x14ac:dyDescent="0.2">
      <c r="A11" s="5"/>
      <c r="B11" s="5"/>
      <c r="C11" s="5"/>
      <c r="D11" s="5"/>
      <c r="E11" s="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4"/>
      <c r="Q11" s="5"/>
      <c r="R11" s="5"/>
      <c r="S11" s="5"/>
      <c r="T11" s="5"/>
      <c r="U11" s="13"/>
      <c r="V11" s="13"/>
      <c r="W11" s="13"/>
    </row>
    <row r="12" spans="1:23" hidden="1" x14ac:dyDescent="0.2">
      <c r="A12" s="5"/>
      <c r="B12" s="5"/>
      <c r="C12" s="5"/>
      <c r="D12" s="5"/>
      <c r="E12" s="5"/>
      <c r="F12" s="5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3"/>
      <c r="R12" s="13"/>
      <c r="S12" s="13"/>
      <c r="T12" s="13"/>
      <c r="U12" s="13"/>
      <c r="V12" s="13"/>
      <c r="W12" s="13"/>
    </row>
    <row r="13" spans="1:23" hidden="1" x14ac:dyDescent="0.2">
      <c r="A13" s="5"/>
      <c r="B13" s="5"/>
      <c r="C13" s="5"/>
      <c r="D13" s="5"/>
      <c r="E13" s="5"/>
      <c r="F13" s="5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13"/>
      <c r="R13" s="13"/>
      <c r="S13" s="13"/>
      <c r="T13" s="13"/>
      <c r="U13" s="13"/>
      <c r="V13" s="13"/>
      <c r="W13" s="13"/>
    </row>
    <row r="14" spans="1:23" hidden="1" x14ac:dyDescent="0.2">
      <c r="A14" s="5"/>
      <c r="B14" s="5"/>
      <c r="C14" s="5"/>
      <c r="D14" s="5"/>
      <c r="E14" s="5"/>
      <c r="F14" s="5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3"/>
      <c r="R14" s="13"/>
      <c r="S14" s="13"/>
      <c r="T14" s="13"/>
      <c r="U14" s="13"/>
      <c r="V14" s="13"/>
      <c r="W14" s="13"/>
    </row>
    <row r="15" spans="1:23" hidden="1" x14ac:dyDescent="0.2">
      <c r="A15" s="5"/>
      <c r="B15" s="5"/>
      <c r="C15" s="5"/>
      <c r="D15" s="5"/>
      <c r="E15" s="5"/>
      <c r="F15" s="5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3"/>
      <c r="R15" s="13"/>
      <c r="S15" s="13"/>
      <c r="T15" s="13"/>
      <c r="U15" s="13"/>
      <c r="V15" s="13"/>
      <c r="W15" s="13"/>
    </row>
    <row r="16" spans="1:23" hidden="1" x14ac:dyDescent="0.2">
      <c r="A16" s="5"/>
      <c r="B16" s="5"/>
      <c r="C16" s="5"/>
      <c r="D16" s="5"/>
      <c r="E16" s="5"/>
      <c r="F16" s="5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13"/>
      <c r="R16" s="13"/>
      <c r="S16" s="13"/>
      <c r="T16" s="13"/>
      <c r="U16" s="13"/>
      <c r="V16" s="13"/>
      <c r="W16" s="13"/>
    </row>
    <row r="17" spans="1:23" hidden="1" x14ac:dyDescent="0.2">
      <c r="A17" s="5"/>
      <c r="B17" s="5"/>
      <c r="C17" s="5"/>
      <c r="D17" s="5"/>
      <c r="E17" s="5"/>
      <c r="F17" s="5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13"/>
      <c r="R17" s="13"/>
      <c r="S17" s="13"/>
      <c r="T17" s="13"/>
      <c r="U17" s="13"/>
      <c r="V17" s="13"/>
      <c r="W17" s="13"/>
    </row>
    <row r="18" spans="1:23" hidden="1" x14ac:dyDescent="0.2">
      <c r="A18" s="5"/>
      <c r="B18" s="5"/>
      <c r="C18" s="5"/>
      <c r="D18" s="5"/>
      <c r="E18" s="5"/>
      <c r="F18" s="5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13"/>
      <c r="R18" s="13"/>
    </row>
    <row r="19" spans="1:23" hidden="1" x14ac:dyDescent="0.2">
      <c r="A19" s="5"/>
      <c r="B19" s="5"/>
      <c r="C19" s="5"/>
      <c r="D19" s="5"/>
      <c r="E19" s="5"/>
      <c r="F19" s="5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13"/>
      <c r="R19" s="13"/>
    </row>
    <row r="20" spans="1:23" hidden="1" x14ac:dyDescent="0.2">
      <c r="A20" s="5"/>
      <c r="B20" s="5"/>
      <c r="C20" s="5"/>
      <c r="D20" s="5"/>
      <c r="E20" s="5"/>
      <c r="F20" s="5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13"/>
      <c r="R20" s="13"/>
    </row>
    <row r="21" spans="1:23" hidden="1" x14ac:dyDescent="0.2">
      <c r="A21" s="5"/>
      <c r="B21" s="5"/>
      <c r="C21" s="5"/>
      <c r="D21" s="5"/>
      <c r="E21" s="5"/>
      <c r="F21" s="5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13"/>
      <c r="R21" s="13"/>
    </row>
    <row r="22" spans="1:23" hidden="1" x14ac:dyDescent="0.2">
      <c r="A22" s="5"/>
      <c r="B22" s="5"/>
      <c r="C22" s="5"/>
      <c r="D22" s="5"/>
      <c r="E22" s="5"/>
      <c r="F22" s="5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13"/>
      <c r="R22" s="13"/>
    </row>
    <row r="23" spans="1:23" hidden="1" x14ac:dyDescent="0.2">
      <c r="A23" s="5"/>
      <c r="B23" s="5"/>
      <c r="C23" s="5"/>
      <c r="D23" s="5"/>
      <c r="E23" s="5"/>
      <c r="F23" s="5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13"/>
      <c r="R23" s="13"/>
    </row>
    <row r="24" spans="1:23" hidden="1" x14ac:dyDescent="0.2">
      <c r="A24" s="5"/>
      <c r="B24" s="5"/>
      <c r="C24" s="5"/>
      <c r="D24" s="5"/>
      <c r="E24" s="5"/>
      <c r="F24" s="5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13"/>
      <c r="R24" s="13"/>
    </row>
    <row r="25" spans="1:23" hidden="1" x14ac:dyDescent="0.2">
      <c r="A25" s="5"/>
      <c r="B25" s="5"/>
      <c r="C25" s="5"/>
      <c r="D25" s="5"/>
      <c r="E25" s="5"/>
      <c r="F25" s="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13"/>
      <c r="R25" s="13"/>
    </row>
    <row r="26" spans="1:23" hidden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3"/>
      <c r="Q26" s="13"/>
      <c r="R26" s="13"/>
    </row>
    <row r="27" spans="1:23" hidden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13"/>
      <c r="M27" s="13"/>
      <c r="N27" s="13"/>
      <c r="O27" s="13"/>
      <c r="P27" s="13"/>
      <c r="Q27" s="13"/>
      <c r="R27" s="13"/>
    </row>
    <row r="28" spans="1:23" hidden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23" ht="12.75" hidden="1" customHeight="1" x14ac:dyDescent="0.2"/>
    <row r="30" spans="1:23" ht="12.75" hidden="1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Actual fin years and forecast</vt:lpstr>
      <vt:lpstr>Actuals calendar years</vt:lpstr>
      <vt:lpstr>Sheet1</vt:lpstr>
      <vt:lpstr>Inflation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Silva, Mulitha</dc:creator>
  <cp:lastModifiedBy>Sonja Lekovic</cp:lastModifiedBy>
  <dcterms:created xsi:type="dcterms:W3CDTF">2020-05-11T00:55:24Z</dcterms:created>
  <dcterms:modified xsi:type="dcterms:W3CDTF">2020-05-15T02:47:09Z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