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165" windowWidth="25440" windowHeight="6210" activeTab="2"/>
  </bookViews>
  <sheets>
    <sheet name="Inputs" sheetId="2" r:id="rId1"/>
    <sheet name="Depreciation" sheetId="1" r:id="rId2"/>
    <sheet name="PTRM_comparison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localSheetId="2" hidden="1">[1]PCOR00!#REF!</definedName>
    <definedName name="_BQ4.1" hidden="1">[1]PCOR00!#REF!</definedName>
    <definedName name="_BQ4.5" localSheetId="2" hidden="1">#REF!</definedName>
    <definedName name="_BQ4.5" hidden="1">#REF!</definedName>
    <definedName name="_BQ4.6" localSheetId="2" hidden="1">#REF!</definedName>
    <definedName name="_BQ4.6" hidden="1">#REF!</definedName>
    <definedName name="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" localSheetId="2" hidden="1">{#N/A,#N/A,FALSE,"SUM QTR 3";#N/A,#N/A,FALSE,"Detail QTR 3 (w_o ly)"}</definedName>
    <definedName name="as" hidden="1">{#N/A,#N/A,FALSE,"SUM QTR 3";#N/A,#N/A,FALSE,"Detail QTR 3 (w_o ly)"}</definedName>
    <definedName name="b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'[2]Reco Sheet for Fcast'!$I$9:$J$9</definedName>
    <definedName name="BEx001CNWHJ5RULCSFM36ZCGJ1UH" hidden="1">'[2]Reco Sheet for Fcast'!$F$11:$G$11</definedName>
    <definedName name="BEx004791UAJIJSN57OT7YBLNP82" hidden="1">'[2]Reco Sheet for Fcast'!$H$2:$I$2</definedName>
    <definedName name="BEx008P2NVFDLBHL7IZ5WTMVOQ1F" localSheetId="2" hidden="1">'[3]AMI P &amp; L'!#REF!</definedName>
    <definedName name="BEx008P2NVFDLBHL7IZ5WTMVOQ1F" hidden="1">'[3]AMI P &amp; L'!#REF!</definedName>
    <definedName name="BEx009G00IN0JUIAQ4WE9NHTMQE2" hidden="1">'[2]Reco Sheet for Fcast'!$I$8:$J$8</definedName>
    <definedName name="BEx00DXTY2JDVGWQKV8H7FG4SV30" hidden="1">'[2]Reco Sheet for Fcast'!$F$11:$G$11</definedName>
    <definedName name="BEx00GHLTYRH5N2S6P78YW1CD30N" hidden="1">'[2]Reco Sheet for Fcast'!$F$11:$G$11</definedName>
    <definedName name="BEx00JC31DY11L45SEU4B10BIN6W" hidden="1">'[2]Reco Sheet for Fcast'!$K$2</definedName>
    <definedName name="BEx00KZHZBHP3TDV1YMX4B19B95O" localSheetId="2" hidden="1">'[3]AMI P &amp; L'!#REF!</definedName>
    <definedName name="BEx00KZHZBHP3TDV1YMX4B19B95O" hidden="1">'[3]AMI P &amp; L'!#REF!</definedName>
    <definedName name="BEx01DAZE5WX4UTU2TLKODE60MKZ" hidden="1">'[2]Reco Sheet for Fcast'!$F$6:$G$6</definedName>
    <definedName name="BEx01HY6E3GJ66ABU5ABN26V6Q13" hidden="1">'[2]Reco Sheet for Fcast'!$G$2</definedName>
    <definedName name="BEx01PW5YQKEGAR8JDDI5OARYXDF" hidden="1">'[2]Reco Sheet for Fcast'!$F$9:$G$9</definedName>
    <definedName name="BEx01XJ94SHJ1YQ7ORPW0RQGKI2H" hidden="1">'[2]Reco Sheet for Fcast'!$F$11:$G$11</definedName>
    <definedName name="BEx02Q08R9G839Q4RFGG9026C7PX" localSheetId="2" hidden="1">'[3]AMI P &amp; L'!#REF!</definedName>
    <definedName name="BEx02Q08R9G839Q4RFGG9026C7PX" hidden="1">'[3]AMI P &amp; L'!#REF!</definedName>
    <definedName name="BEx02SEL3Z1QWGAHXDPUA9WLTTPS" hidden="1">'[2]Reco Sheet for Fcast'!$F$11:$G$11</definedName>
    <definedName name="BEx02Y3KJZH5BGDM9QEZ1PVVI114" hidden="1">'[2]Reco Sheet for Fcast'!$F$8:$G$8</definedName>
    <definedName name="BEx0313GRLLASDTVPW5DHTXHE74M" hidden="1">'[2]Reco Sheet for Fcast'!$I$6:$J$6</definedName>
    <definedName name="BEx1F0SOZ3H5XUHXD7O01TCR8T6J" hidden="1">'[2]Reco Sheet for Fcast'!$F$10:$G$10</definedName>
    <definedName name="BEx1F9HL824UCNCVZ2U62J4KZCX8" hidden="1">'[2]Reco Sheet for Fcast'!$F$7:$G$7</definedName>
    <definedName name="BEx1FEVSJKTI1Q1Z874QZVFSJSVA" hidden="1">'[2]Reco Sheet for Fcast'!$I$6:$J$6</definedName>
    <definedName name="BEx1FGDRUHHLI1GBHELT4PK0LY4V" hidden="1">'[2]Reco Sheet for Fcast'!$I$9:$J$9</definedName>
    <definedName name="BEx1FJZ7GKO99IYTP6GGGF7EUL3Z" hidden="1">'[2]Reco Sheet for Fcast'!$I$7:$J$7</definedName>
    <definedName name="BEx1FSDBU7WQN41S8RKJEK69AVRU" hidden="1">'[2]Reco Sheet for Fcast'!$F$6:$G$6</definedName>
    <definedName name="BEx1FZV2CM77TBH1R6YYV9P06KA2" hidden="1">'[2]Reco Sheet for Fcast'!$F$9:$G$9</definedName>
    <definedName name="BEx1G59AY8195JTUM6P18VXUFJ3E" hidden="1">'[2]Reco Sheet for Fcast'!$F$9:$G$9</definedName>
    <definedName name="BEx1GVMRHFXUP6XYYY9NR12PV5TF" hidden="1">'[2]Reco Sheet for Fcast'!$F$8:$G$8</definedName>
    <definedName name="BEx1H6KIT7BHUH6MDDWC935V9N47" hidden="1">'[2]Reco Sheet for Fcast'!$I$8:$J$8</definedName>
    <definedName name="BEx1HDGOOJ3SKHYMWUZJ1P0RQZ9N" hidden="1">'[2]Reco Sheet for Fcast'!$H$2:$I$2</definedName>
    <definedName name="BEx1HDM5ZXSJG6JQEMSFV52PZ10V" hidden="1">'[2]Reco Sheet for Fcast'!$I$9:$J$9</definedName>
    <definedName name="BEx1HETBBZVN5F43LKOFMC4QB0CR" hidden="1">'[2]Reco Sheet for Fcast'!$F$9:$G$9</definedName>
    <definedName name="BEx1HGWNWPLNXICOTP90TKQVVE4E" hidden="1">'[2]Reco Sheet for Fcast'!$H$2:$I$2</definedName>
    <definedName name="BEx1HIPLJZABY0EMUOTZN0EQMDPU" hidden="1">'[2]Reco Sheet for Fcast'!$F$7:$G$7</definedName>
    <definedName name="BEx1HO94JIRX219MPWMB5E5XZ04X" hidden="1">'[2]Reco Sheet for Fcast'!$F$10:$G$10</definedName>
    <definedName name="BEx1HQNF6KHM21E3XLW0NMSSEI9S" hidden="1">'[2]Reco Sheet for Fcast'!$F$9:$G$9</definedName>
    <definedName name="BEx1HSLNWIW4S97ZBYY7I7M5YVH4" hidden="1">'[2]Reco Sheet for Fcast'!$I$8:$J$8</definedName>
    <definedName name="BEx1I4QKTILCKZUSOJCVZN7SNHL5" hidden="1">'[2]Reco Sheet for Fcast'!$F$6:$G$6</definedName>
    <definedName name="BEx1IE0ZP7RIFM9FI24S9I6AAJ14" hidden="1">'[2]Reco Sheet for Fcast'!$F$15</definedName>
    <definedName name="BEx1IGQ5B697MNDOE06MVSR0H58E" hidden="1">'[2]Reco Sheet for Fcast'!$F$11:$G$11</definedName>
    <definedName name="BEx1IKRPW8MLB9Y485M1TL2IT9SH" hidden="1">'[2]Reco Sheet for Fcast'!$F$15</definedName>
    <definedName name="BEx1J0CSSHDJGBJUHVOEMCF2P4DL" hidden="1">'[2]Reco Sheet for Fcast'!$I$9:$J$9</definedName>
    <definedName name="BEx1J6NC9DE7CANGLXQGIAHI2C92" hidden="1">'[2]Reco Sheet for Fcast'!$I$8:$J$8</definedName>
    <definedName name="BEx1J7E8VCGLPYU82QXVUG5N3ZAI" localSheetId="2" hidden="1">'[3]AMI P &amp; L'!#REF!</definedName>
    <definedName name="BEx1J7E8VCGLPYU82QXVUG5N3ZAI" hidden="1">'[3]AMI P &amp; L'!#REF!</definedName>
    <definedName name="BEx1JGE2YQWH8S25USOY08XVGO0D" hidden="1">'[2]Reco Sheet for Fcast'!$I$10:$J$10</definedName>
    <definedName name="BEx1JJJC9T1W7HY4V7HP1S1W4JO1" hidden="1">'[2]Reco Sheet for Fcast'!$F$10:$G$10</definedName>
    <definedName name="BEx1JKKZSJ7DI4PTFVI9VVFMB1X2" hidden="1">'[2]Reco Sheet for Fcast'!$F$6:$G$6</definedName>
    <definedName name="BEx1JUBQFRVMASSFK4B3V0AD7YP9" hidden="1">'[2]Reco Sheet for Fcast'!$I$7:$J$7</definedName>
    <definedName name="BEx1JXBM5W4YRWNQ0P95QQS6JWD6" hidden="1">'[2]Reco Sheet for Fcast'!$I$6:$J$6</definedName>
    <definedName name="BEx1KGY9QEHZ9QSARMQUTQKRK4UX" hidden="1">'[2]Reco Sheet for Fcast'!$I$8:$J$8</definedName>
    <definedName name="BEx1KKP1ELIF2UII2FWVGL7M1X7J" hidden="1">'[2]Reco Sheet for Fcast'!$F$10:$G$10</definedName>
    <definedName name="BEx1KUVWMB0QCWA3RBE4CADFVRIS" hidden="1">'[2]Reco Sheet for Fcast'!$F$15</definedName>
    <definedName name="BEx1L2OG1SDFK2TPXELJ77YP4NI2" hidden="1">'[2]Reco Sheet for Fcast'!$I$7:$J$7</definedName>
    <definedName name="BEx1L6Q60MWRDJB4L20LK0XPA0Z2" hidden="1">'[2]Reco Sheet for Fcast'!$I$9:$J$9</definedName>
    <definedName name="BEx1LD63FP2Z4BR9TKSHOZW9KKZ5" hidden="1">'[2]Reco Sheet for Fcast'!$G$2</definedName>
    <definedName name="BEx1LDMB9RW982DUILM2WPT5VWQ3" hidden="1">'[2]Reco Sheet for Fcast'!$H$2:$I$2</definedName>
    <definedName name="BEx1LRPGDQCOEMW8YT80J1XCDCIV" hidden="1">'[2]Reco Sheet for Fcast'!$F$6:$G$6</definedName>
    <definedName name="BEx1LRUSJW4JG54X07QWD9R27WV9" localSheetId="2" hidden="1">'[3]AMI P &amp; L'!#REF!</definedName>
    <definedName name="BEx1LRUSJW4JG54X07QWD9R27WV9" hidden="1">'[3]AMI P &amp; L'!#REF!</definedName>
    <definedName name="BEx1M1WBK5T0LP1AK2JYV6W87ID6" hidden="1">'[2]Reco Sheet for Fcast'!$F$10:$G$10</definedName>
    <definedName name="BEx1M2CEKIG7U2M98E8QT7PXKFJI" localSheetId="2" hidden="1">#REF!</definedName>
    <definedName name="BEx1M2CEKIG7U2M98E8QT7PXKFJI" hidden="1">#REF!</definedName>
    <definedName name="BEx1M51HHDYGIT8PON7U8ICL2S95" hidden="1">'[2]Reco Sheet for Fcast'!$F$10:$G$10</definedName>
    <definedName name="BEx1MTRKKVCHOZ0YGID6HZ49LJTO" localSheetId="2" hidden="1">'[3]AMI P &amp; L'!#REF!</definedName>
    <definedName name="BEx1MTRKKVCHOZ0YGID6HZ49LJTO" hidden="1">'[3]AMI P &amp; L'!#REF!</definedName>
    <definedName name="BEx1N3CUJ3UX61X38ZAJVPEN4KMC" hidden="1">'[2]Reco Sheet for Fcast'!$K$2</definedName>
    <definedName name="BEx1NM34KQTO1LDNSAFD1L82UZFG" hidden="1">'[2]Reco Sheet for Fcast'!$F$15</definedName>
    <definedName name="BEx1NO6TXZVOGCUWCCRTXRXWW0XL" hidden="1">'[2]Reco Sheet for Fcast'!$I$10:$J$10</definedName>
    <definedName name="BEx1NS8EU5P9FQV3S0WRTXI5L361" hidden="1">'[2]Reco Sheet for Fcast'!$F$7:$G$7</definedName>
    <definedName name="BEx1NUBX5VUYZFKQH69FN6BTLWCR" hidden="1">'[2]Reco Sheet for Fcast'!$I$7:$J$7</definedName>
    <definedName name="BEx1NZ4K1L8UON80Y2A4RASKWGNP" hidden="1">'[2]Reco Sheet for Fcast'!$F$15:$G$16</definedName>
    <definedName name="BEx1OLAZ915OGYWP0QP1QQWDLCRX" hidden="1">'[2]Reco Sheet for Fcast'!$I$6:$J$6</definedName>
    <definedName name="BEx1OO5ER042IS6IC4TLDI75JNVH" hidden="1">'[2]Reco Sheet for Fcast'!$G$2</definedName>
    <definedName name="BEx1OTE54CBSUT8FWKRALEDCUWN4" hidden="1">'[2]Reco Sheet for Fcast'!$F$11:$G$11</definedName>
    <definedName name="BEx1OVSMPADTX95QUOX34KZQ8EDY" hidden="1">'[2]Reco Sheet for Fcast'!$I$11:$J$11</definedName>
    <definedName name="BEx1OX544IO9FQJI7YYQGZCEHB3O" hidden="1">'[2]Reco Sheet for Fcast'!$I$8:$J$8</definedName>
    <definedName name="BEx1OY6SVEUT2EQ26P7EKEND342G" hidden="1">'[2]Reco Sheet for Fcast'!$I$9:$J$9</definedName>
    <definedName name="BEx1OYN1LPIPI12O9G6F7QAOS9T4" hidden="1">'[2]Reco Sheet for Fcast'!$I$7:$J$7</definedName>
    <definedName name="BEx1P1HHKJA799O3YZXQAX6KFH58" hidden="1">'[2]Reco Sheet for Fcast'!$F$6:$G$6</definedName>
    <definedName name="BEx1P34W467WGPOXPK292QFJIPHJ" hidden="1">'[2]Reco Sheet for Fcast'!$H$2:$I$2</definedName>
    <definedName name="BEx1P7S1J4TKGVJ43C2Q2R3M9WRB" hidden="1">'[2]Reco Sheet for Fcast'!$I$6:$J$6</definedName>
    <definedName name="BEx1PA11BLPVZM8RC5BL46WX8YB5" hidden="1">'[2]Reco Sheet for Fcast'!$F$8:$G$8</definedName>
    <definedName name="BEx1PBZ4BEFIPGMQXT9T8S4PZ2IM" hidden="1">'[2]Reco Sheet for Fcast'!$F$10:$G$10</definedName>
    <definedName name="BEx1PLF2CFSXBZPVI6CJ534EIJDN" hidden="1">'[2]Reco Sheet for Fcast'!$I$8:$J$8</definedName>
    <definedName name="BEx1PMWZB2DO6EM9BKLUICZJ65HD" hidden="1">'[2]Reco Sheet for Fcast'!$I$10:$J$10</definedName>
    <definedName name="BEx1QA54J2A4I7IBQR19BTY28ZMR" hidden="1">'[2]Reco Sheet for Fcast'!$I$10:$J$10</definedName>
    <definedName name="BEx1QMQAHG3KQUK59DVM68SWKZIZ" hidden="1">'[2]Reco Sheet for Fcast'!$I$10:$J$10</definedName>
    <definedName name="BEx1R9YFKJCMSEST8OVCAO5E47FO" hidden="1">'[2]Reco Sheet for Fcast'!$F$9:$G$9</definedName>
    <definedName name="BEx1RBGC06B3T52OIC0EQ1KGVP1I" hidden="1">'[2]Reco Sheet for Fcast'!$F$10:$G$10</definedName>
    <definedName name="BEx1RRC7X4NI1CU4EO5XYE2GVARJ" hidden="1">'[2]Reco Sheet for Fcast'!$I$11:$J$11</definedName>
    <definedName name="BEx1RZA1NCGT832L7EMR7GMF588W" hidden="1">'[2]Reco Sheet for Fcast'!$I$10:$J$10</definedName>
    <definedName name="BEx1S0XGIPUSZQUCSGWSK10GKW7Y" hidden="1">'[2]Reco Sheet for Fcast'!$F$8:$G$8</definedName>
    <definedName name="BEx1S5VFNKIXHTTCWSV60UC50EZ8" hidden="1">'[2]Reco Sheet for Fcast'!$I$7:$J$7</definedName>
    <definedName name="BEx1SK3U02H0RGKEYXW7ZMCEOF3V" hidden="1">'[2]Reco Sheet for Fcast'!$E$2:$F$2</definedName>
    <definedName name="BEx1SSNEZINBJT29QVS62VS1THT4" hidden="1">'[2]Reco Sheet for Fcast'!$F$9:$G$9</definedName>
    <definedName name="BEx1SVNCHNANBJIDIQVB8AFK4HAN" localSheetId="2" hidden="1">'[3]AMI P &amp; L'!#REF!</definedName>
    <definedName name="BEx1SVNCHNANBJIDIQVB8AFK4HAN" hidden="1">'[3]AMI P &amp; L'!#REF!</definedName>
    <definedName name="BEx1TJ0WLS9O7KNSGIPWTYHDYI1D" localSheetId="2" hidden="1">'[3]AMI P &amp; L'!#REF!</definedName>
    <definedName name="BEx1TJ0WLS9O7KNSGIPWTYHDYI1D" hidden="1">'[3]AMI P &amp; L'!#REF!</definedName>
    <definedName name="BEx1U7WFO8OZKB1EBF4H386JW91L" hidden="1">'[2]Reco Sheet for Fcast'!$I$9:$J$9</definedName>
    <definedName name="BEx1U87938YR9N6HYI24KVBKLOS3" hidden="1">'[2]Reco Sheet for Fcast'!$G$2</definedName>
    <definedName name="BEx1UESH4KDWHYESQU2IE55RS3LI" hidden="1">'[2]Reco Sheet for Fcast'!$F$11:$G$11</definedName>
    <definedName name="BEx1UI8N9KTCPSOJ7RDW0T8UEBNP" hidden="1">'[2]Reco Sheet for Fcast'!$F$10:$G$10</definedName>
    <definedName name="BEx1UML0HHJFHA5TBOYQ24I3RV1W" hidden="1">'[2]Reco Sheet for Fcast'!$F$6:$G$6</definedName>
    <definedName name="BEx1UUDIQPZ23XQ79GUL0RAWRSCK" hidden="1">'[2]Reco Sheet for Fcast'!$I$7:$J$7</definedName>
    <definedName name="BEx1V50N55N07Q5LD91VS9QF1WB6" localSheetId="2" hidden="1">#REF!</definedName>
    <definedName name="BEx1V50N55N07Q5LD91VS9QF1WB6" hidden="1">#REF!</definedName>
    <definedName name="BEx1V67SEV778NVW68J8W5SND1J7" hidden="1">'[2]Reco Sheet for Fcast'!$I$9:$J$9</definedName>
    <definedName name="BEx1VIY9SQLRESD11CC4PHYT0XSG" hidden="1">'[2]Reco Sheet for Fcast'!$H$2:$I$2</definedName>
    <definedName name="BEx1WC67EH10SC38QWX3WEA5KH3A" hidden="1">'[2]Reco Sheet for Fcast'!$F$10:$G$10</definedName>
    <definedName name="BEx1WGYTKZZIPM1577W5FEYKFH3V" hidden="1">'[2]Reco Sheet for Fcast'!$F$15:$J$123</definedName>
    <definedName name="BEx1WHPURIV3D3PTJJ359H1OP7ZV" localSheetId="2" hidden="1">'[3]AMI P &amp; L'!#REF!</definedName>
    <definedName name="BEx1WHPURIV3D3PTJJ359H1OP7ZV" hidden="1">'[3]AMI P &amp; L'!#REF!</definedName>
    <definedName name="BEx1WLWY2CR1WRD694JJSWSDFAIR" hidden="1">'[2]Reco Sheet for Fcast'!$I$7:$J$7</definedName>
    <definedName name="BEx1WMD1LWPWRIK6GGAJRJAHJM8I" hidden="1">'[2]Reco Sheet for Fcast'!$I$10:$J$10</definedName>
    <definedName name="BEx1WR0D41MR174LBF3P9E3K0J51" hidden="1">'[2]Reco Sheet for Fcast'!$F$7:$G$7</definedName>
    <definedName name="BEx1WUB1FAS5PHU33TJ60SUHR618" hidden="1">'[2]Reco Sheet for Fcast'!$I$8:$J$8</definedName>
    <definedName name="BEx1WX04G0INSPPG9NTNR3DYR6PZ" hidden="1">'[2]Reco Sheet for Fcast'!$I$11:$J$11</definedName>
    <definedName name="BEx1X3LHU9DPG01VWX2IF65TRATF" hidden="1">'[2]Reco Sheet for Fcast'!$F$8:$G$8</definedName>
    <definedName name="BEx1XK8AAMO0AH0Z1OUKW30CA7EQ" hidden="1">'[2]Reco Sheet for Fcast'!$H$2:$I$2</definedName>
    <definedName name="BEx1XL4MZ7C80495GHQRWOBS16PQ" hidden="1">'[2]Reco Sheet for Fcast'!$F$6:$G$6</definedName>
    <definedName name="BEx1Y2IGS2K95E1M51PEF9KJZ0KB" hidden="1">'[2]Reco Sheet for Fcast'!$F$15</definedName>
    <definedName name="BEx1Y3PKK83X2FN9SAALFHOWKMRQ" hidden="1">'[2]Reco Sheet for Fcast'!$F$9:$G$9</definedName>
    <definedName name="BEx1YL3DJ7Y4AZ01ERCOGW0FJ26T" localSheetId="2" hidden="1">'[3]AMI P &amp; L'!#REF!</definedName>
    <definedName name="BEx1YL3DJ7Y4AZ01ERCOGW0FJ26T" hidden="1">'[3]AMI P &amp; L'!#REF!</definedName>
    <definedName name="BEx1Z2RYHSVD1H37817SN93VMURZ" hidden="1">'[2]Reco Sheet for Fcast'!$F$7:$G$7</definedName>
    <definedName name="BEx3AMAKWI6458B67VKZO56MCNJW" hidden="1">'[2]Reco Sheet for Fcast'!$H$2:$I$2</definedName>
    <definedName name="BEx3AOOVM42G82TNF53W0EKXLUSI" localSheetId="2" hidden="1">'[3]AMI P &amp; L'!#REF!</definedName>
    <definedName name="BEx3AOOVM42G82TNF53W0EKXLUSI" hidden="1">'[3]AMI P &amp; L'!#REF!</definedName>
    <definedName name="BEx3APL8D18BCFDD4AZK12WFXA67" hidden="1">'[2]Reco Sheet for Fcast'!$G$2:$H$2</definedName>
    <definedName name="BEx3AZH9W4SUFCAHNDOQ728R9V4L" hidden="1">'[2]Reco Sheet for Fcast'!$F$6:$G$6</definedName>
    <definedName name="BEx3BNR9ES4KY7Q1DK83KC5NDGL8" hidden="1">'[2]Reco Sheet for Fcast'!$E$2:$F$2</definedName>
    <definedName name="BEx3BQR5VZXNQ4H949ORM8ESU3B3" localSheetId="2" hidden="1">'[3]AMI P &amp; L'!#REF!</definedName>
    <definedName name="BEx3BQR5VZXNQ4H949ORM8ESU3B3" hidden="1">'[3]AMI P &amp; L'!#REF!</definedName>
    <definedName name="BEx3BTLL3ASJN134DLEQTQM70VZM" hidden="1">'[2]Reco Sheet for Fcast'!$F$6:$G$6</definedName>
    <definedName name="BEx3BW5CTV0DJU5AQS3ZQFK2VLF3" hidden="1">'[2]Reco Sheet for Fcast'!$I$8:$J$8</definedName>
    <definedName name="BEx3BYP0FG369M7G3JEFLMMXAKTS" hidden="1">'[2]Reco Sheet for Fcast'!$F$9:$G$9</definedName>
    <definedName name="BEx3C2QR0WUD19QSVO8EMIPNQJKH" hidden="1">'[2]Reco Sheet for Fcast'!$F$7:$G$7</definedName>
    <definedName name="BEx3CKFCCPZZ6ROLAT5C1DZNIC1U" hidden="1">'[2]Reco Sheet for Fcast'!$H$2:$I$2</definedName>
    <definedName name="BEx3CO0SVO4WLH0DO43DCHYDTH1P" hidden="1">'[2]Reco Sheet for Fcast'!$F$15</definedName>
    <definedName name="BEx3D9G6QTSPF9UYI4X0XY0VE896" hidden="1">'[2]Reco Sheet for Fcast'!$F$6:$G$6</definedName>
    <definedName name="BEx3DCQU9PBRXIMLO62KS5RLH447" hidden="1">'[2]Reco Sheet for Fcast'!$I$11:$J$11</definedName>
    <definedName name="BEx3DZDFGLYD8RLUYGMKDC4PRP04" hidden="1">'[2]Reco Sheet for Fcast'!$G$2:$H$2</definedName>
    <definedName name="BEx3EF99FD6QNNCNOKDEE67JHTUJ" hidden="1">'[2]Reco Sheet for Fcast'!$I$9:$J$9</definedName>
    <definedName name="BEx3EHCSERZ2O2OAG8Y95UPG2IY9" localSheetId="2" hidden="1">'[3]AMI P &amp; L'!#REF!</definedName>
    <definedName name="BEx3EHCSERZ2O2OAG8Y95UPG2IY9" hidden="1">'[3]AMI P &amp; L'!#REF!</definedName>
    <definedName name="BEx3EJR3TCJDYS7ZXNDS5N9KTGIK" hidden="1">'[2]Reco Sheet for Fcast'!$F$8:$G$8</definedName>
    <definedName name="BEx3ELJTTBS6P05CNISMGOJOA60V" hidden="1">'[2]Reco Sheet for Fcast'!$I$9:$J$9</definedName>
    <definedName name="BEx3EQSLJBDDJRHNX19PBFCKNY2I" hidden="1">'[2]Reco Sheet for Fcast'!$F$11:$G$11</definedName>
    <definedName name="BEx3EUUAX947Q5N6MY6W0KSNY78Y" hidden="1">'[2]Reco Sheet for Fcast'!$I$7:$J$7</definedName>
    <definedName name="BEx3FERRE7HC84YCYRFTW3IGBJS0" localSheetId="2" hidden="1">#REF!</definedName>
    <definedName name="BEx3FERRE7HC84YCYRFTW3IGBJS0" hidden="1">#REF!</definedName>
    <definedName name="BEx3FHMD1P5XBCH23ZKIFO6ZTCNB" hidden="1">'[2]Reco Sheet for Fcast'!$I$6:$J$6</definedName>
    <definedName name="BEx3FI2G3YYIACQHXNXEA15M8ZK5" hidden="1">'[2]Reco Sheet for Fcast'!$F$11:$G$11</definedName>
    <definedName name="BEx3FJ9MHSLDK8W91GO85FX1GX57" hidden="1">'[2]Reco Sheet for Fcast'!$F$8:$G$8</definedName>
    <definedName name="BEx3FR251HFU7A33PU01SJUENL2B" hidden="1">'[2]Reco Sheet for Fcast'!$K$2</definedName>
    <definedName name="BEx3FX7EJL47JSLSWP3EOC265WAE" localSheetId="2" hidden="1">'[3]AMI P &amp; L'!#REF!</definedName>
    <definedName name="BEx3FX7EJL47JSLSWP3EOC265WAE" hidden="1">'[3]AMI P &amp; L'!#REF!</definedName>
    <definedName name="BEx3G201R8NLJ6FIHO2QS0SW9QVV" hidden="1">'[2]Reco Sheet for Fcast'!$H$2:$I$2</definedName>
    <definedName name="BEx3G2LL2II66XY5YCDPG4JE13A3" hidden="1">'[2]Reco Sheet for Fcast'!$F$9:$G$9</definedName>
    <definedName name="BEx3G2WA0DTYY9D8AGHHOBTPE2B2" hidden="1">'[2]Reco Sheet for Fcast'!$F$7:$G$7</definedName>
    <definedName name="BEx3GCXR6IAS0B6WJ03GJVH7CO52" hidden="1">'[2]Reco Sheet for Fcast'!$F$15</definedName>
    <definedName name="BEx3GEVV18SEQDI1JGY7EN6D1GT1" localSheetId="2" hidden="1">'[3]AMI P &amp; L'!#REF!</definedName>
    <definedName name="BEx3GEVV18SEQDI1JGY7EN6D1GT1" hidden="1">'[3]AMI P &amp; L'!#REF!</definedName>
    <definedName name="BEx3GKFH64MKQX61S7DYTZ15JCPY" hidden="1">'[2]Reco Sheet for Fcast'!$G$2</definedName>
    <definedName name="BEx3GMJ1Y6UU02DLRL0QXCEKDA6C" localSheetId="2" hidden="1">'[3]AMI P &amp; L'!#REF!</definedName>
    <definedName name="BEx3GMJ1Y6UU02DLRL0QXCEKDA6C" hidden="1">'[3]AMI P &amp; L'!#REF!</definedName>
    <definedName name="BEx3GN4LY0135CBDIN1TU2UEODGF" hidden="1">'[2]Reco Sheet for Fcast'!$I$10:$J$10</definedName>
    <definedName name="BEx3GPDH2AH4QKT4OOSN563XUHBD" hidden="1">'[2]Reco Sheet for Fcast'!$I$9:$J$9</definedName>
    <definedName name="BEx3H0RFPKED2NN6LBYFK5P5HLK6" hidden="1">'[2]Reco Sheet for Fcast'!$I$6:$J$6</definedName>
    <definedName name="BEx3H5UX2GZFZZT657YR76RHW5I6" localSheetId="2" hidden="1">'[3]AMI P &amp; L'!#REF!</definedName>
    <definedName name="BEx3H5UX2GZFZZT657YR76RHW5I6" hidden="1">'[3]AMI P &amp; L'!#REF!</definedName>
    <definedName name="BEx3HA1YAMCT0GK89031ZWXQ3VK3" localSheetId="2" hidden="1">#REF!</definedName>
    <definedName name="BEx3HA1YAMCT0GK89031ZWXQ3VK3" hidden="1">#REF!</definedName>
    <definedName name="BEx3HMSEFOP6DBM4R97XA6B7NFG6" hidden="1">'[2]Reco Sheet for Fcast'!$F$8:$G$8</definedName>
    <definedName name="BEx3HWJ5SQSD2CVCQNR183X44FR8" hidden="1">'[2]Reco Sheet for Fcast'!$H$2:$I$2</definedName>
    <definedName name="BEx3I09YVXO0G4X7KGSA4WGORM35" hidden="1">'[2]Reco Sheet for Fcast'!$F$6:$G$6</definedName>
    <definedName name="BEx3ICF1GY8HQEBIU9S43PDJ90BX" hidden="1">'[2]Reco Sheet for Fcast'!$F$6:$G$6</definedName>
    <definedName name="BEx3IYAH2DEBFWO8F94H4MXE3RLY" localSheetId="2" hidden="1">'[3]AMI P &amp; L'!#REF!</definedName>
    <definedName name="BEx3IYAH2DEBFWO8F94H4MXE3RLY" hidden="1">'[3]AMI P &amp; L'!#REF!</definedName>
    <definedName name="BEx3IZXXSYEW50379N2EAFWO8DZV" localSheetId="2" hidden="1">'[3]AMI P &amp; L'!#REF!</definedName>
    <definedName name="BEx3IZXXSYEW50379N2EAFWO8DZV" hidden="1">'[3]AMI P &amp; L'!#REF!</definedName>
    <definedName name="BEx3J1VZVGTKT4ATPO9O5JCSFTTR" hidden="1">'[2]Reco Sheet for Fcast'!$I$9:$J$9</definedName>
    <definedName name="BEx3JC2TY7JNAAC3L7QHVPQXLGQ8" hidden="1">'[2]Reco Sheet for Fcast'!$I$11:$J$11</definedName>
    <definedName name="BEx3JIYZIVBGXQG29MDJG53D99D8" hidden="1">'[2]Reco Sheet for Fcast'!$L$6:$M$10</definedName>
    <definedName name="BEx3JX23SYDIGOGM4Y0CQFBW8ZBV" hidden="1">'[2]Reco Sheet for Fcast'!$F$8:$G$8</definedName>
    <definedName name="BEx3JXCXCVBZJGV5VEG9MJEI01AL" hidden="1">'[2]Reco Sheet for Fcast'!$I$7:$J$7</definedName>
    <definedName name="BEx3JYK2N7X59TPJSKYZ77ENY8SS" hidden="1">'[2]Reco Sheet for Fcast'!$I$6:$J$6</definedName>
    <definedName name="BEx3K4EII7GU1CG0BN7UL15M6J8Z" localSheetId="2" hidden="1">'[3]AMI P &amp; L'!#REF!</definedName>
    <definedName name="BEx3K4EII7GU1CG0BN7UL15M6J8Z" hidden="1">'[3]AMI P &amp; L'!#REF!</definedName>
    <definedName name="BEx3K4ZXQUQ2KYZF74B84SO48XMW" hidden="1">'[2]Reco Sheet for Fcast'!$I$9:$J$9</definedName>
    <definedName name="BEx3KEFXUCVNVPH7KSEGAZYX13B5" hidden="1">'[2]Reco Sheet for Fcast'!$F$6:$G$6</definedName>
    <definedName name="BEx3KFXUAF6YXAA47B7Q6X9B3VGB" hidden="1">'[2]Reco Sheet for Fcast'!$I$10:$J$10</definedName>
    <definedName name="BEx3KIXQYOGMPK4WJJAVBRX4NR28" localSheetId="2" hidden="1">'[3]AMI P &amp; L'!#REF!</definedName>
    <definedName name="BEx3KIXQYOGMPK4WJJAVBRX4NR28" hidden="1">'[3]AMI P &amp; L'!#REF!</definedName>
    <definedName name="BEx3KJOMVOSFZVJUL3GKCNP6DQDS" hidden="1">'[2]Reco Sheet for Fcast'!$F$6:$G$6</definedName>
    <definedName name="BEx3KP2VRBMORK0QEAZUYCXL3DHJ" hidden="1">'[2]Reco Sheet for Fcast'!$I$6:$J$6</definedName>
    <definedName name="BEx3L4IN3LI4C26SITKTGAH27CDU" hidden="1">'[2]Reco Sheet for Fcast'!$F$15</definedName>
    <definedName name="BEx3L4YQ0J7ZU0M5QM6YIPCEYC9K" localSheetId="2" hidden="1">'[3]AMI P &amp; L'!#REF!</definedName>
    <definedName name="BEx3L4YQ0J7ZU0M5QM6YIPCEYC9K" hidden="1">'[3]AMI P &amp; L'!#REF!</definedName>
    <definedName name="BEx3L60DJOR7NQN42G7YSAODP1EX" hidden="1">'[2]Reco Sheet for Fcast'!$I$7:$J$7</definedName>
    <definedName name="BEx3L7D0PI38HWZ7VADU16C9E33D" hidden="1">'[2]Reco Sheet for Fcast'!$I$7:$J$7</definedName>
    <definedName name="BEx3LM1PR4Y7KINKMTMKR984GX8Q" hidden="1">'[2]Reco Sheet for Fcast'!$I$8:$J$8</definedName>
    <definedName name="BEx3LPCEZ1C0XEKNCM3YT09JWCUO" hidden="1">'[2]Reco Sheet for Fcast'!$I$10:$J$10</definedName>
    <definedName name="BEx3M1MR1K1NQD03H74BFWOK4MWQ" hidden="1">'[2]Reco Sheet for Fcast'!$F$15</definedName>
    <definedName name="BEx3M4H77MYUKOOD31H9F80NMVK8" hidden="1">'[2]Reco Sheet for Fcast'!$H$2:$I$2</definedName>
    <definedName name="BEx3M9VFX329PZWYC4DMZ6P3W9R2" hidden="1">'[2]Reco Sheet for Fcast'!$F$8:$G$8</definedName>
    <definedName name="BEx3MCQ0VEBV0CZXDS505L38EQ8N" hidden="1">'[2]Reco Sheet for Fcast'!$I$11:$J$11</definedName>
    <definedName name="BEx3MEYV5LQY0BAL7V3CFAFVOM3T" hidden="1">'[2]Reco Sheet for Fcast'!$I$9:$J$9</definedName>
    <definedName name="BEx3MREOFWJQEYMCMBL7ZE06NBN6" hidden="1">'[2]Reco Sheet for Fcast'!$G$2</definedName>
    <definedName name="BEx3NLIZ7PHF2XE59ECZ3MD04ZG1" hidden="1">'[2]Reco Sheet for Fcast'!$F$6:$G$6</definedName>
    <definedName name="BEx3NMQ4BVC94728AUM7CCX7UHTU" hidden="1">'[2]Reco Sheet for Fcast'!$F$15</definedName>
    <definedName name="BEx3NR2I4OUFP3Z2QZEDU2PIFIDI" hidden="1">'[2]Reco Sheet for Fcast'!$F$10:$G$10</definedName>
    <definedName name="BEx3O19B8FTTAPVT5DZXQGQXWFR8" hidden="1">'[2]Reco Sheet for Fcast'!$F$15</definedName>
    <definedName name="BEx3O85IKWARA6NCJOLRBRJFMEWW" localSheetId="2" hidden="1">'[3]AMI P &amp; L'!#REF!</definedName>
    <definedName name="BEx3O85IKWARA6NCJOLRBRJFMEWW" hidden="1">'[3]AMI P &amp; L'!#REF!</definedName>
    <definedName name="BEx3OJZSCGFRW7SVGBFI0X9DNVMM" hidden="1">'[2]Reco Sheet for Fcast'!$H$2:$I$2</definedName>
    <definedName name="BEx3ORSBUXAF21MKEY90YJV9AY9A" hidden="1">'[2]Reco Sheet for Fcast'!$G$2:$H$2</definedName>
    <definedName name="BEx3OV8BH6PYNZT7C246LOAU9SVX" hidden="1">'[2]Reco Sheet for Fcast'!$F$9:$G$9</definedName>
    <definedName name="BEx3OXRYJZUEY6E72UJU0PHLMYAR" hidden="1">'[2]Reco Sheet for Fcast'!$F$7:$G$7</definedName>
    <definedName name="BEx3P59TTRSGQY888P5C1O7M2PQT" hidden="1">'[2]Reco Sheet for Fcast'!$F$7:$G$7</definedName>
    <definedName name="BEx3PDNRRNKD5GOUBUQFXAHIXLD9" hidden="1">'[2]Reco Sheet for Fcast'!$I$6:$J$6</definedName>
    <definedName name="BEx3PDT8GNPWLLN02IH1XPV90XYK" hidden="1">'[2]Reco Sheet for Fcast'!$F$7:$G$7</definedName>
    <definedName name="BEx3PKEMDW8KZEP11IL927C5O7I2" hidden="1">'[2]Reco Sheet for Fcast'!$F$15</definedName>
    <definedName name="BEx3PKJZ1Z7L9S6KV8KXVS6B2FX4" hidden="1">'[2]Reco Sheet for Fcast'!$I$10:$J$10</definedName>
    <definedName name="BEx3PMNG53Z5HY138H99QOMTX8W3" hidden="1">'[2]Reco Sheet for Fcast'!$I$6:$J$6</definedName>
    <definedName name="BEx3PP1RRSFZ8UC0JC9R91W6LNKW" hidden="1">'[2]Reco Sheet for Fcast'!$I$7:$J$7</definedName>
    <definedName name="BEx3PVXYZC8WB9ZJE7OCKUXZ46EA" hidden="1">'[2]Reco Sheet for Fcast'!$H$2:$I$2</definedName>
    <definedName name="BEx3Q0VWPU5EQECK7MQ47TYJ3SWW" hidden="1">'[2]Reco Sheet for Fcast'!$F$15</definedName>
    <definedName name="BEx3Q7BZ9PUXK2RLIOFSIS9AHU1B" hidden="1">'[2]Reco Sheet for Fcast'!$F$9:$G$9</definedName>
    <definedName name="BEx3Q8J42S9VU6EAN2Y28MR6DF88" hidden="1">'[2]Reco Sheet for Fcast'!$I$9:$J$9</definedName>
    <definedName name="BEx3QEDFOYFY5NBTININ5W4RLD4Q" hidden="1">'[2]Reco Sheet for Fcast'!$F$11:$G$11</definedName>
    <definedName name="BEx3QIKJ3U962US1Q564NZDLU8LD" hidden="1">'[2]Reco Sheet for Fcast'!$F$6:$G$6</definedName>
    <definedName name="BEx3QOEY7IL4PZNO1XW0Q5KZ3BPA" hidden="1">'[2]Reco Sheet for Fcast'!$O$6:$P$10</definedName>
    <definedName name="BEx3QR9D45DHW50VQ7Y3Q1AXPOB9" hidden="1">'[2]Reco Sheet for Fcast'!$F$10:$G$10</definedName>
    <definedName name="BEx3QSWT2S5KWG6U2V9711IYDQBM" hidden="1">'[2]Reco Sheet for Fcast'!$K$2</definedName>
    <definedName name="BEx3QVGG7Q2X4HZHJAM35A8T3VR7" hidden="1">'[2]Reco Sheet for Fcast'!$I$9:$J$9</definedName>
    <definedName name="BEx3R0JUB9YN8PHPPQTAMIT1IHWK" hidden="1">'[2]Reco Sheet for Fcast'!$F$10:$G$10</definedName>
    <definedName name="BEx3R81NFRO7M81VHVKOBFT0QBIL" hidden="1">'[2]Reco Sheet for Fcast'!$I$11:$J$11</definedName>
    <definedName name="BEx3RHC2ZD5UFS6QD4OPFCNNMWH1" localSheetId="2" hidden="1">'[3]AMI P &amp; L'!#REF!</definedName>
    <definedName name="BEx3RHC2ZD5UFS6QD4OPFCNNMWH1" hidden="1">'[3]AMI P &amp; L'!#REF!</definedName>
    <definedName name="BEx3RQ10QIWBAPHALAA91BUUCM2X" hidden="1">'[2]Reco Sheet for Fcast'!$H$2:$I$2</definedName>
    <definedName name="BEx3RV4E1WT43SZBUN09RTB8EK1O" hidden="1">'[2]Reco Sheet for Fcast'!$F$6:$G$6</definedName>
    <definedName name="BEx3RXYU0QLFXSFTM5EB20GD03W5" hidden="1">'[2]Reco Sheet for Fcast'!$I$6:$J$6</definedName>
    <definedName name="BEx3RYKLC3QQO3XTUN7BEW2AQL98" hidden="1">'[2]Reco Sheet for Fcast'!$F$6:$G$6</definedName>
    <definedName name="BEx3SICJ45BYT6FHBER86PJT25FC" hidden="1">'[2]Reco Sheet for Fcast'!$I$11:$J$11</definedName>
    <definedName name="BEx3SMUCMJVGQ2H4EHQI5ZFHEF0P" hidden="1">'[2]Reco Sheet for Fcast'!$F$7:$G$7</definedName>
    <definedName name="BEx3SN56F03CPDRDA7LZ763V0N4I" hidden="1">'[2]Reco Sheet for Fcast'!$F$10:$G$10</definedName>
    <definedName name="BEx3SPE6N1ORXPRCDL3JPZD73Z9F" hidden="1">'[2]Reco Sheet for Fcast'!$F$10:$G$10</definedName>
    <definedName name="BEx3T29ZTULQE0OMSMWUMZDU9ZZ0" hidden="1">'[2]Reco Sheet for Fcast'!$F$9:$G$9</definedName>
    <definedName name="BEx3T6MJ1QDJ929WMUDVZ0O3UW0Y" hidden="1">'[2]Reco Sheet for Fcast'!$K$2</definedName>
    <definedName name="BEx3TPCSI16OAB2L9M9IULQMQ9J9" hidden="1">'[2]Reco Sheet for Fcast'!$F$7:$G$7</definedName>
    <definedName name="BEx3U64YUOZ419BAJS2W78UMATAW" hidden="1">'[2]Reco Sheet for Fcast'!$I$7:$J$7</definedName>
    <definedName name="BEx3U94WCEA5DKMWBEX1GU0LKYG2" hidden="1">'[2]Reco Sheet for Fcast'!$I$9:$J$9</definedName>
    <definedName name="BEx3U9VZ8SQVYS6ZA038J7AP7ZGW" hidden="1">'[2]Reco Sheet for Fcast'!$F$9:$G$9</definedName>
    <definedName name="BEx3UIQ5WRJBGNTFCCLOR4N7B1OQ" hidden="1">'[2]Reco Sheet for Fcast'!$H$2:$I$2</definedName>
    <definedName name="BEx3UJMIX2NUSSWGMSI25A5DM4CH" hidden="1">'[2]Reco Sheet for Fcast'!$I$7:$J$7</definedName>
    <definedName name="BEx3UKOCOQG7S1YQ436S997K1KWV" hidden="1">'[2]Reco Sheet for Fcast'!$I$6:$J$6</definedName>
    <definedName name="BEx3UYM19VIXLA0EU7LB9NHA77PB" hidden="1">'[2]Reco Sheet for Fcast'!$F$6:$G$6</definedName>
    <definedName name="BEx3VML7CG70HPISMVYIUEN3711Q" hidden="1">'[2]Reco Sheet for Fcast'!$H$2:$I$2</definedName>
    <definedName name="BEx56ZID5H04P9AIYLP1OASFGV56" hidden="1">'[2]Reco Sheet for Fcast'!$F$11:$G$11</definedName>
    <definedName name="BEx587EYSS57E3PI8DT973HLJM9E" hidden="1">'[2]Reco Sheet for Fcast'!$I$11:$J$11</definedName>
    <definedName name="BEx587KFQ3VKCOCY1SA5F24PQGUI" hidden="1">'[2]Reco Sheet for Fcast'!$F$11:$G$11</definedName>
    <definedName name="BEx58O780PQ05NF0Z1SKKRB3N099" hidden="1">'[2]Reco Sheet for Fcast'!$F$7:$G$7</definedName>
    <definedName name="BEx58XHO7ZULLF2EUD7YIS0MGQJ5" localSheetId="2" hidden="1">'[3]AMI P &amp; L'!#REF!</definedName>
    <definedName name="BEx58XHO7ZULLF2EUD7YIS0MGQJ5" hidden="1">'[3]AMI P &amp; L'!#REF!</definedName>
    <definedName name="BEx58ZW0HAIGIPEX9CVA1PQQTR6X" hidden="1">'[2]Reco Sheet for Fcast'!$I$7:$J$7</definedName>
    <definedName name="BEx59BA1KH3RG6K1LHL7YS2VB79N" hidden="1">'[2]Reco Sheet for Fcast'!$F$11:$G$11</definedName>
    <definedName name="BEx59E9WABJP2TN71QAIKK79HPK9" hidden="1">'[2]Reco Sheet for Fcast'!$I$8:$J$8</definedName>
    <definedName name="BEx59P7MAPNU129ZTC5H3EH892G1" hidden="1">'[2]Reco Sheet for Fcast'!$F$15</definedName>
    <definedName name="BEx5A11WZRQSIE089QE119AOX9ZG" hidden="1">'[2]Reco Sheet for Fcast'!$I$7:$J$7</definedName>
    <definedName name="BEx5A7CIGCOTHJKHGUBDZG91JGPZ" hidden="1">'[2]Reco Sheet for Fcast'!$F$11:$G$11</definedName>
    <definedName name="BEx5A8UFLT2SWVSG5COFA9B8P376" hidden="1">'[2]Reco Sheet for Fcast'!$F$10:$G$10</definedName>
    <definedName name="BEx5AFFTN3IXIBHDKM0FYC4OFL1S" hidden="1">'[2]Reco Sheet for Fcast'!$G$2</definedName>
    <definedName name="BEx5AOFIO8KVRHIZ1RII337AA8ML" hidden="1">'[2]Reco Sheet for Fcast'!$I$7:$J$7</definedName>
    <definedName name="BEx5APRZ66L5BWHFE8E4YYNEDTI4" hidden="1">'[2]Reco Sheet for Fcast'!$G$2</definedName>
    <definedName name="BEx5B4RHHX0J1BF2FZKEA0SPP29O" hidden="1">'[2]Reco Sheet for Fcast'!$I$8:$J$8</definedName>
    <definedName name="BEx5B5YMSWP0OVI5CIQRP5V18D0C" hidden="1">'[2]Reco Sheet for Fcast'!$I$8:$J$8</definedName>
    <definedName name="BEx5B825RW35M5H0UB2IZGGRS4ER" hidden="1">'[2]Reco Sheet for Fcast'!$F$15</definedName>
    <definedName name="BEx5BAWPMY0TL684WDXX6KKJLRCN" hidden="1">'[2]Reco Sheet for Fcast'!$F$10:$G$10</definedName>
    <definedName name="BEx5BBI61U4Y65GD0ARMTALPP7SJ" hidden="1">'[2]Reco Sheet for Fcast'!$F$9:$G$9</definedName>
    <definedName name="BEx5BDR56MEV4IHY6CIH2SVNG1UB" hidden="1">'[2]Reco Sheet for Fcast'!$F$8:$G$8</definedName>
    <definedName name="BEx5BESZC5H329SKHGJOHZFILYJJ" hidden="1">'[2]Reco Sheet for Fcast'!$I$6:$J$6</definedName>
    <definedName name="BEx5BHSQ42B50IU1TEQFUXFX9XQD" localSheetId="2" hidden="1">'[3]AMI P &amp; L'!#REF!</definedName>
    <definedName name="BEx5BHSQ42B50IU1TEQFUXFX9XQD" hidden="1">'[3]AMI P &amp; L'!#REF!</definedName>
    <definedName name="BEx5BKSM4UN4C1DM3EYKM79MRC5K" hidden="1">'[2]Reco Sheet for Fcast'!$F$6:$G$6</definedName>
    <definedName name="BEx5BNN8NPH9KVOBARB9CDD9WLB6" hidden="1">'[2]Reco Sheet for Fcast'!$F$9:$G$9</definedName>
    <definedName name="BEx5BYFMZ80TDDN2EZO8CF39AIAC" hidden="1">'[2]Reco Sheet for Fcast'!$F$15</definedName>
    <definedName name="BEx5C2BWFW6SHZBFDEISKGXHZCQW" hidden="1">'[2]Reco Sheet for Fcast'!$I$8:$J$8</definedName>
    <definedName name="BEx5C49ZFH8TO9ZU55729C3F7XG7" hidden="1">'[2]Reco Sheet for Fcast'!$F$9:$G$9</definedName>
    <definedName name="BEx5C8GZQK13G60ZM70P63I5OS0L" hidden="1">'[2]Reco Sheet for Fcast'!$F$10:$G$10</definedName>
    <definedName name="BEx5CAPTVN2NBT3UOMA1UFAL1C2R" hidden="1">'[2]Reco Sheet for Fcast'!$I$6:$J$6</definedName>
    <definedName name="BEx5CEM3SYF9XP0ZZVE0GEPCLV3F" hidden="1">'[2]Reco Sheet for Fcast'!$I$10:$J$10</definedName>
    <definedName name="BEx5CFYQ0F1Z6P8SCVJ0I3UPVFE4" localSheetId="2" hidden="1">'[3]AMI P &amp; L'!#REF!</definedName>
    <definedName name="BEx5CFYQ0F1Z6P8SCVJ0I3UPVFE4" hidden="1">'[3]AMI P &amp; L'!#REF!</definedName>
    <definedName name="BEx5CPEKNSJORIPFQC2E1LTRYY8L" hidden="1">'[2]Reco Sheet for Fcast'!$I$7:$J$7</definedName>
    <definedName name="BEx5CSUOL05D8PAM2TRDA9VRJT1O" hidden="1">'[2]Reco Sheet for Fcast'!$I$10:$J$10</definedName>
    <definedName name="BEx5CUNFOO4YDFJ22HCMI2QKIGKM" hidden="1">'[2]Reco Sheet for Fcast'!$F$10:$G$10</definedName>
    <definedName name="BEx5CWLOBFBDZZLDMZV6E0Z1VJA6" hidden="1">'[2]Reco Sheet for Fcast'!$F$10:$G$10</definedName>
    <definedName name="BEx5D7U7MZFE0E9SNH9NX01XLKLP" localSheetId="2" hidden="1">#REF!</definedName>
    <definedName name="BEx5D7U7MZFE0E9SNH9NX01XLKLP" hidden="1">#REF!</definedName>
    <definedName name="BEx5D8L47OF0WHBPFWXGZINZWUBZ" hidden="1">'[2]Reco Sheet for Fcast'!$I$10:$J$10</definedName>
    <definedName name="BEx5DAJAHQ2SKUPCKSCR3PYML67L" hidden="1">'[2]Reco Sheet for Fcast'!$I$8:$J$8</definedName>
    <definedName name="BEx5DAZEGUTH4C1FCHVO3EWOQDU3" localSheetId="2" hidden="1">#REF!</definedName>
    <definedName name="BEx5DAZEGUTH4C1FCHVO3EWOQDU3" hidden="1">#REF!</definedName>
    <definedName name="BEx5DC18JM1KJCV44PF18E0LNRKA" hidden="1">'[2]Reco Sheet for Fcast'!$F$8:$G$8</definedName>
    <definedName name="BEx5DJIZBTNS011R9IIG2OQ2L6ZX" hidden="1">'[2]Reco Sheet for Fcast'!$H$2:$I$2</definedName>
    <definedName name="BEx5E123OLO9WQUOIRIDJ967KAGK" hidden="1">'[2]Reco Sheet for Fcast'!$F$15</definedName>
    <definedName name="BEx5E2UU5NES6W779W2OZTZOB4O7" hidden="1">'[2]Reco Sheet for Fcast'!$I$10:$J$10</definedName>
    <definedName name="BEx5ELQL9B0VR6UT18KP11DHOTFX" hidden="1">'[2]Reco Sheet for Fcast'!$I$10:$J$10</definedName>
    <definedName name="BEx5ER4TJTFPN7IB1MNEB1ZFR5M6" hidden="1">'[2]Reco Sheet for Fcast'!$H$2:$I$2</definedName>
    <definedName name="BEx5F6V72QTCK7O39Y59R0EVM6CW" hidden="1">'[2]Reco Sheet for Fcast'!$I$8:$J$8</definedName>
    <definedName name="BEx5FGLQVACD5F5YZG4DGSCHCGO2" hidden="1">'[2]Reco Sheet for Fcast'!$H$2:$I$2</definedName>
    <definedName name="BEx5FLJWHLW3BTZILDPN5NMA449V" hidden="1">'[2]Reco Sheet for Fcast'!$I$6:$J$6</definedName>
    <definedName name="BEx5FNI2O10YN2SI1NO4X5GP3GTF" hidden="1">'[2]Reco Sheet for Fcast'!$F$10:$G$10</definedName>
    <definedName name="BEx5FO8YRFSZCG3L608EHIHIHFY4" localSheetId="2" hidden="1">'[3]AMI P &amp; L'!#REF!</definedName>
    <definedName name="BEx5FO8YRFSZCG3L608EHIHIHFY4" hidden="1">'[3]AMI P &amp; L'!#REF!</definedName>
    <definedName name="BEx5FQNA6V4CNYSH013K45RI4BCV" hidden="1">'[2]Reco Sheet for Fcast'!$F$8:$G$8</definedName>
    <definedName name="BEx5FVQPPEU32CPNV9RRQ9MNLLVE" hidden="1">'[2]Reco Sheet for Fcast'!$H$2:$I$2</definedName>
    <definedName name="BEx5G08KGMG5X2AQKDGPFYG5GH94" hidden="1">'[2]Reco Sheet for Fcast'!$I$6:$J$6</definedName>
    <definedName name="BEx5G1A8TFN4C4QII35U9DKYNIS8" localSheetId="2" hidden="1">'[3]AMI P &amp; L'!#REF!</definedName>
    <definedName name="BEx5G1A8TFN4C4QII35U9DKYNIS8" hidden="1">'[3]AMI P &amp; L'!#REF!</definedName>
    <definedName name="BEx5G1L0QO91KEPDMV1D8OT4BT73" hidden="1">'[2]Reco Sheet for Fcast'!$I$6:$J$6</definedName>
    <definedName name="BEx5G86DZL1VYUX6KWODAP3WFAWP" hidden="1">'[2]Reco Sheet for Fcast'!$E$2:$F$2</definedName>
    <definedName name="BEx5G8BV2GIOCM3C7IUFK8L04A6M" hidden="1">'[2]Reco Sheet for Fcast'!$I$11:$J$11</definedName>
    <definedName name="BEx5GID9MVBUPFFT9M8K8B5MO9NV" hidden="1">'[2]Reco Sheet for Fcast'!$F$15:$G$16</definedName>
    <definedName name="BEx5GLD6CMDEYT8QI3HVPGEES2A5" localSheetId="2" hidden="1">#REF!</definedName>
    <definedName name="BEx5GLD6CMDEYT8QI3HVPGEES2A5" hidden="1">#REF!</definedName>
    <definedName name="BEx5GN0EWA9SCQDPQ7NTUQH82QVK" hidden="1">'[2]Reco Sheet for Fcast'!$F$6:$G$6</definedName>
    <definedName name="BEx5GNBCU4WZ74I0UXFL9ZG2XSGJ" hidden="1">'[2]Reco Sheet for Fcast'!$F$6:$G$6</definedName>
    <definedName name="BEx5GUCTYC7QCWGWU5BTO7Y7HDZX" hidden="1">'[2]Reco Sheet for Fcast'!$I$6:$J$6</definedName>
    <definedName name="BEx5GYUPJULJQ624TEESYFG1NFOH" hidden="1">'[2]Reco Sheet for Fcast'!$I$9:$J$9</definedName>
    <definedName name="BEx5H0NEE0AIN5E2UHJ9J9ISU9N1" hidden="1">'[2]Reco Sheet for Fcast'!$F$8:$G$8</definedName>
    <definedName name="BEx5H1UJSEUQM2K8QHQXO5THVHSO" hidden="1">'[2]Reco Sheet for Fcast'!$F$9:$G$9</definedName>
    <definedName name="BEx5HAOT9XWUF7XIFRZZS8B9F5TZ" hidden="1">'[2]Reco Sheet for Fcast'!$K$2</definedName>
    <definedName name="BEx5HE4XRF9BUY04MENWY9CHHN5H" hidden="1">'[2]Reco Sheet for Fcast'!$I$11:$J$11</definedName>
    <definedName name="BEx5HFHMABAT0H9KKS754X4T304E" hidden="1">'[2]Reco Sheet for Fcast'!$I$11:$J$11</definedName>
    <definedName name="BEx5HGDZ7MX1S3KNXLRL9WU565V4" hidden="1">'[2]Reco Sheet for Fcast'!$F$11:$G$11</definedName>
    <definedName name="BEx5HJZ9FAVNZSSBTAYRPZDYM9NU" hidden="1">'[2]Reco Sheet for Fcast'!$F$8:$G$8</definedName>
    <definedName name="BEx5HZ9JMKHNLFWLVUB1WP5B39BL" hidden="1">'[2]Reco Sheet for Fcast'!$F$10:$G$10</definedName>
    <definedName name="BEx5I244LQHZTF3XI66J8705R9XX" localSheetId="2" hidden="1">'[3]AMI P &amp; L'!#REF!</definedName>
    <definedName name="BEx5I244LQHZTF3XI66J8705R9XX" hidden="1">'[3]AMI P &amp; L'!#REF!</definedName>
    <definedName name="BEx5I8PBP4LIXDGID5BP0THLO0AQ" localSheetId="2" hidden="1">'[3]AMI P &amp; L'!#REF!</definedName>
    <definedName name="BEx5I8PBP4LIXDGID5BP0THLO0AQ" hidden="1">'[3]AMI P &amp; L'!#REF!</definedName>
    <definedName name="BEx5I8USVUB3JP4S9OXGMZVMOQXR" hidden="1">'[2]Reco Sheet for Fcast'!$G$2</definedName>
    <definedName name="BEx5I9GDQSYIAL65UQNDMNFQCS9Y" hidden="1">'[2]Reco Sheet for Fcast'!$I$11:$J$11</definedName>
    <definedName name="BEx5IBUPG9AWNW5PK7JGRGEJ4OLM" hidden="1">'[2]Reco Sheet for Fcast'!$H$2:$I$2</definedName>
    <definedName name="BEx5IC06RVN8BSAEPREVKHKLCJ2L" hidden="1">'[2]Reco Sheet for Fcast'!$I$8:$J$8</definedName>
    <definedName name="BEx5J0FFP1KS4NGY20AEJI8VREEA" hidden="1">'[2]Reco Sheet for Fcast'!$I$9:$J$9</definedName>
    <definedName name="BEx5JF3ZXLDIS8VNKDCY7ZI7H1CI" hidden="1">'[2]Reco Sheet for Fcast'!$F$11:$G$11</definedName>
    <definedName name="BEx5JHCZJ8G6OOOW6EF3GABXKH6F" localSheetId="2" hidden="1">'[3]AMI P &amp; L'!#REF!</definedName>
    <definedName name="BEx5JHCZJ8G6OOOW6EF3GABXKH6F" hidden="1">'[3]AMI P &amp; L'!#REF!</definedName>
    <definedName name="BEx5JJB6W446THXQCRUKD3I7RKLP" hidden="1">'[2]Reco Sheet for Fcast'!$F$8:$G$8</definedName>
    <definedName name="BEx5JNCT8Z7XSSPD5EMNAJELCU2V" localSheetId="2" hidden="1">'[3]AMI P &amp; L'!#REF!</definedName>
    <definedName name="BEx5JNCT8Z7XSSPD5EMNAJELCU2V" hidden="1">'[3]AMI P &amp; L'!#REF!</definedName>
    <definedName name="BEx5JQCNT9Y4RM306CHC8IPY3HBZ" hidden="1">'[2]Reco Sheet for Fcast'!$F$15</definedName>
    <definedName name="BEx5K08PYKE6JOKBYIB006TX619P" hidden="1">'[2]Reco Sheet for Fcast'!$F$9:$G$9</definedName>
    <definedName name="BEx5K51DSERT1TR7B4A29R41W4NX" hidden="1">'[2]Reco Sheet for Fcast'!$I$7:$J$7</definedName>
    <definedName name="BEx5K7A7V5B87CW37IBINCOQ134P" localSheetId="2" hidden="1">#REF!</definedName>
    <definedName name="BEx5K7A7V5B87CW37IBINCOQ134P" hidden="1">#REF!</definedName>
    <definedName name="BEx5KYER580I4T7WTLMUN7NLNP5K" hidden="1">'[2]Reco Sheet for Fcast'!$F$10:$G$10</definedName>
    <definedName name="BEx5L4UOHIBIXCOOD5809ABRZ9A8" hidden="1">'[2]Reco Sheet for Fcast'!$I$11:$J$11</definedName>
    <definedName name="BEx5LHLB3M6K4ZKY2F42QBZT30ZH" hidden="1">'[2]Reco Sheet for Fcast'!$I$9:$J$9</definedName>
    <definedName name="BEx5LRMNU3HXIE1BUMDHRU31F7JJ" hidden="1">'[2]Reco Sheet for Fcast'!$F$6:$G$6</definedName>
    <definedName name="BEx5LSJ1LPUAX3ENSPECWPG4J7D1" localSheetId="2" hidden="1">'[3]AMI P &amp; L'!#REF!</definedName>
    <definedName name="BEx5LSJ1LPUAX3ENSPECWPG4J7D1" hidden="1">'[3]AMI P &amp; L'!#REF!</definedName>
    <definedName name="BEx5LTKQ8RQWJE4BC88OP928893U" localSheetId="2" hidden="1">'[3]AMI P &amp; L'!#REF!</definedName>
    <definedName name="BEx5LTKQ8RQWJE4BC88OP928893U" hidden="1">'[3]AMI P &amp; L'!#REF!</definedName>
    <definedName name="BEx5MB9BR71LZDG7XXQ2EO58JC5F" hidden="1">'[2]Reco Sheet for Fcast'!$H$2:$I$2</definedName>
    <definedName name="BEx5MLQZM68YQSKARVWTTPINFQ2C" localSheetId="2" hidden="1">'[3]AMI P &amp; L'!#REF!</definedName>
    <definedName name="BEx5MLQZM68YQSKARVWTTPINFQ2C" hidden="1">'[3]AMI P &amp; L'!#REF!</definedName>
    <definedName name="BEx5MVHOG4GCI4HKTOTP194VMNRA" localSheetId="2" hidden="1">#REF!</definedName>
    <definedName name="BEx5MVHOG4GCI4HKTOTP194VMNRA" hidden="1">#REF!</definedName>
    <definedName name="BEx5MVXTKNBXHNWTL43C670E4KXC" hidden="1">'[2]Reco Sheet for Fcast'!$F$15</definedName>
    <definedName name="BEx5N4XI4PWB1W9PMZ4O5R0HWTYD" hidden="1">'[2]Reco Sheet for Fcast'!$I$8:$J$8</definedName>
    <definedName name="BEx5NA68N6FJFX9UJXK4M14U487F" hidden="1">'[2]Reco Sheet for Fcast'!$F$6:$G$6</definedName>
    <definedName name="BEx5NIKBG2GDJOYGE3WCXKU7YY51" hidden="1">'[2]Reco Sheet for Fcast'!$I$6:$J$6</definedName>
    <definedName name="BEx5NV06L5J5IMKGOMGKGJ4PBZCD" localSheetId="2" hidden="1">'[3]AMI P &amp; L'!#REF!</definedName>
    <definedName name="BEx5NV06L5J5IMKGOMGKGJ4PBZCD" hidden="1">'[3]AMI P &amp; L'!#REF!</definedName>
    <definedName name="BEx5NZSSQ6PY99ZX2D7Q9IGOR34W" hidden="1">'[2]Reco Sheet for Fcast'!$F$10:$G$10</definedName>
    <definedName name="BEx5O3ZUQ2OARA1CDOZ3NC4UE5AA" hidden="1">'[2]Reco Sheet for Fcast'!$F$11:$G$11</definedName>
    <definedName name="BEx5OAFS0NJ2CB86A02E1JYHMLQ1" hidden="1">'[2]Reco Sheet for Fcast'!$I$6:$J$6</definedName>
    <definedName name="BEx5OG4RPU8W1ETWDWM234NYYYEN" hidden="1">'[2]Reco Sheet for Fcast'!$F$8:$G$8</definedName>
    <definedName name="BEx5OP9Y43F99O2IT69MKCCXGL61" hidden="1">'[2]Reco Sheet for Fcast'!$F$9:$G$9</definedName>
    <definedName name="BEx5P9Y9RDXNUAJ6CZ2LHMM8IM7T" hidden="1">'[2]Reco Sheet for Fcast'!$F$8:$G$8</definedName>
    <definedName name="BEx5PHWB2C0D5QLP3BZIP3UO7DIZ" hidden="1">'[2]Reco Sheet for Fcast'!$I$6:$J$6</definedName>
    <definedName name="BEx5PJP02W68K2E46L5C5YBSNU6T" hidden="1">'[2]Reco Sheet for Fcast'!$H$2:$I$2</definedName>
    <definedName name="BEx5PLCA8DOMAU315YCS5275L2HS" hidden="1">'[2]Reco Sheet for Fcast'!$I$11:$J$11</definedName>
    <definedName name="BEx5PRXMZ5M65Z732WNNGV564C2J" hidden="1">'[2]Reco Sheet for Fcast'!$I$9:$J$9</definedName>
    <definedName name="BEx5QPSW4IPLH50WSR87HRER05RF" hidden="1">'[2]Reco Sheet for Fcast'!$F$10:$G$10</definedName>
    <definedName name="BEx73V0EP8EMNRC3EZJJKKVKWQVB" hidden="1">'[2]Reco Sheet for Fcast'!$I$7:$J$7</definedName>
    <definedName name="BEx741WJHIJVXUX131SBXTVW8D71" hidden="1">'[2]Reco Sheet for Fcast'!$G$2</definedName>
    <definedName name="BEx74Q6H3O7133AWQXWC21MI2UFT" hidden="1">'[2]Reco Sheet for Fcast'!$I$6:$J$6</definedName>
    <definedName name="BEx74W6BJ8ENO3J25WNM5H5APKA3" localSheetId="2" hidden="1">'[3]AMI P &amp; L'!#REF!</definedName>
    <definedName name="BEx74W6BJ8ENO3J25WNM5H5APKA3" hidden="1">'[3]AMI P &amp; L'!#REF!</definedName>
    <definedName name="BEx755GRRD9BL27YHLH5QWIYLWB7" hidden="1">'[2]Reco Sheet for Fcast'!$F$7:$G$7</definedName>
    <definedName name="BEx759D1D5SXS5ELLZVBI0SXYUNF" hidden="1">'[2]Reco Sheet for Fcast'!$I$10:$J$10</definedName>
    <definedName name="BEx75GJZSZHUDN6OOAGQYFUDA2LP" hidden="1">'[2]Reco Sheet for Fcast'!$F$11:$G$11</definedName>
    <definedName name="BEx75HGCCV5K4UCJWYV8EV9AG5YT" hidden="1">'[2]Reco Sheet for Fcast'!$F$8:$G$8</definedName>
    <definedName name="BEx75PZT8TY5P13U978NVBUXKHT4" hidden="1">'[2]Reco Sheet for Fcast'!$F$8:$G$8</definedName>
    <definedName name="BEx75T55F7GML8V1DMWL26WRT006" hidden="1">'[2]Reco Sheet for Fcast'!$F$10:$G$10</definedName>
    <definedName name="BEx75VJGR07JY6UUWURQ4PJ29UKC" hidden="1">'[2]Reco Sheet for Fcast'!$F$6:$G$6</definedName>
    <definedName name="BEx76SNOC6R18OVRQYBQ0JGPW2Z7" localSheetId="2" hidden="1">#REF!</definedName>
    <definedName name="BEx76SNOC6R18OVRQYBQ0JGPW2Z7" hidden="1">#REF!</definedName>
    <definedName name="BEx7741OUGLA0WJQLQRUJSL4DE00" hidden="1">'[2]Reco Sheet for Fcast'!$F$6:$G$6</definedName>
    <definedName name="BEx774N83DXLJZ54Q42PWIJZ2DN1" hidden="1">'[2]Reco Sheet for Fcast'!$F$15</definedName>
    <definedName name="BEx779QNIY3061ZV9BR462WKEGRW" hidden="1">'[2]Reco Sheet for Fcast'!$H$2:$I$2</definedName>
    <definedName name="BEx77G19QU9A95CNHE6QMVSQR2T3" hidden="1">'[2]Reco Sheet for Fcast'!$F$9:$G$9</definedName>
    <definedName name="BEx77P0S3GVMS7BJUL9OWUGJ1B02" hidden="1">'[2]Reco Sheet for Fcast'!$I$6:$J$6</definedName>
    <definedName name="BEx77QDESURI6WW5582YXSK3A972" hidden="1">'[2]Reco Sheet for Fcast'!$I$11:$J$11</definedName>
    <definedName name="BEx77VBI9XOPFHKEWU5EHQ9J675Y" hidden="1">'[2]Reco Sheet for Fcast'!$I$11:$J$11</definedName>
    <definedName name="BEx7809GQOCLHSNH95VOYIX7P1TV" hidden="1">'[2]Reco Sheet for Fcast'!$I$11:$J$11</definedName>
    <definedName name="BEx780K8XAXUHGVZGZWQ74DK4CI3" hidden="1">'[2]Reco Sheet for Fcast'!$I$11:$J$11</definedName>
    <definedName name="BEx78226TN58UE0CTY98YEDU0LSL" hidden="1">'[2]Reco Sheet for Fcast'!$F$15</definedName>
    <definedName name="BEx7881ZZBWHRAX6W2GY19J8MGEQ" hidden="1">'[2]Reco Sheet for Fcast'!$I$9:$J$9</definedName>
    <definedName name="BEx78HHRIWDLHQX2LG0HWFRYEL1T" hidden="1">'[2]Reco Sheet for Fcast'!$H$2:$I$2</definedName>
    <definedName name="BEx78QMXZ2P1ZB3HJ9O50DWHCMXR" hidden="1">'[2]Reco Sheet for Fcast'!$F$7:$G$7</definedName>
    <definedName name="BEx78SFO5VR28677DWZEMDN7G86X" hidden="1">'[2]Reco Sheet for Fcast'!$K$2</definedName>
    <definedName name="BEx78SFOYH1Z0ZDTO47W2M60TW6K" hidden="1">'[2]Reco Sheet for Fcast'!$I$10:$J$10</definedName>
    <definedName name="BEx79JK3E6JO8MX4O35A5G8NZCC8" hidden="1">'[2]Reco Sheet for Fcast'!$I$8:$J$8</definedName>
    <definedName name="BEx79OCP4HQ6XP8EWNGEUDLOZBBS" hidden="1">'[2]Reco Sheet for Fcast'!$F$15</definedName>
    <definedName name="BEx79SEAYKUZB0H4LYBCD6WWJBG2" hidden="1">'[2]Reco Sheet for Fcast'!$I$11:$J$11</definedName>
    <definedName name="BEx79SJRHTLS9PYM69O9BWW1FMJK" hidden="1">'[2]Reco Sheet for Fcast'!$F$7:$G$7</definedName>
    <definedName name="BEx79YJJLBELICW9F9FRYSCQ101L" localSheetId="2" hidden="1">'[3]AMI P &amp; L'!#REF!</definedName>
    <definedName name="BEx79YJJLBELICW9F9FRYSCQ101L" hidden="1">'[3]AMI P &amp; L'!#REF!</definedName>
    <definedName name="BEx79YUC7B0V77FSBGIRCY1BR4VK" hidden="1">'[2]Reco Sheet for Fcast'!$F$6:$G$6</definedName>
    <definedName name="BEx7A06T3RC2891FUX05G3QPRAUE" localSheetId="2" hidden="1">'[3]AMI P &amp; L'!#REF!</definedName>
    <definedName name="BEx7A06T3RC2891FUX05G3QPRAUE" hidden="1">'[3]AMI P &amp; L'!#REF!</definedName>
    <definedName name="BEx7A9S3JA1X7FH4CFSQLTZC4691" hidden="1">'[2]Reco Sheet for Fcast'!$H$2:$I$2</definedName>
    <definedName name="BEx7ABA2C9IWH5VSLVLLLCY62161" hidden="1">'[2]Reco Sheet for Fcast'!$F$15</definedName>
    <definedName name="BEx7AE4LPLX8N85BYB0WCO5S7ZPV" hidden="1">'[2]Reco Sheet for Fcast'!$F$7:$G$7</definedName>
    <definedName name="BEx7ASD1I654MEDCO6GGWA95PXSC" localSheetId="2" hidden="1">'[3]AMI P &amp; L'!#REF!</definedName>
    <definedName name="BEx7ASD1I654MEDCO6GGWA95PXSC" hidden="1">'[3]AMI P &amp; L'!#REF!</definedName>
    <definedName name="BEx7AVCX9S5RJP3NSZ4QM4E6ERDT" localSheetId="2" hidden="1">'[3]AMI P &amp; L'!#REF!</definedName>
    <definedName name="BEx7AVCX9S5RJP3NSZ4QM4E6ERDT" hidden="1">'[3]AMI P &amp; L'!#REF!</definedName>
    <definedName name="BEx7AVYIGP0930MV5JEBWRYCJN68" hidden="1">'[2]Reco Sheet for Fcast'!$I$7:$J$7</definedName>
    <definedName name="BEx7B6LH6917TXOSAAQ6U7HVF018" hidden="1">'[2]Reco Sheet for Fcast'!$F$15</definedName>
    <definedName name="BEx7BPXFZXJ79FQ0E8AQE21PGVHA" hidden="1">'[2]Reco Sheet for Fcast'!$I$11:$J$11</definedName>
    <definedName name="BEx7C04AM39DQMC1TIX7CFZ2ADHX" hidden="1">'[2]Reco Sheet for Fcast'!$F$9:$G$9</definedName>
    <definedName name="BEx7C40F0PQURHPI6YQ39NFIR86Z" hidden="1">'[2]Reco Sheet for Fcast'!$I$10:$J$10</definedName>
    <definedName name="BEx7C93VR7SYRIJS1JO8YZKSFAW9" hidden="1">'[2]Reco Sheet for Fcast'!$I$9:$J$9</definedName>
    <definedName name="BEx7CCPC6R1KQQZ2JQU6EFI1G0RM" hidden="1">'[2]Reco Sheet for Fcast'!$I$7:$J$7</definedName>
    <definedName name="BEx7CIJST9GLS2QD383UK7VUDTGL" hidden="1">'[2]Reco Sheet for Fcast'!$G$2</definedName>
    <definedName name="BEx7CO8T2XKC7GHDSYNAWTZ9L7YR" localSheetId="2" hidden="1">'[3]AMI P &amp; L'!#REF!</definedName>
    <definedName name="BEx7CO8T2XKC7GHDSYNAWTZ9L7YR" hidden="1">'[3]AMI P &amp; L'!#REF!</definedName>
    <definedName name="BEx7CW1CF00DO8A36UNC2X7K65C2" hidden="1">'[2]Reco Sheet for Fcast'!$G$2</definedName>
    <definedName name="BEx7CW6NFRL2P4XWP0MWHIYA97KF" hidden="1">'[2]Reco Sheet for Fcast'!$I$11:$J$11</definedName>
    <definedName name="BEx7D5RWKRS4W71J4NZ6ZSFHPKFT" hidden="1">'[2]Reco Sheet for Fcast'!$F$15</definedName>
    <definedName name="BEx7D8H1TPOX1UN17QZYEV7Q58GA" hidden="1">'[2]Reco Sheet for Fcast'!$I$6:$J$6</definedName>
    <definedName name="BEx7DGF13H2074LRWFZQ45PZ6JPX" hidden="1">'[2]Reco Sheet for Fcast'!$I$9:$J$9</definedName>
    <definedName name="BEx7DKWUXEDIISSX4GDD4YYT887F" hidden="1">'[2]Reco Sheet for Fcast'!$I$8:$J$8</definedName>
    <definedName name="BEx7DMUYR2HC26WW7AOB1TULERMB" hidden="1">'[2]Reco Sheet for Fcast'!$I$12:$J$13</definedName>
    <definedName name="BEx7DVJTRV44IMJIBFXELE67SZ7S" hidden="1">'[2]Reco Sheet for Fcast'!$F$15</definedName>
    <definedName name="BEx7DVUMFCI5INHMVFIJ44RTTSTT" hidden="1">'[2]Reco Sheet for Fcast'!$F$7:$G$7</definedName>
    <definedName name="BEx7E2QT2U8THYOKBPXONB1B47WH" localSheetId="2" hidden="1">'[3]AMI P &amp; L'!#REF!</definedName>
    <definedName name="BEx7E2QT2U8THYOKBPXONB1B47WH" hidden="1">'[3]AMI P &amp; L'!#REF!</definedName>
    <definedName name="BEx7E5QP7W6UKO74F5Y0VJ741HS5" hidden="1">'[2]Reco Sheet for Fcast'!$I$11:$J$11</definedName>
    <definedName name="BEx7E66XF797M3VAMVIZK8WXZGRE" localSheetId="2" hidden="1">#REF!</definedName>
    <definedName name="BEx7E66XF797M3VAMVIZK8WXZGRE" hidden="1">#REF!</definedName>
    <definedName name="BEx7E6N29HGH3I47AFB2DCS6MVS6" hidden="1">'[2]Reco Sheet for Fcast'!$G$2</definedName>
    <definedName name="BEx7EBA8IYHQKT7IQAOAML660SYA" hidden="1">'[2]Reco Sheet for Fcast'!$I$9:$J$9</definedName>
    <definedName name="BEx7EI6C8MCRZFEQYUBE5FSUTIHK" hidden="1">'[2]Reco Sheet for Fcast'!$F$8:$G$8</definedName>
    <definedName name="BEx7EI6DL1Z6UWLFBXAKVGZTKHWJ" localSheetId="2" hidden="1">'[3]AMI P &amp; L'!#REF!</definedName>
    <definedName name="BEx7EI6DL1Z6UWLFBXAKVGZTKHWJ" hidden="1">'[3]AMI P &amp; L'!#REF!</definedName>
    <definedName name="BEx7EQKHX7GZYOLXRDU534TT4H64" hidden="1">'[2]Reco Sheet for Fcast'!$F$9:$G$9</definedName>
    <definedName name="BEx7ETV6L1TM7JSXJIGK3FC6RVZW" hidden="1">'[2]Reco Sheet for Fcast'!$F$11:$G$11</definedName>
    <definedName name="BEx7EYYLHMBYQTH6I377FCQS7CSX" hidden="1">'[2]Reco Sheet for Fcast'!$I$6:$J$6</definedName>
    <definedName name="BEx7FCLG1RYI2SNOU1Y2GQZNZSWA" hidden="1">'[2]Reco Sheet for Fcast'!$I$8:$J$8</definedName>
    <definedName name="BEx7FN32ZGWOAA4TTH79KINTDWR9" hidden="1">'[2]Reco Sheet for Fcast'!$F$9:$G$9</definedName>
    <definedName name="BEx7G82CKM3NIY1PHNFK28M09PCH" hidden="1">'[2]Reco Sheet for Fcast'!$I$7:$J$7</definedName>
    <definedName name="BEx7GR3ENYWRXXS5IT0UMEGOLGUH" hidden="1">'[2]Reco Sheet for Fcast'!$F$15</definedName>
    <definedName name="BEx7GSAL6P7TASL8MB63RFST1LJL" hidden="1">'[2]Reco Sheet for Fcast'!$I$10:$J$10</definedName>
    <definedName name="BEx7GTN79OJWGSCA62UELE41F0A6" hidden="1">'[2]Reco Sheet for Fcast'!$E$1</definedName>
    <definedName name="BEx7H0JD6I5I8WQLLWOYWY5YWPQE" hidden="1">'[2]Reco Sheet for Fcast'!$I$11:$J$11</definedName>
    <definedName name="BEx7H14XCXH7WEXEY1HVO53A6AGH" hidden="1">'[2]Reco Sheet for Fcast'!$F$15</definedName>
    <definedName name="BEx7HGVBEF4LEIF6RC14N3PSU461" hidden="1">'[2]Reco Sheet for Fcast'!$I$10:$J$10</definedName>
    <definedName name="BEx7HQ5T9FZ42QWS09UO4DT42Y0R" hidden="1">'[2]Reco Sheet for Fcast'!$I$11:$J$11</definedName>
    <definedName name="BEx7HRCZE3CVGON1HV07MT5MNDZ3" hidden="1">'[2]Reco Sheet for Fcast'!$F$9:$G$9</definedName>
    <definedName name="BEx7HWGE2CANG5M17X4C8YNC3N8F" hidden="1">'[2]Reco Sheet for Fcast'!$I$6:$J$6</definedName>
    <definedName name="BEx7IBVYN47SFZIA0K4MDKQZNN9V" hidden="1">'[2]Reco Sheet for Fcast'!$I$8:$J$8</definedName>
    <definedName name="BEx7IV2IJ5WT7UC0UG7WP0WF2JZI" hidden="1">'[2]Reco Sheet for Fcast'!$F$10:$G$10</definedName>
    <definedName name="BEx7IXGU74GE5E4S6W4Z13AR092Y" hidden="1">'[2]Reco Sheet for Fcast'!$G$2</definedName>
    <definedName name="BEx7J4YL8Q3BI1MLH16YYQ18IJRD" hidden="1">'[2]Reco Sheet for Fcast'!$H$2:$I$2</definedName>
    <definedName name="BEx7JH3HGBPI07OHZ5LFYK0UFZQR" hidden="1">'[2]Reco Sheet for Fcast'!$I$8:$J$8</definedName>
    <definedName name="BEx7JV194190CNM6WWGQ3UBJ3CHH" hidden="1">'[2]Reco Sheet for Fcast'!$I$9:$J$9</definedName>
    <definedName name="BEx7K7GZ607XQOGB81A1HINBTGOZ" hidden="1">'[2]Reco Sheet for Fcast'!$I$8:$J$8</definedName>
    <definedName name="BEx7KEYPBDXSNROH8M6CDCBN6B50" hidden="1">'[2]Reco Sheet for Fcast'!$I$2</definedName>
    <definedName name="BEx7KSAS8BZT6H8OQCZ5DNSTMO07" hidden="1">'[2]Reco Sheet for Fcast'!$K$2</definedName>
    <definedName name="BEx7KWHTBD21COXVI4HNEQH0Z3L8" hidden="1">'[2]Reco Sheet for Fcast'!$I$8:$J$8</definedName>
    <definedName name="BEx7KXUGRMRSUXCM97Z7VRZQ9JH2" hidden="1">'[2]Reco Sheet for Fcast'!$F$9:$G$9</definedName>
    <definedName name="BEx7L5C6U8MP6IZ67BD649WQYJEK" hidden="1">'[2]Reco Sheet for Fcast'!$F$6:$G$6</definedName>
    <definedName name="BEx7L8HEYEVTATR0OG5JJO647KNI" hidden="1">'[2]Reco Sheet for Fcast'!$F$10:$G$10</definedName>
    <definedName name="BEx7L8XOV64OMS15ZFURFEUXLMWF" hidden="1">'[2]Reco Sheet for Fcast'!$F$15</definedName>
    <definedName name="BEx7MAUI1JJFDIJGDW4RWY5384LY" hidden="1">'[2]Reco Sheet for Fcast'!$G$2</definedName>
    <definedName name="BEx7MJZO3UKAMJ53UWOJ5ZD4GGMQ" hidden="1">'[2]Reco Sheet for Fcast'!$I$11:$J$11</definedName>
    <definedName name="BEx7MT4MFNXIVQGAT6D971GZW7CA" hidden="1">'[2]Reco Sheet for Fcast'!$I$8:$J$8</definedName>
    <definedName name="BEx7NI062THZAM6I8AJWTFJL91CS" hidden="1">'[2]Reco Sheet for Fcast'!$F$8:$G$8</definedName>
    <definedName name="BEx900ACZ0V1VYSC0W43QEUHOVZS" hidden="1">'[2]Reco Sheet for Fcast'!$F$10:$G$10</definedName>
    <definedName name="BEx904S75BPRYMHF0083JF7ES4NG" hidden="1">'[2]Reco Sheet for Fcast'!$I$11:$J$11</definedName>
    <definedName name="BEx90HDD4RWF7JZGA8GCGG7D63MG" hidden="1">'[2]Reco Sheet for Fcast'!$I$7:$J$7</definedName>
    <definedName name="BEx90LPR7EPY9B2HQPUT8UY7S0EO" hidden="1">'[2]Reco Sheet for Fcast'!$F$11:$G$11</definedName>
    <definedName name="BEx90VGH5H09ON2QXYC9WIIEU98T" hidden="1">'[2]Reco Sheet for Fcast'!$H$2:$I$2</definedName>
    <definedName name="BEx9175B70QXYAU5A8DJPGZQ46L9" hidden="1">'[2]Reco Sheet for Fcast'!$F$10:$G$10</definedName>
    <definedName name="BEx91AQQRTV87AO27VWHSFZAD4ZR" hidden="1">'[2]Reco Sheet for Fcast'!$F$10:$G$10</definedName>
    <definedName name="BEx91L8FLL5CWLA2CDHKCOMGVDZN" hidden="1">'[2]Reco Sheet for Fcast'!$H$2:$I$2</definedName>
    <definedName name="BEx91OTVH9ZDBC3QTORU8RZX4EOC" hidden="1">'[2]Reco Sheet for Fcast'!$I$7:$J$7</definedName>
    <definedName name="BEx91QH5JRZKQP1GPN2SQMR3CKAG" localSheetId="2" hidden="1">'[3]AMI P &amp; L'!#REF!</definedName>
    <definedName name="BEx91QH5JRZKQP1GPN2SQMR3CKAG" hidden="1">'[3]AMI P &amp; L'!#REF!</definedName>
    <definedName name="BEx91ROALDNHO7FI4X8L61RH4UJE" localSheetId="2" hidden="1">'[3]AMI P &amp; L'!#REF!</definedName>
    <definedName name="BEx91ROALDNHO7FI4X8L61RH4UJE" hidden="1">'[3]AMI P &amp; L'!#REF!</definedName>
    <definedName name="BEx91TMID71GVYH0U16QM1RV3PX0" hidden="1">'[2]Reco Sheet for Fcast'!$I$9:$J$9</definedName>
    <definedName name="BEx91VF2D78PAF337E3L2L81K9W2" hidden="1">'[2]Reco Sheet for Fcast'!$H$2:$I$2</definedName>
    <definedName name="BEx921PNZ46VORG2VRMWREWIC0SE" hidden="1">'[2]Reco Sheet for Fcast'!$I$8:$J$8</definedName>
    <definedName name="BEx92DPEKL5WM5A3CN8674JI0PR3" hidden="1">'[2]Reco Sheet for Fcast'!$F$8:$G$8</definedName>
    <definedName name="BEx92ER2RMY93TZK0D9L9T3H0GI5" hidden="1">'[2]Reco Sheet for Fcast'!$K$2</definedName>
    <definedName name="BEx92FI04PJT4LI23KKIHRXWJDTT" hidden="1">'[2]Reco Sheet for Fcast'!$F$9:$G$9</definedName>
    <definedName name="BEx92HR14HQ9D5JXCSPA4SS4RT62" hidden="1">'[2]Reco Sheet for Fcast'!$F$11:$G$11</definedName>
    <definedName name="BEx92HWA2D6A5EX9MFG68G0NOMSN" hidden="1">'[2]Reco Sheet for Fcast'!$I$10:$J$10</definedName>
    <definedName name="BEx92JZTWI2NV5R3DXEP4NS1NVLT" hidden="1">'[2]Reco Sheet for Fcast'!$I$11:$J$11</definedName>
    <definedName name="BEx92PUBDIXAU1FW5ZAXECMAU0LN" hidden="1">'[2]Reco Sheet for Fcast'!$K$2</definedName>
    <definedName name="BEx92S8MHFFIVRQ2YSHZNQGOFUHD" hidden="1">'[2]Reco Sheet for Fcast'!$F$15</definedName>
    <definedName name="BEx93B9OULL2YGC896XXYAAJSTRK" hidden="1">'[2]Reco Sheet for Fcast'!$H$2:$I$2</definedName>
    <definedName name="BEx93FRKF99NRT3LH99UTIH7AAYF" hidden="1">'[2]Reco Sheet for Fcast'!$F$6:$G$6</definedName>
    <definedName name="BEx93M7FSHP50OG34A4W8W8DF12U" hidden="1">'[2]Reco Sheet for Fcast'!$I$10:$J$10</definedName>
    <definedName name="BEx93OLWY2O3PRA74U41VG5RXT4Q" hidden="1">'[2]Reco Sheet for Fcast'!$I$7:$J$7</definedName>
    <definedName name="BEx93RWFAF6YJGYUTITVM445C02U" hidden="1">'[2]Reco Sheet for Fcast'!$H$2:$I$2</definedName>
    <definedName name="BEx93SY9RWG3HUV4YXQKXJH9FH14" hidden="1">'[2]Reco Sheet for Fcast'!$F$15</definedName>
    <definedName name="BEx93TJUX3U0FJDBG6DDSNQ91R5J" hidden="1">'[2]Reco Sheet for Fcast'!$I$9:$J$9</definedName>
    <definedName name="BEx942UCRHMI4B0US31HO95GSC2X" hidden="1">'[2]Reco Sheet for Fcast'!$I$7:$J$7</definedName>
    <definedName name="BEx948ZFFQWVIDNG4AZAUGGGEB5U" hidden="1">'[2]Reco Sheet for Fcast'!$F$6:$G$6</definedName>
    <definedName name="BEx94CKXG92OMURH41SNU6IOHK4J" localSheetId="2" hidden="1">'[3]AMI P &amp; L'!#REF!</definedName>
    <definedName name="BEx94CKXG92OMURH41SNU6IOHK4J" hidden="1">'[3]AMI P &amp; L'!#REF!</definedName>
    <definedName name="BEx94GXG30CIVB6ZQN3X3IK6BZXQ" localSheetId="2" hidden="1">'[3]AMI P &amp; L'!#REF!</definedName>
    <definedName name="BEx94GXG30CIVB6ZQN3X3IK6BZXQ" hidden="1">'[3]AMI P &amp; L'!#REF!</definedName>
    <definedName name="BEx94HZ5LURYM9ST744ALV6ZCKYP" localSheetId="2" hidden="1">'[3]AMI P &amp; L'!#REF!</definedName>
    <definedName name="BEx94HZ5LURYM9ST744ALV6ZCKYP" hidden="1">'[3]AMI P &amp; L'!#REF!</definedName>
    <definedName name="BEx94IQ75E90YUMWJ9N591LR7DQQ" localSheetId="2" hidden="1">'[3]AMI P &amp; L'!#REF!</definedName>
    <definedName name="BEx94IQ75E90YUMWJ9N591LR7DQQ" hidden="1">'[3]AMI P &amp; L'!#REF!</definedName>
    <definedName name="BEx94N7W5T3U7UOE97D6OVIBUCXS" hidden="1">'[2]Reco Sheet for Fcast'!$I$6:$J$6</definedName>
    <definedName name="BEx955NIAWX5OLAHMTV6QFUZPR30" localSheetId="2" hidden="1">'[3]AMI P &amp; L'!#REF!</definedName>
    <definedName name="BEx955NIAWX5OLAHMTV6QFUZPR30" hidden="1">'[3]AMI P &amp; L'!#REF!</definedName>
    <definedName name="BEx9581TYVI2M5TT4ISDAJV4W7Z6" hidden="1">'[2]Reco Sheet for Fcast'!$I$10:$J$10</definedName>
    <definedName name="BEx95NHF4RVUE0YDOAFZEIVBYJXD" hidden="1">'[2]Reco Sheet for Fcast'!$I$6:$J$6</definedName>
    <definedName name="BEx95QBZMG0E2KQ9BERJ861QLYN3" hidden="1">'[2]Reco Sheet for Fcast'!$F$6:$G$6</definedName>
    <definedName name="BEx95QHBVDN795UNQJLRXG3RDU49" hidden="1">'[2]Reco Sheet for Fcast'!$I$6:$J$6</definedName>
    <definedName name="BEx95TBVUWV7L7OMFMZDQEXGVHU6" hidden="1">'[2]Reco Sheet for Fcast'!$F$9:$G$9</definedName>
    <definedName name="BEx95U89DZZSVO39TGS62CX8G9N4" hidden="1">'[2]Reco Sheet for Fcast'!$F$11:$G$11</definedName>
    <definedName name="BEx9602K2GHNBUEUVT9ONRQU1GMD" hidden="1">'[2]Reco Sheet for Fcast'!$F$9:$G$9</definedName>
    <definedName name="BEx962BL3Y4LA53EBYI64ZYMZE8U" hidden="1">'[2]Reco Sheet for Fcast'!$F$7:$G$7</definedName>
    <definedName name="BEx96JP7X7K0JLFXG5H49RXRME5R" localSheetId="2" hidden="1">#REF!</definedName>
    <definedName name="BEx96JP7X7K0JLFXG5H49RXRME5R" hidden="1">#REF!</definedName>
    <definedName name="BEx96KR21O7H9R29TN0S45Y3QPUK" hidden="1">'[2]Reco Sheet for Fcast'!$I$9:$J$9</definedName>
    <definedName name="BEx96SUFKHHFE8XQ6UUO6ILDOXHO" hidden="1">'[2]Reco Sheet for Fcast'!$I$11:$J$11</definedName>
    <definedName name="BEx96UN4YWXBDEZ1U1ZUIPP41Z7I" hidden="1">'[2]Reco Sheet for Fcast'!$H$2:$I$2</definedName>
    <definedName name="BEx978KSD61YJH3S9DGO050R2EHA" hidden="1">'[2]Reco Sheet for Fcast'!$F$7:$G$7</definedName>
    <definedName name="BEx97H9O1NAKAPK4MX4PKO34ICL5" hidden="1">'[2]Reco Sheet for Fcast'!$F$11:$G$11</definedName>
    <definedName name="BEx97MNUZQ1Z0AO2FL7XQYVNCPR7" hidden="1">'[2]Reco Sheet for Fcast'!$I$8:$J$8</definedName>
    <definedName name="BEx97NPQBACJVD9K1YXI08RTW9E2" localSheetId="2" hidden="1">'[3]AMI P &amp; L'!#REF!</definedName>
    <definedName name="BEx97NPQBACJVD9K1YXI08RTW9E2" hidden="1">'[3]AMI P &amp; L'!#REF!</definedName>
    <definedName name="BEx97RWQLXS0OORDCN69IGA58CWU" hidden="1">'[2]Reco Sheet for Fcast'!$F$6:$G$6</definedName>
    <definedName name="BEx97YNGGDFIXHTMGFL2IHAQX9MI" hidden="1">'[2]Reco Sheet for Fcast'!$F$8:$G$8</definedName>
    <definedName name="BEx980G6OO93SXIQ4H0NMENRJJHQ" hidden="1">'[2]Reco Sheet for Fcast'!$I$9:$J$9</definedName>
    <definedName name="BEx981HW73BUZWT14TBTZHC0ZTJ4" hidden="1">'[2]Reco Sheet for Fcast'!$F$7:$G$7</definedName>
    <definedName name="BEx9871KU0N99P0900EAK69VFYT2" hidden="1">'[2]Reco Sheet for Fcast'!$F$15</definedName>
    <definedName name="BEx98IFKNJFGZFLID1YTRFEG1SXY" hidden="1">'[2]Reco Sheet for Fcast'!$F$9:$G$9</definedName>
    <definedName name="BEx9915UVD4G7RA3IMLFZ0LG3UA2" hidden="1">'[2]Reco Sheet for Fcast'!$F$7:$G$7</definedName>
    <definedName name="BEx992CZON8AO7U7V88VN1JBO0MG" hidden="1">'[2]Reco Sheet for Fcast'!$I$8:$J$8</definedName>
    <definedName name="BEx9952469XMFGSPXL7CMXHPJF90" hidden="1">'[2]Reco Sheet for Fcast'!$I$9:$J$9</definedName>
    <definedName name="BEx99B77I7TUSHRR4HIZ9FU2EIUT" hidden="1">'[2]Reco Sheet for Fcast'!$F$11:$G$11</definedName>
    <definedName name="BEx99Q6PH5F3OQKCCAAO75PYDEFN" hidden="1">'[2]Reco Sheet for Fcast'!$G$2</definedName>
    <definedName name="BEx99UDROAK28GWTG7FXE0N78XYN" hidden="1">'[2]Reco Sheet for Fcast'!$I$11:$J$11</definedName>
    <definedName name="BEx99WBYT2D6UUC1PT7A40ENYID4" hidden="1">'[2]Reco Sheet for Fcast'!$I$11:$J$11</definedName>
    <definedName name="BEx99ZRZ4I7FHDPGRAT5VW7NVBPU" hidden="1">'[2]Reco Sheet for Fcast'!$I$7:$J$7</definedName>
    <definedName name="BEx9AT5E3ZSHKSOL35O38L8HF9TH" hidden="1">'[2]Reco Sheet for Fcast'!$I$9:$J$9</definedName>
    <definedName name="BEx9AV8W1FAWF5BHATYEN47X12JN" hidden="1">'[2]Reco Sheet for Fcast'!$F$15</definedName>
    <definedName name="BEx9B8A5186FNTQQNLIO5LK02ABI" localSheetId="2" hidden="1">'[3]AMI P &amp; L'!#REF!</definedName>
    <definedName name="BEx9B8A5186FNTQQNLIO5LK02ABI" hidden="1">'[3]AMI P &amp; L'!#REF!</definedName>
    <definedName name="BEx9B8VR20E2CILU4CDQUQQ9ONXK" hidden="1">'[2]Reco Sheet for Fcast'!$G$2</definedName>
    <definedName name="BEx9B917EUP13X6FQ3NPQL76XM5V" hidden="1">'[2]Reco Sheet for Fcast'!$F$11:$G$11</definedName>
    <definedName name="BEx9BAJ5WYEQ623HUT9NNCMP3RUG" hidden="1">'[2]Reco Sheet for Fcast'!$I$11:$J$11</definedName>
    <definedName name="BEx9BYSYW7QCPXS2NAVLFAU5Y2Z2" hidden="1">'[2]Reco Sheet for Fcast'!$I$6:$J$6</definedName>
    <definedName name="BEx9C590HJ2O31IWJB73C1HR74AI" hidden="1">'[2]Reco Sheet for Fcast'!$I$11:$J$11</definedName>
    <definedName name="BEx9CCQRMYYOGIOYTOM73VKDIPS1" hidden="1">'[2]Reco Sheet for Fcast'!$I$6:$J$6</definedName>
    <definedName name="BEx9D1BC9FT19KY0INAABNDBAMR1" hidden="1">'[2]Reco Sheet for Fcast'!$I$10:$J$10</definedName>
    <definedName name="BEx9DN6ZMF18Q39MPMXSDJTZQNJ3" hidden="1">'[2]Reco Sheet for Fcast'!$F$10:$G$10</definedName>
    <definedName name="BEx9E14TDNSEMI784W0OTIEQMWN6" hidden="1">'[2]Reco Sheet for Fcast'!$K$2</definedName>
    <definedName name="BEx9E2BZ2B1R41FMGJCJ7JLGLUAJ" hidden="1">'[2]Reco Sheet for Fcast'!$F$15:$G$16</definedName>
    <definedName name="BEx9EG9KBJ77M8LEOR9ITOKN5KXY" hidden="1">'[2]Reco Sheet for Fcast'!$I$7:$J$7</definedName>
    <definedName name="BEx9EMK6HAJJMVYZTN5AUIV7O1E6" hidden="1">'[2]Reco Sheet for Fcast'!$I$11:$J$11</definedName>
    <definedName name="BEx9EQLVZHYQ1TPX7WH3SOWXCZLE" hidden="1">'[2]Reco Sheet for Fcast'!$I$6:$J$6</definedName>
    <definedName name="BEx9ETLU0EK5LGEM1QCNYN2S8O5F" hidden="1">'[2]Reco Sheet for Fcast'!$F$7:$G$7</definedName>
    <definedName name="BEx9F0Y2ESUNE3U7TQDLMPE9BO67" hidden="1">'[2]Reco Sheet for Fcast'!$I$10:$J$10</definedName>
    <definedName name="BEx9F5W18ZGFOKGRE8PR6T1MO6GT" hidden="1">'[2]Reco Sheet for Fcast'!$I$11:$J$11</definedName>
    <definedName name="BEx9F78N4HY0XFGBQ4UJRD52L1EI" hidden="1">'[2]Reco Sheet for Fcast'!$K$2</definedName>
    <definedName name="BEx9FF16LOQP5QIR4UHW5EIFGQB8" hidden="1">'[2]Reco Sheet for Fcast'!$G$2</definedName>
    <definedName name="BEx9FJTSRCZ3ZXT3QVBJT5NF8T7V" hidden="1">'[2]Reco Sheet for Fcast'!$K$2</definedName>
    <definedName name="BEx9FRBEEYPS5HLS3XT34AKZN94G" hidden="1">'[2]Reco Sheet for Fcast'!$F$7:$G$7</definedName>
    <definedName name="BEx9GDY4D8ZPQJCYFIMYM0V0C51Y" hidden="1">'[2]Reco Sheet for Fcast'!$F$8:$G$8</definedName>
    <definedName name="BEx9GGY04V0ZWI6O9KZH4KSBB389" hidden="1">'[2]Reco Sheet for Fcast'!$I$11:$J$11</definedName>
    <definedName name="BEx9GNOPB6OZ2RH3FCDNJR38RJOS" hidden="1">'[2]Reco Sheet for Fcast'!$F$9:$G$9</definedName>
    <definedName name="BEx9GOA9AZX8DJGLEVWAJIIXRVFO" hidden="1">'[2]Reco Sheet for Fcast'!$F$9:$G$9</definedName>
    <definedName name="BEx9GTJ6YTNR09A1J3DJOTVV6SGI" hidden="1">'[2]Reco Sheet for Fcast'!$G$2:$H$2</definedName>
    <definedName name="BEx9GUQALUWCD30UKUQGSWW8KBQ7" hidden="1">'[2]Reco Sheet for Fcast'!$I$6:$J$6</definedName>
    <definedName name="BEx9GY6BVFQGCLMOWVT6PIC9WP5X" hidden="1">'[2]Reco Sheet for Fcast'!$F$15</definedName>
    <definedName name="BEx9GZ2P3FDHKXEBXX2VS0BG2NP2" hidden="1">'[2]Reco Sheet for Fcast'!$F$6:$G$6</definedName>
    <definedName name="BEx9H04IB14E1437FF2OIRRWBSD7" hidden="1">'[2]Reco Sheet for Fcast'!$F$15</definedName>
    <definedName name="BEx9H5O1KDZJCW91Q29VRPY5YS6P" hidden="1">'[2]Reco Sheet for Fcast'!$I$9:$J$9</definedName>
    <definedName name="BEx9H8YR0E906F1JXZMBX3LNT004" hidden="1">'[2]Reco Sheet for Fcast'!$F$9:$G$9</definedName>
    <definedName name="BEx9I8XIG7E5NB48QQHXP23FIN60" hidden="1">'[2]Reco Sheet for Fcast'!$I$10:$J$10</definedName>
    <definedName name="BEx9IQRF01ATLVK0YE60ARKQJ68L" hidden="1">'[2]Reco Sheet for Fcast'!$I$8:$J$8</definedName>
    <definedName name="BEx9IT5QNZWKM6YQ5WER0DC2PMMU" hidden="1">'[2]Reco Sheet for Fcast'!$I$9:$J$9</definedName>
    <definedName name="BEx9IW5MFLXTVCJHVUZTUH93AXOS" localSheetId="2" hidden="1">'[3]AMI P &amp; L'!#REF!</definedName>
    <definedName name="BEx9IW5MFLXTVCJHVUZTUH93AXOS" hidden="1">'[3]AMI P &amp; L'!#REF!</definedName>
    <definedName name="BEx9IXCSPSZC80YZUPRCYTG326KV" hidden="1">'[2]Reco Sheet for Fcast'!$I$10:$J$10</definedName>
    <definedName name="BEx9IZR39NHDGOM97H4E6F81RTQW" hidden="1">'[2]Reco Sheet for Fcast'!$F$6:$G$6</definedName>
    <definedName name="BEx9J6CH5E7YZPER7HXEIOIKGPCA" localSheetId="2" hidden="1">'[3]AMI P &amp; L'!#REF!</definedName>
    <definedName name="BEx9J6CH5E7YZPER7HXEIOIKGPCA" hidden="1">'[3]AMI P &amp; L'!#REF!</definedName>
    <definedName name="BEx9JJTZKVUJAVPTRE0RAVTEH41G" hidden="1">'[2]Reco Sheet for Fcast'!$I$11:$J$11</definedName>
    <definedName name="BEx9JLBYK239B3F841C7YG1GT7ST" localSheetId="2" hidden="1">'[3]AMI P &amp; L'!#REF!</definedName>
    <definedName name="BEx9JLBYK239B3F841C7YG1GT7ST" hidden="1">'[3]AMI P &amp; L'!#REF!</definedName>
    <definedName name="BExAW4IIW5D0MDY6TJ3G4FOLPYIR" hidden="1">'[2]Reco Sheet for Fcast'!$H$2:$I$2</definedName>
    <definedName name="BExAWEPCKLF5GHCVH6O4GKOE0SW1" hidden="1">'[2]Reco Sheet for Fcast'!$F$10:$G$10</definedName>
    <definedName name="BExAX28937OH2SJJ980WOFXSWR07" hidden="1">'[2]Reco Sheet for Fcast'!$F$7:$G$7</definedName>
    <definedName name="BExAX410NB4F2XOB84OR2197H8M5" localSheetId="2" hidden="1">'[3]AMI P &amp; L'!#REF!</definedName>
    <definedName name="BExAX410NB4F2XOB84OR2197H8M5" hidden="1">'[3]AMI P &amp; L'!#REF!</definedName>
    <definedName name="BExAX8TNG8LQ5Q4904SAYQIPGBSV" hidden="1">'[2]Reco Sheet for Fcast'!$I$7:$J$7</definedName>
    <definedName name="BExAY0EAT2LXR5MFGM0DLIB45PLO" hidden="1">'[2]Reco Sheet for Fcast'!$F$6:$G$6</definedName>
    <definedName name="BExAYE6LNIEBR9DSNI5JGNITGKIT" hidden="1">'[2]Reco Sheet for Fcast'!$I$7:$J$7</definedName>
    <definedName name="BExAYHMLXGGO25P8HYB2S75DEB4F" hidden="1">'[2]Reco Sheet for Fcast'!$F$10:$G$10</definedName>
    <definedName name="BExAYHXJ3CVLPZX5R6UR0U1MNDXJ" hidden="1">'[2]Reco Sheet for Fcast'!$C$15:$D$23</definedName>
    <definedName name="BExAYKXAUWGDOPG952TEJ2UKZKWN" hidden="1">'[2]Reco Sheet for Fcast'!$F$8:$G$8</definedName>
    <definedName name="BExAYP9TDTI2MBP6EYE0H39CPMXN" hidden="1">'[2]Reco Sheet for Fcast'!$F$9:$G$9</definedName>
    <definedName name="BExAYPPWJPWDKU59O051WMGB7O0J" hidden="1">'[2]Reco Sheet for Fcast'!$F$11:$G$11</definedName>
    <definedName name="BExAYR2JZCJBUH6F1LZC2A7JIVRJ" hidden="1">'[2]Reco Sheet for Fcast'!$F$7:$G$7</definedName>
    <definedName name="BExAYTGVRD3DLKO75RFPMBKCIWB8" hidden="1">'[2]Reco Sheet for Fcast'!$F$8:$G$8</definedName>
    <definedName name="BExAYY9H9COOT46HJLPVDLTO12UL" hidden="1">'[2]Reco Sheet for Fcast'!$I$11:$J$11</definedName>
    <definedName name="BExAZCNEGB4JYHC8CZ51KTN890US" hidden="1">'[2]Reco Sheet for Fcast'!$F$9:$G$9</definedName>
    <definedName name="BExAZFCI302YFYRDJYQDWQQL0Q0O" hidden="1">'[2]Reco Sheet for Fcast'!$I$7:$J$7</definedName>
    <definedName name="BExAZLHLST9OP89R1HJMC1POQG8H" hidden="1">'[2]Reco Sheet for Fcast'!$F$10:$G$10</definedName>
    <definedName name="BExAZMDYMIAA7RX1BMCKU1VLBRGY" hidden="1">'[2]Reco Sheet for Fcast'!$F$6:$G$6</definedName>
    <definedName name="BExAZNL6BHI8DCQWXOX4I2P839UX" hidden="1">'[2]Reco Sheet for Fcast'!$I$2:$J$2</definedName>
    <definedName name="BExAZRMWSONMCG9KDUM4KAQ7BONM" hidden="1">'[2]Reco Sheet for Fcast'!$H$2:$I$2</definedName>
    <definedName name="BExAZTFG4SJRG4TW6JXRF7N08JFI" hidden="1">'[2]Reco Sheet for Fcast'!$I$10:$J$10</definedName>
    <definedName name="BExAZUS4A8OHDZK0MWAOCCCKTH73" hidden="1">'[2]Reco Sheet for Fcast'!$F$8:$G$8</definedName>
    <definedName name="BExAZX6FECVK3E07KXM2XPYKGM6U" hidden="1">'[2]Reco Sheet for Fcast'!$G$2</definedName>
    <definedName name="BExB012NJ8GASTNNPBRRFTLHIOC9" hidden="1">'[2]Reco Sheet for Fcast'!$F$9:$G$9</definedName>
    <definedName name="BExB072HHXVMUC0VYNGG48GRSH5Q" localSheetId="2" hidden="1">'[3]AMI P &amp; L'!#REF!</definedName>
    <definedName name="BExB072HHXVMUC0VYNGG48GRSH5Q" hidden="1">'[3]AMI P &amp; L'!#REF!</definedName>
    <definedName name="BExB0FRDEYDEUEAB1W8KD6D965XA" hidden="1">'[2]Reco Sheet for Fcast'!$K$2</definedName>
    <definedName name="BExB0KPCN7YJORQAYUCF4YKIKPMC" hidden="1">'[2]Reco Sheet for Fcast'!$I$11:$J$11</definedName>
    <definedName name="BExB0WE4PI3NOBXXVO9CTEN4DIU2" hidden="1">'[2]Reco Sheet for Fcast'!$G$2</definedName>
    <definedName name="BExB10QNIVITUYS55OAEKK3VLJFE" hidden="1">'[2]Reco Sheet for Fcast'!$G$2</definedName>
    <definedName name="BExB15ZDRY4CIJ911DONP0KCY9KU" hidden="1">'[2]Reco Sheet for Fcast'!$F$6:$G$6</definedName>
    <definedName name="BExB16VQY0O0RLZYJFU3OFEONVTE" hidden="1">'[2]Reco Sheet for Fcast'!$I$6:$J$6</definedName>
    <definedName name="BExB1FKNY2UO4W5FUGFHJOA2WFGG" localSheetId="2" hidden="1">'[3]AMI P &amp; L'!#REF!</definedName>
    <definedName name="BExB1FKNY2UO4W5FUGFHJOA2WFGG" hidden="1">'[3]AMI P &amp; L'!#REF!</definedName>
    <definedName name="BExB1GMD0PIDGTFBGQOPRWQSP9I4" localSheetId="2" hidden="1">'[3]AMI P &amp; L'!#REF!</definedName>
    <definedName name="BExB1GMD0PIDGTFBGQOPRWQSP9I4" hidden="1">'[3]AMI P &amp; L'!#REF!</definedName>
    <definedName name="BExB1PWZDAO1V9N18MU22F75P6Y5" hidden="1">'[2]Reco Sheet for Fcast'!$I$6:$J$6</definedName>
    <definedName name="BExB1Q29OO6LNFNT1EQLA3KYE7MX" hidden="1">'[2]Reco Sheet for Fcast'!$F$7:$G$7</definedName>
    <definedName name="BExB1TNRV5EBWZEHYLHI76T0FVA7" hidden="1">'[2]Reco Sheet for Fcast'!$I$9:$J$9</definedName>
    <definedName name="BExB1WI6M8I0EEP1ANUQZCFY24EV" localSheetId="2" hidden="1">'[3]AMI P &amp; L'!#REF!</definedName>
    <definedName name="BExB1WI6M8I0EEP1ANUQZCFY24EV" hidden="1">'[3]AMI P &amp; L'!#REF!</definedName>
    <definedName name="BExB1Z7GTT7CR0FJMG7GTKH7A4KN" hidden="1">'[2]Reco Sheet for Fcast'!$O$6:$P$10</definedName>
    <definedName name="BExB203OWC9QZA3BYOKQ18L4FUJE" hidden="1">'[2]Reco Sheet for Fcast'!$F$9:$G$9</definedName>
    <definedName name="BExB2CJHTU7C591BR4WRL5L2F2K6" hidden="1">'[2]Reco Sheet for Fcast'!$I$9:$J$9</definedName>
    <definedName name="BExB2K1AV4PGNS1O6C7D7AO411AX" hidden="1">'[2]Reco Sheet for Fcast'!$F$11:$G$11</definedName>
    <definedName name="BExB2O2UYHKI324YE324E1N7FVIB" hidden="1">'[2]Reco Sheet for Fcast'!$I$10:$J$10</definedName>
    <definedName name="BExB2Q0VJ0MU2URO3JOVUAVHEI3V" localSheetId="2" hidden="1">'[3]AMI P &amp; L'!#REF!</definedName>
    <definedName name="BExB2Q0VJ0MU2URO3JOVUAVHEI3V" hidden="1">'[3]AMI P &amp; L'!#REF!</definedName>
    <definedName name="BExB30IP1DNKNQ6PZ5ERUGR5MK4Z" hidden="1">'[2]Reco Sheet for Fcast'!$I$11:$J$11</definedName>
    <definedName name="BExB442RX0T3L6HUL6X5T21CENW6" localSheetId="2" hidden="1">'[3]AMI P &amp; L'!#REF!</definedName>
    <definedName name="BExB442RX0T3L6HUL6X5T21CENW6" hidden="1">'[3]AMI P &amp; L'!#REF!</definedName>
    <definedName name="BExB4ADD0L7417CII901XTFKXD1J" hidden="1">'[2]Reco Sheet for Fcast'!$I$7:$J$7</definedName>
    <definedName name="BExB4DYU06HCGRIPBSWRCXK804UM" hidden="1">'[2]Reco Sheet for Fcast'!$F$11:$G$11</definedName>
    <definedName name="BExB4KEQ72L2ONQ7IFMYZAK0153C" hidden="1">'[2]Reco Sheet for Fcast'!$F$11:$G$11</definedName>
    <definedName name="BExB4Z3EZBGYYI33U0KQ8NEIH8PY" hidden="1">'[2]Reco Sheet for Fcast'!$I$8:$J$8</definedName>
    <definedName name="BExB55368XW7UX657ZSPC6BFE92S" hidden="1">'[2]Reco Sheet for Fcast'!$I$8:$J$8</definedName>
    <definedName name="BExB57MZEPL2SA2ONPK66YFLZWJU" hidden="1">'[2]Reco Sheet for Fcast'!$I$8:$J$8</definedName>
    <definedName name="BExB5833OAOJ22VK1YK47FHUSVK2" localSheetId="2" hidden="1">'[3]AMI P &amp; L'!#REF!</definedName>
    <definedName name="BExB5833OAOJ22VK1YK47FHUSVK2" hidden="1">'[3]AMI P &amp; L'!#REF!</definedName>
    <definedName name="BExB58JDIHS42JZT9DJJMKA8QFCO" hidden="1">'[2]Reco Sheet for Fcast'!$I$11:$J$11</definedName>
    <definedName name="BExB58U5FQC5JWV9CGC83HLLZUZI" hidden="1">'[2]Reco Sheet for Fcast'!$F$7:$G$7</definedName>
    <definedName name="BExB5EDO9XUKHF74X3HAU2WPPHZH" hidden="1">'[2]Reco Sheet for Fcast'!$I$6:$J$6</definedName>
    <definedName name="BExB5G6EH68AYEP1UT0GHUEL3SLN" hidden="1">'[2]Reco Sheet for Fcast'!$F$11:$G$11</definedName>
    <definedName name="BExB5QYVEZWFE5DQVHAM760EV05X" hidden="1">'[2]Reco Sheet for Fcast'!$I$7:$J$7</definedName>
    <definedName name="BExB5U9IRH14EMOE0YGIE3WIVLFS" hidden="1">'[2]Reco Sheet for Fcast'!$I$6:$J$6</definedName>
    <definedName name="BExB5VWYMOV6BAIH7XUBBVPU7MMD" hidden="1">'[2]Reco Sheet for Fcast'!$F$9:$G$9</definedName>
    <definedName name="BExB610DZWIJP1B72U9QM42COH2B" hidden="1">'[2]Reco Sheet for Fcast'!$F$9:$G$9</definedName>
    <definedName name="BExB6C3FUAKK9ML5T767NMWGA9YB" hidden="1">'[2]Reco Sheet for Fcast'!$F$7:$G$7</definedName>
    <definedName name="BExB6C8X6JYRLKZKK17VE3QUNL3D" hidden="1">'[2]Reco Sheet for Fcast'!$G$2</definedName>
    <definedName name="BExB6HN3QRFPXM71MDUK21BKM7PF" hidden="1">'[2]Reco Sheet for Fcast'!$F$11:$G$11</definedName>
    <definedName name="BExB6IZMHCZ3LB7N73KD90YB1HBZ" hidden="1">'[2]Reco Sheet for Fcast'!$F$9:$G$9</definedName>
    <definedName name="BExB719SGNX4Y8NE6JEXC555K596" hidden="1">'[2]Reco Sheet for Fcast'!$F$10:$G$10</definedName>
    <definedName name="BExB7265DCHKS7V2OWRBXCZTEIW9" hidden="1">'[2]Reco Sheet for Fcast'!$F$6:$G$6</definedName>
    <definedName name="BExB74PS5P9G0P09Y6DZSCX0FLTJ" hidden="1">'[2]Reco Sheet for Fcast'!$I$6:$J$6</definedName>
    <definedName name="BExB78RH79J0MIF7H8CAZ0CFE88Q" localSheetId="2" hidden="1">'[3]AMI P &amp; L'!#REF!</definedName>
    <definedName name="BExB78RH79J0MIF7H8CAZ0CFE88Q" hidden="1">'[3]AMI P &amp; L'!#REF!</definedName>
    <definedName name="BExB7ELT09HGDVO5BJC1ZY9D09GZ" hidden="1">'[2]Reco Sheet for Fcast'!$H$2:$I$2</definedName>
    <definedName name="BExB806PAXX70XUTA3ZI7OORD78R" hidden="1">'[2]Reco Sheet for Fcast'!$F$15</definedName>
    <definedName name="BExB8HF4UBVZKQCSRFRUQL2EE6VL" hidden="1">'[2]Reco Sheet for Fcast'!$F$8:$G$8</definedName>
    <definedName name="BExB8HKHKZ1ORJZUYGG2M4VSCC39" hidden="1">'[2]Reco Sheet for Fcast'!$F$9:$G$9</definedName>
    <definedName name="BExB8K9L3ECVVHYODX1ITUTEHJTR" hidden="1">'[2]Reco Sheet for Fcast'!$L$6:$M$10</definedName>
    <definedName name="BExB8QPH8DC5BESEVPSMBCWVN6PO" hidden="1">'[2]Reco Sheet for Fcast'!$F$6:$G$6</definedName>
    <definedName name="BExB8U5N0D85YR8APKN3PPKG0FWP" localSheetId="2" hidden="1">'[3]AMI P &amp; L'!#REF!</definedName>
    <definedName name="BExB8U5N0D85YR8APKN3PPKG0FWP" hidden="1">'[3]AMI P &amp; L'!#REF!</definedName>
    <definedName name="BExB9AXUUDDTRDLVSC7REODDIYJ2" localSheetId="2" hidden="1">#REF!</definedName>
    <definedName name="BExB9AXUUDDTRDLVSC7REODDIYJ2" hidden="1">#REF!</definedName>
    <definedName name="BExB9DHI5I2TJ2LXYPM98EE81L27" hidden="1">'[2]Reco Sheet for Fcast'!$I$9:$J$9</definedName>
    <definedName name="BExB9Q2MZZHBGW8QQKVEYIMJBPIE" localSheetId="2" hidden="1">'[3]AMI P &amp; L'!#REF!</definedName>
    <definedName name="BExB9Q2MZZHBGW8QQKVEYIMJBPIE" hidden="1">'[3]AMI P &amp; L'!#REF!</definedName>
    <definedName name="BExBA1GON0EZRJ20UYPILAPLNQWM" hidden="1">'[2]Reco Sheet for Fcast'!$I$7:$J$7</definedName>
    <definedName name="BExBA69ASGYRZW1G1DYIS9QRRTBN" hidden="1">'[2]Reco Sheet for Fcast'!$F$9:$G$9</definedName>
    <definedName name="BExBA6K42582A14WFFWQ3Q8QQWB6" hidden="1">'[2]Reco Sheet for Fcast'!$I$7:$J$7</definedName>
    <definedName name="BExBA8I5D4R8R2PYQ1K16TWGTOEP" hidden="1">'[2]Reco Sheet for Fcast'!$I$7:$J$7</definedName>
    <definedName name="BExBA93PE0DGUUTA7LLSIGBIXWE5" hidden="1">'[2]Reco Sheet for Fcast'!$I$7:$J$7</definedName>
    <definedName name="BExBAAGDKQLBSZJAFZFOCDTVS99P" localSheetId="2" hidden="1">'[3]AMI P &amp; L'!#REF!</definedName>
    <definedName name="BExBAAGDKQLBSZJAFZFOCDTVS99P" hidden="1">'[3]AMI P &amp; L'!#REF!</definedName>
    <definedName name="BExBAI8X0FKDQJ6YZJQDTTG4ZCWY" hidden="1">'[2]Reco Sheet for Fcast'!$I$7:$J$7</definedName>
    <definedName name="BExBAKN7XIBAXCF9PCNVS038PCQO" hidden="1">'[2]Reco Sheet for Fcast'!$F$11:$G$11</definedName>
    <definedName name="BExBAKXZ7PBW3DDKKA5MWC1ZUC7O" hidden="1">'[2]Reco Sheet for Fcast'!$I$8:$J$8</definedName>
    <definedName name="BExBAO8NLXZXHO6KCIECSFCH3RR0" hidden="1">'[2]Reco Sheet for Fcast'!$I$9:$J$9</definedName>
    <definedName name="BExBAOOT1KBSIEISN1ADL4RMY879" hidden="1">'[2]Reco Sheet for Fcast'!$G$2</definedName>
    <definedName name="BExBAVKX8Q09370X1GCZWJ4E91YJ" hidden="1">'[2]Reco Sheet for Fcast'!$I$8:$J$8</definedName>
    <definedName name="BExBAX2X2ENJYO4QTR5VAIQ86L7B" hidden="1">'[2]Reco Sheet for Fcast'!$F$8:$G$8</definedName>
    <definedName name="BExBAZ13D3F1DVJQ6YJ8JGUYEYJE" hidden="1">'[2]Reco Sheet for Fcast'!$I$11:$J$11</definedName>
    <definedName name="BExBBUCJQRR74Q7GPWDEZXYK2KJL" hidden="1">'[2]Reco Sheet for Fcast'!$I$11:$J$11</definedName>
    <definedName name="BExBBV8XVMD9CKZY711T0BN7H3PM" hidden="1">'[2]Reco Sheet for Fcast'!$F$15</definedName>
    <definedName name="BExBC78HXWXHO3XAB6E8NVTBGLJS" hidden="1">'[2]Reco Sheet for Fcast'!$F$10:$G$10</definedName>
    <definedName name="BExBCKKJTIRKC1RZJRTK65HHLX4W" hidden="1">'[2]Reco Sheet for Fcast'!$I$9:$J$9</definedName>
    <definedName name="BExBCLMEPAN3XXX174TU8SS0627Q" localSheetId="2" hidden="1">'[3]AMI P &amp; L'!#REF!</definedName>
    <definedName name="BExBCLMEPAN3XXX174TU8SS0627Q" hidden="1">'[3]AMI P &amp; L'!#REF!</definedName>
    <definedName name="BExBCRBEYR2KZ8FAQFZ2NHY13WIY" hidden="1">'[2]Reco Sheet for Fcast'!$F$15</definedName>
    <definedName name="BExBD4I559NXSV6J07Q343TKYMVJ" hidden="1">'[2]Reco Sheet for Fcast'!$G$2</definedName>
    <definedName name="BExBDBZQLTX3OGFYGULQFK5WEZU5" hidden="1">'[2]Reco Sheet for Fcast'!$F$7:$G$7</definedName>
    <definedName name="BExBDJS9TUEU8Z84IV59E5V4T8K6" localSheetId="2" hidden="1">'[3]AMI P &amp; L'!#REF!</definedName>
    <definedName name="BExBDJS9TUEU8Z84IV59E5V4T8K6" hidden="1">'[3]AMI P &amp; L'!#REF!</definedName>
    <definedName name="BExBDKOMSVH4XMH52CFJ3F028I9R" hidden="1">'[2]Reco Sheet for Fcast'!$G$2</definedName>
    <definedName name="BExBDSRXVZQ0W5WXQMP5XD00GRRL" hidden="1">'[2]Reco Sheet for Fcast'!$I$8:$J$8</definedName>
    <definedName name="BExBDUVGK3E1J4JY9ZYTS7V14BLY" hidden="1">'[2]Reco Sheet for Fcast'!$G$2</definedName>
    <definedName name="BExBE162OSBKD30I7T1DKKPT3I9I" hidden="1">'[2]Reco Sheet for Fcast'!$I$10:$J$10</definedName>
    <definedName name="BExBEC9ATLQZF86W1M3APSM4HEOH" hidden="1">'[2]Reco Sheet for Fcast'!$I$6:$J$6</definedName>
    <definedName name="BExBEF3VXW3Y3SZ6RC9PX7QEB12Y" hidden="1">'[2]Reco Sheet for Fcast'!$F$15</definedName>
    <definedName name="BExBEYFQJE9YK12A6JBMRFKEC7RN" hidden="1">'[2]Reco Sheet for Fcast'!$I$6:$J$6</definedName>
    <definedName name="BExBG1ED81J2O4A2S5F5Y3BPHMCR" hidden="1">'[2]Reco Sheet for Fcast'!$I$8:$J$8</definedName>
    <definedName name="BExCRLIHS7466WFJ3RPIUGGXYESZ" hidden="1">'[2]Reco Sheet for Fcast'!$I$9:$J$9</definedName>
    <definedName name="BExCRQWQFIEUV7HE228YUBUUJA9K" hidden="1">'[2]Reco Sheet for Fcast'!$F$15:$AI$18</definedName>
    <definedName name="BExCS1EDDUEAEWHVYXHIP9I1WCJH" hidden="1">'[2]Reco Sheet for Fcast'!$I$10:$J$10</definedName>
    <definedName name="BExCS7ZPMHFJ4UJDAL8CQOLSZ13B" localSheetId="2" hidden="1">'[3]AMI P &amp; L'!#REF!</definedName>
    <definedName name="BExCS7ZPMHFJ4UJDAL8CQOLSZ13B" hidden="1">'[3]AMI P &amp; L'!#REF!</definedName>
    <definedName name="BExCS8W4NJUZH9S1CYB6XSDLEPBW" hidden="1">'[2]Reco Sheet for Fcast'!$I$2:$J$2</definedName>
    <definedName name="BExCSAE1M6G20R41J0Y24YNN0YC1" hidden="1">'[2]Reco Sheet for Fcast'!$I$6:$J$6</definedName>
    <definedName name="BExCSAOUZOYKHN7HV511TO8VDJ02" hidden="1">'[2]Reco Sheet for Fcast'!$I$8:$J$8</definedName>
    <definedName name="BExCSMOFTXSUEC1T46LR1UPYRCX5" hidden="1">'[2]Reco Sheet for Fcast'!$G$2</definedName>
    <definedName name="BExCSSDG3TM6TPKS19E9QYJEELZ6" localSheetId="2" hidden="1">'[3]AMI P &amp; L'!#REF!</definedName>
    <definedName name="BExCSSDG3TM6TPKS19E9QYJEELZ6" hidden="1">'[3]AMI P &amp; L'!#REF!</definedName>
    <definedName name="BExCSZV7U67UWXL2HKJNM5W1E4OO" hidden="1">'[2]Reco Sheet for Fcast'!$I$7:$J$7</definedName>
    <definedName name="BExCT4NSDT61OCH04Y2QIFIOP75H" localSheetId="2" hidden="1">'[3]AMI P &amp; L'!#REF!</definedName>
    <definedName name="BExCT4NSDT61OCH04Y2QIFIOP75H" hidden="1">'[3]AMI P &amp; L'!#REF!</definedName>
    <definedName name="BExCTW8G3VCZ55S09HTUGXKB1P2M" hidden="1">'[2]Reco Sheet for Fcast'!$F$11:$G$11</definedName>
    <definedName name="BExCTYS2KX0QANOLT8LGZ9WV3S3T" hidden="1">'[2]Reco Sheet for Fcast'!$F$15</definedName>
    <definedName name="BExCTZZ9JNES4EDHW97NP0EGQALX" hidden="1">'[2]Reco Sheet for Fcast'!$G$2</definedName>
    <definedName name="BExCU0A1V6NMZQ9ASYJ8QIVQ5UR2" localSheetId="2" hidden="1">'[3]AMI P &amp; L'!#REF!</definedName>
    <definedName name="BExCU0A1V6NMZQ9ASYJ8QIVQ5UR2" hidden="1">'[3]AMI P &amp; L'!#REF!</definedName>
    <definedName name="BExCU2834920JBHSPCRC4UF80OLL" hidden="1">'[2]Reco Sheet for Fcast'!$F$11:$G$11</definedName>
    <definedName name="BExCU8O54I3P3WRYWY1CRP3S78QY" hidden="1">'[2]Reco Sheet for Fcast'!$G$2</definedName>
    <definedName name="BExCUDRJO23YOKT8GPWOVQ4XEHF5" hidden="1">'[2]Reco Sheet for Fcast'!$F$6:$G$6</definedName>
    <definedName name="BExCUPAXFR16YMWL30ME3F3BSRDZ" hidden="1">'[2]Reco Sheet for Fcast'!$F$8:$G$8</definedName>
    <definedName name="BExCUR94DHCE47PUUWEMT5QZOYR2" hidden="1">'[2]Reco Sheet for Fcast'!$H$2:$I$2</definedName>
    <definedName name="BExCV634L7SVHGB0UDDTRRQ2Q72H" hidden="1">'[2]Reco Sheet for Fcast'!$I$7:$J$7</definedName>
    <definedName name="BExCVBXGSXT9FWJRG62PX9S1RK83" hidden="1">'[2]Reco Sheet for Fcast'!$I$8:$J$8</definedName>
    <definedName name="BExCVHBNLOHNFS0JAV3I1XGPNH9W" hidden="1">'[2]Reco Sheet for Fcast'!$F$15</definedName>
    <definedName name="BExCVI86R31A2IOZIEBY1FJLVILD" hidden="1">'[2]Reco Sheet for Fcast'!$I$10:$J$10</definedName>
    <definedName name="BExCVKGZXE0I9EIXKBZVSGSEY2RR" hidden="1">'[2]Reco Sheet for Fcast'!$F$9:$G$9</definedName>
    <definedName name="BExCVV44WY5807WGMTGKPW0GT256" hidden="1">'[2]Reco Sheet for Fcast'!$I$7:$J$7</definedName>
    <definedName name="BExCVVK8GI44DNT5MTM7AOS4U9N8" hidden="1">'[2]Reco Sheet for Fcast'!$I$7:$J$7</definedName>
    <definedName name="BExCVZ5PN4V6MRBZ04PZJW3GEF8S" localSheetId="2" hidden="1">'[3]AMI P &amp; L'!#REF!</definedName>
    <definedName name="BExCVZ5PN4V6MRBZ04PZJW3GEF8S" hidden="1">'[3]AMI P &amp; L'!#REF!</definedName>
    <definedName name="BExCW13R0GWJYGXZBNCPAHQN4NR2" hidden="1">'[2]Reco Sheet for Fcast'!$I$10:$J$10</definedName>
    <definedName name="BExCW9Y5HWU4RJTNX74O6L24VGCK" hidden="1">'[2]Reco Sheet for Fcast'!$H$2:$I$2</definedName>
    <definedName name="BExCWMJAP755C7AV2QKTWYDPDSSV" hidden="1">'[2]Reco Sheet for Fcast'!$F$8:$G$8</definedName>
    <definedName name="BExCWPDPESGZS07QGBLSBWDNVJLZ" hidden="1">'[2]Reco Sheet for Fcast'!$F$7:$G$7</definedName>
    <definedName name="BExCWSDLJ7DJX3139FQJM3LND72J" hidden="1">'[2]Reco Sheet for Fcast'!$O$6:$P$10</definedName>
    <definedName name="BExCWTVKHIVCRHF8GC39KI58YM5K" hidden="1">'[2]Reco Sheet for Fcast'!$G$2</definedName>
    <definedName name="BExCX2KGRZBRVLZNM8SUSIE6A0RL" localSheetId="2" hidden="1">'[3]AMI P &amp; L'!#REF!</definedName>
    <definedName name="BExCX2KGRZBRVLZNM8SUSIE6A0RL" hidden="1">'[3]AMI P &amp; L'!#REF!</definedName>
    <definedName name="BExCX3X451T70LZ1VF95L7W4Y4TM" hidden="1">'[2]Reco Sheet for Fcast'!$F$10:$G$10</definedName>
    <definedName name="BExCX4NZ2N1OUGXM7EV0U7VULJMM" hidden="1">'[2]Reco Sheet for Fcast'!$F$7:$G$7</definedName>
    <definedName name="BExCXILMURGYMAH6N5LF5DV6K3GM" hidden="1">'[2]Reco Sheet for Fcast'!$I$9:$J$9</definedName>
    <definedName name="BExCXKZZ6U10NBCECNUV9U56FB6V" localSheetId="2" hidden="1">#REF!</definedName>
    <definedName name="BExCXKZZ6U10NBCECNUV9U56FB6V" hidden="1">#REF!</definedName>
    <definedName name="BExCXQUFBMXQ1650735H48B1AZT3" hidden="1">'[2]Reco Sheet for Fcast'!$F$15</definedName>
    <definedName name="BExCY2DQO9VLA77Q7EG3T0XNXX4F" hidden="1">'[2]Reco Sheet for Fcast'!$F$11:$G$11</definedName>
    <definedName name="BExCY6VMJ68MX3C981R5Q0BX5791" hidden="1">'[2]Reco Sheet for Fcast'!$I$9:$J$9</definedName>
    <definedName name="BExCYAH2SAZCPW6XCB7V7PMMCAWO" hidden="1">'[2]Reco Sheet for Fcast'!$I$6:$J$6</definedName>
    <definedName name="BExCYFV9Z4OENTUNF9IWT6ELMRCL" hidden="1">'[2]Reco Sheet for Fcast'!$I$7:$J$7</definedName>
    <definedName name="BExCYPRC5HJE6N2XQTHCT6NXGP8N" hidden="1">'[2]Reco Sheet for Fcast'!$I$11:$J$11</definedName>
    <definedName name="BExCYUK0I3UEXZNFDW71G6Z6D8XR" localSheetId="2" hidden="1">'[3]AMI P &amp; L'!#REF!</definedName>
    <definedName name="BExCYUK0I3UEXZNFDW71G6Z6D8XR" hidden="1">'[3]AMI P &amp; L'!#REF!</definedName>
    <definedName name="BExCZFZCXMLY5DWESYJ9NGTJYQ8M" hidden="1">'[2]Reco Sheet for Fcast'!$I$11:$J$11</definedName>
    <definedName name="BExCZJ4P8WS0BDT31WDXI0ROE7D6" hidden="1">'[2]Reco Sheet for Fcast'!$F$6:$G$6</definedName>
    <definedName name="BExCZKH6NI0EE02L995IFVBD1J59" hidden="1">'[2]Reco Sheet for Fcast'!$I$8:$J$8</definedName>
    <definedName name="BExCZUD9FEOJBKDJ51Z3JON9LKJ8" hidden="1">'[2]Reco Sheet for Fcast'!$G$2</definedName>
    <definedName name="BExD0HALIN0JR4JTPGDEVAEE5EX5" hidden="1">'[2]Reco Sheet for Fcast'!$I$8:$J$8</definedName>
    <definedName name="BExD0LCCDPG16YLY5WQSZF1XI5DA" hidden="1">'[2]Reco Sheet for Fcast'!$I$9:$J$9</definedName>
    <definedName name="BExD0RMWSB4TRECEHTH6NN4K9DFZ" hidden="1">'[2]Reco Sheet for Fcast'!$I$11:$J$11</definedName>
    <definedName name="BExD0U6KG10QGVDI1XSHK0J10A2V" hidden="1">'[2]Reco Sheet for Fcast'!$I$7:$J$7</definedName>
    <definedName name="BExD13RUIBGRXDL4QDZ305UKUR12" hidden="1">'[2]Reco Sheet for Fcast'!$I$9:$J$9</definedName>
    <definedName name="BExD14DETV5R4OOTMAXD5NAKWRO3" hidden="1">'[2]Reco Sheet for Fcast'!$H$2:$I$2</definedName>
    <definedName name="BExD1OAU9OXQAZA4D70HP72CU6GB" hidden="1">'[2]Reco Sheet for Fcast'!$I$7:$J$7</definedName>
    <definedName name="BExD1Y1JV61416YA1XRQHKWPZIE7" hidden="1">'[2]Reco Sheet for Fcast'!$F$6:$G$6</definedName>
    <definedName name="BExD21HKYZH6AN0830NG17ZRUS1T" hidden="1">'[2]Reco Sheet for Fcast'!$G$2:$H$2</definedName>
    <definedName name="BExD2CFHIRMBKN5KXE5QP4XXEWFS" localSheetId="2" hidden="1">'[3]AMI P &amp; L'!#REF!</definedName>
    <definedName name="BExD2CFHIRMBKN5KXE5QP4XXEWFS" hidden="1">'[3]AMI P &amp; L'!#REF!</definedName>
    <definedName name="BExD2DMHH1HWXQ9W0YYMDP8AAX8Q" hidden="1">'[2]Reco Sheet for Fcast'!$F$6:$G$6</definedName>
    <definedName name="BExD2HTPC7IWBAU6OSQ67MQA8BYZ" hidden="1">'[2]Reco Sheet for Fcast'!$F$10:$G$10</definedName>
    <definedName name="BExD363H2VGFIQUCE6LS4AC5J0ZT" hidden="1">'[2]Reco Sheet for Fcast'!$F$7:$G$7</definedName>
    <definedName name="BExD3A588E939V61P1XEW0FI5Q0S" hidden="1">'[2]Reco Sheet for Fcast'!$I$10:$J$10</definedName>
    <definedName name="BExD3CJJDKVR9M18XI3WDZH80WL6" hidden="1">'[2]Reco Sheet for Fcast'!$I$11:$J$11</definedName>
    <definedName name="BExD3ESD9WYJIB3TRDPJ1CKXRAVL" hidden="1">'[2]Reco Sheet for Fcast'!$I$11:$J$11</definedName>
    <definedName name="BExD3F368X5S25MWSUNIV57RDB57" localSheetId="2" hidden="1">'[3]AMI P &amp; L'!#REF!</definedName>
    <definedName name="BExD3F368X5S25MWSUNIV57RDB57" hidden="1">'[3]AMI P &amp; L'!#REF!</definedName>
    <definedName name="BExD3IJ5IT335SOSNV9L85WKAOSI" hidden="1">'[2]Reco Sheet for Fcast'!$F$11:$G$11</definedName>
    <definedName name="BExD3KBVUY57GMMQTOFEU6S6G1AY" hidden="1">'[2]Reco Sheet for Fcast'!$F$9:$G$9</definedName>
    <definedName name="BExD3NMR7AW2Z6V8SC79VQR37NA6" hidden="1">'[2]Reco Sheet for Fcast'!$F$8:$G$8</definedName>
    <definedName name="BExD3QXA2UQ2W4N7NYLUEOG40BZB" hidden="1">'[2]Reco Sheet for Fcast'!$F$10:$G$10</definedName>
    <definedName name="BExD3U2N041TEJ7GCN005UTPHNXY" hidden="1">'[2]Reco Sheet for Fcast'!$F$6:$G$6</definedName>
    <definedName name="BExD40O0CFTNJFOFMMM1KH0P7BUI" localSheetId="2" hidden="1">'[3]AMI P &amp; L'!#REF!</definedName>
    <definedName name="BExD40O0CFTNJFOFMMM1KH0P7BUI" hidden="1">'[3]AMI P &amp; L'!#REF!</definedName>
    <definedName name="BExD4BR9HJ3MWWZ5KLVZWX9FJAUS" hidden="1">'[2]Reco Sheet for Fcast'!$F$11:$G$11</definedName>
    <definedName name="BExD4F1WTKT3H0N9MF4H1LX7MBSY" hidden="1">'[2]Reco Sheet for Fcast'!$I$8:$J$8</definedName>
    <definedName name="BExD4H5GQWXBS6LUL3TSP36DVO38" localSheetId="2" hidden="1">'[3]AMI P &amp; L'!#REF!</definedName>
    <definedName name="BExD4H5GQWXBS6LUL3TSP36DVO38" hidden="1">'[3]AMI P &amp; L'!#REF!</definedName>
    <definedName name="BExD4JJSS3QDBLABCJCHD45SRNPI" localSheetId="2" hidden="1">'[3]AMI P &amp; L'!#REF!</definedName>
    <definedName name="BExD4JJSS3QDBLABCJCHD45SRNPI" hidden="1">'[3]AMI P &amp; L'!#REF!</definedName>
    <definedName name="BExD4R1I0MKF033I5LPUYIMTZ6E8" localSheetId="2" hidden="1">'[3]AMI P &amp; L'!#REF!</definedName>
    <definedName name="BExD4R1I0MKF033I5LPUYIMTZ6E8" hidden="1">'[3]AMI P &amp; L'!#REF!</definedName>
    <definedName name="BExD50MT3M6XZLNUP9JL93EG6D9R" hidden="1">'[2]Reco Sheet for Fcast'!$I$11:$J$11</definedName>
    <definedName name="BExD5EV7KDSVF1CJT38M4IBPFLPY" hidden="1">'[2]Reco Sheet for Fcast'!$F$11:$G$11</definedName>
    <definedName name="BExD5FRK547OESJRYAW574DZEZ7J" hidden="1">'[2]Reco Sheet for Fcast'!$I$9:$J$9</definedName>
    <definedName name="BExD5I5X2YA2YNCTCDSMEL4CWF4N" hidden="1">'[2]Reco Sheet for Fcast'!$F$7:$G$7</definedName>
    <definedName name="BExD5QUSRFJWRQ1ZM50WYLCF74DF" hidden="1">'[2]Reco Sheet for Fcast'!$I$9:$J$9</definedName>
    <definedName name="BExD5SSUIF6AJQHBHK8PNMFBPRYB" hidden="1">'[2]Reco Sheet for Fcast'!$F$8:$G$8</definedName>
    <definedName name="BExD623C9LRX18BE0W2V6SZLQUXX" localSheetId="2" hidden="1">'[3]AMI P &amp; L'!#REF!</definedName>
    <definedName name="BExD623C9LRX18BE0W2V6SZLQUXX" hidden="1">'[3]AMI P &amp; L'!#REF!</definedName>
    <definedName name="BExD6CQA7UMJBXV7AIFAIHUF2ICX" hidden="1">'[2]Reco Sheet for Fcast'!$F$9:$G$9</definedName>
    <definedName name="BExD6DS52K2CC3509UN77XBR0868" localSheetId="2" hidden="1">'[3]AMI P &amp; L'!#REF!</definedName>
    <definedName name="BExD6DS52K2CC3509UN77XBR0868" hidden="1">'[3]AMI P &amp; L'!#REF!</definedName>
    <definedName name="BExD6FKVK8WJWNYPVENR7Q8Q30PK" hidden="1">'[2]Reco Sheet for Fcast'!$F$9:$G$9</definedName>
    <definedName name="BExD6GMP0LK8WKVWMIT1NNH8CHLF" localSheetId="2" hidden="1">'[3]AMI P &amp; L'!#REF!</definedName>
    <definedName name="BExD6GMP0LK8WKVWMIT1NNH8CHLF" hidden="1">'[3]AMI P &amp; L'!#REF!</definedName>
    <definedName name="BExD6H2TE0WWAUIWVSSCLPZ6B88N" hidden="1">'[2]Reco Sheet for Fcast'!$I$11:$J$11</definedName>
    <definedName name="BExD71LTOE015TV5RSAHM8NT8GVW" hidden="1">'[2]Reco Sheet for Fcast'!$J$2:$K$2</definedName>
    <definedName name="BExD73USXVADC7EHGHVTQNCT06ZA" hidden="1">'[2]Reco Sheet for Fcast'!$I$7:$J$7</definedName>
    <definedName name="BExD7GAIGULTB3YHM1OS9RBQOTEC" localSheetId="2" hidden="1">'[3]AMI P &amp; L'!#REF!</definedName>
    <definedName name="BExD7GAIGULTB3YHM1OS9RBQOTEC" hidden="1">'[3]AMI P &amp; L'!#REF!</definedName>
    <definedName name="BExD7IE1DHIS52UFDCTSKPJQNRD5" hidden="1">'[2]Reco Sheet for Fcast'!$I$9:$J$9</definedName>
    <definedName name="BExD7IUBGUWHYC9UNZ1IY5XFYKQN" hidden="1">'[2]Reco Sheet for Fcast'!$F$6:$G$6</definedName>
    <definedName name="BExD7JQOJ35HGL8U2OCEI2P2JT7I" localSheetId="2" hidden="1">'[3]AMI P &amp; L'!#REF!</definedName>
    <definedName name="BExD7JQOJ35HGL8U2OCEI2P2JT7I" hidden="1">'[3]AMI P &amp; L'!#REF!</definedName>
    <definedName name="BExD7KSDKNDNH95NDT3S7GM3MUU2" hidden="1">'[2]Reco Sheet for Fcast'!$I$11:$J$11</definedName>
    <definedName name="BExD8H5O087KQVWIVPUUID5VMGMS" hidden="1">'[2]Reco Sheet for Fcast'!$G$2</definedName>
    <definedName name="BExD8OCLZMFN5K3VZYI4Q4ITVKUA" localSheetId="2" hidden="1">'[3]AMI P &amp; L'!#REF!</definedName>
    <definedName name="BExD8OCLZMFN5K3VZYI4Q4ITVKUA" hidden="1">'[3]AMI P &amp; L'!#REF!</definedName>
    <definedName name="BExD93C1R6LC0631ECHVFYH0R0PD" hidden="1">'[2]Reco Sheet for Fcast'!$I$11:$J$11</definedName>
    <definedName name="BExD97TXIO0COVNN4OH3DEJ33YLM" hidden="1">'[2]Reco Sheet for Fcast'!$F$9:$G$9</definedName>
    <definedName name="BExD99RZ1RFIMK6O1ZHSPJ68X9Y5" hidden="1">'[2]Reco Sheet for Fcast'!$G$2</definedName>
    <definedName name="BExD9L0ID3VSOU609GKWYTA5BFMA" hidden="1">'[2]Reco Sheet for Fcast'!$I$10:$J$10</definedName>
    <definedName name="BExD9M7SEMG0JK2FUTTZXWIEBTKB" hidden="1">'[2]Reco Sheet for Fcast'!$I$10:$J$10</definedName>
    <definedName name="BExD9MNYBYB1AICQL5165G472IE2" hidden="1">'[2]Reco Sheet for Fcast'!$K$2</definedName>
    <definedName name="BExD9PNSYT7GASEGUVL48MUQ02WO" hidden="1">'[2]Reco Sheet for Fcast'!$I$10:$J$10</definedName>
    <definedName name="BExD9TK2MIWFH5SKUYU9ZKF4NPHQ" hidden="1">'[2]Reco Sheet for Fcast'!$I$9:$J$9</definedName>
    <definedName name="BExDA6LD9061UULVKUUI4QP8SK13" hidden="1">'[2]Reco Sheet for Fcast'!$I$11:$J$11</definedName>
    <definedName name="BExDAGMVMNLQ6QXASB9R6D8DIT12" hidden="1">'[2]Reco Sheet for Fcast'!$F$6:$G$6</definedName>
    <definedName name="BExDAYBHU9ADLXI8VRC7F608RVGM" hidden="1">'[2]Reco Sheet for Fcast'!$F$11:$G$11</definedName>
    <definedName name="BExDBDR1XR0FV0CYUCB2OJ7CJCZU" hidden="1">'[2]Reco Sheet for Fcast'!$F$6:$G$6</definedName>
    <definedName name="BExDBQXTJ9F9DE7FNTJCL0LMOJ21" localSheetId="2" hidden="1">'[3]AMI P &amp; L'!#REF!</definedName>
    <definedName name="BExDBQXTJ9F9DE7FNTJCL0LMOJ21" hidden="1">'[3]AMI P &amp; L'!#REF!</definedName>
    <definedName name="BExDC7F818VN0S18ID7XRCRVYPJ4" hidden="1">'[2]Reco Sheet for Fcast'!$F$7:$G$7</definedName>
    <definedName name="BExDCL7K96PC9VZYB70ZW3QPVIJE" hidden="1">'[2]Reco Sheet for Fcast'!$I$6:$J$6</definedName>
    <definedName name="BExDCP3UZ3C2O4C1F7KMU0Z9U32N" hidden="1">'[2]Reco Sheet for Fcast'!$F$10:$G$10</definedName>
    <definedName name="BExEOBX3WECDMYCV9RLN49APTXMM" hidden="1">'[2]Reco Sheet for Fcast'!$I$7:$J$7</definedName>
    <definedName name="BExEPN9VIYI0FVL0HLZQXJFO6TT0" hidden="1">'[2]Reco Sheet for Fcast'!$H$2:$I$2</definedName>
    <definedName name="BExEPYT6VDSMR8MU2341Q5GM2Y9V" hidden="1">'[2]Reco Sheet for Fcast'!$K$2</definedName>
    <definedName name="BExEQ1YK2GGF3PCQ5YXT4E5L9FQG" localSheetId="2" hidden="1">#REF!</definedName>
    <definedName name="BExEQ1YK2GGF3PCQ5YXT4E5L9FQG" hidden="1">#REF!</definedName>
    <definedName name="BExEQ2ENYLMY8K1796XBB31CJHNN" hidden="1">'[2]Reco Sheet for Fcast'!$F$11:$G$11</definedName>
    <definedName name="BExEQ2PFE4N40LEPGDPS90WDL6BN" hidden="1">'[2]Reco Sheet for Fcast'!$I$7:$J$7</definedName>
    <definedName name="BExEQ2PFURT24NQYGYVE8NKX1EGA" hidden="1">'[2]Reco Sheet for Fcast'!$H$2:$I$2</definedName>
    <definedName name="BExEQB8ZWXO6IIGOEPWTLOJGE2NR" localSheetId="2" hidden="1">'[3]AMI P &amp; L'!#REF!</definedName>
    <definedName name="BExEQB8ZWXO6IIGOEPWTLOJGE2NR" hidden="1">'[3]AMI P &amp; L'!#REF!</definedName>
    <definedName name="BExEQBZX0EL6LIKPY01197ACK65H" hidden="1">'[2]Reco Sheet for Fcast'!$F$6:$G$6</definedName>
    <definedName name="BExEQDXZALJLD4OBF74IKZBR13SR" hidden="1">'[2]Reco Sheet for Fcast'!$F$10:$G$10</definedName>
    <definedName name="BExEQFLE2RPWGMWQAI4JMKUEFRPT" hidden="1">'[2]Reco Sheet for Fcast'!$I$9:$J$9</definedName>
    <definedName name="BExEQTZAP8R69U31W4LKGTKKGKQE" hidden="1">'[2]Reco Sheet for Fcast'!$F$10:$G$10</definedName>
    <definedName name="BExER2O72H1F9WV6S1J04C15PXX7" hidden="1">'[2]Reco Sheet for Fcast'!$F$11:$G$11</definedName>
    <definedName name="BExERRUIKIOATPZ9U4HQ0V52RJAU" hidden="1">'[2]Reco Sheet for Fcast'!$F$10:$G$10</definedName>
    <definedName name="BExERSANFNM1O7T65PC5MJ301YET" localSheetId="2" hidden="1">'[3]AMI P &amp; L'!#REF!</definedName>
    <definedName name="BExERSANFNM1O7T65PC5MJ301YET" hidden="1">'[3]AMI P &amp; L'!#REF!</definedName>
    <definedName name="BExERWCEBKQRYWRQLYJ4UCMMKTHG" localSheetId="2" hidden="1">'[3]AMI P &amp; L'!#REF!</definedName>
    <definedName name="BExERWCEBKQRYWRQLYJ4UCMMKTHG" hidden="1">'[3]AMI P &amp; L'!#REF!</definedName>
    <definedName name="BExES44RHHDL3V7FLV6M20834WF1" hidden="1">'[2]Reco Sheet for Fcast'!$I$8:$J$8</definedName>
    <definedName name="BExES4A7VE2X3RYYTVRLKZD4I7WU" hidden="1">'[2]Reco Sheet for Fcast'!$G$2</definedName>
    <definedName name="BExESMKD95A649M0WRSG6CXXP326" hidden="1">'[2]Reco Sheet for Fcast'!$F$7:$G$7</definedName>
    <definedName name="BExESNWVY914X62GFBPJRODSAZ7B" localSheetId="2" hidden="1">'[3]AMI P &amp; L'!#REF!</definedName>
    <definedName name="BExESNWVY914X62GFBPJRODSAZ7B" hidden="1">'[3]AMI P &amp; L'!#REF!</definedName>
    <definedName name="BExESR27ZXJG5VMY4PR9D940VS7T" hidden="1">'[2]Reco Sheet for Fcast'!$I$9:$J$9</definedName>
    <definedName name="BExESZ03KXL8DQ2591HLR56ZML94" hidden="1">'[2]Reco Sheet for Fcast'!$I$9:$J$9</definedName>
    <definedName name="BExESZAW5N443NRTKIP59OEI1CR6" hidden="1">'[2]Reco Sheet for Fcast'!$I$6:$J$6</definedName>
    <definedName name="BExET3HXQ60A4O2OLKX8QNXRI6LQ" hidden="1">'[2]Reco Sheet for Fcast'!$F$9:$G$9</definedName>
    <definedName name="BExETA3B1FCIOA80H94K90FWXQKE" hidden="1">'[2]Reco Sheet for Fcast'!$I$8:$J$8</definedName>
    <definedName name="BExETAZOYT4CJIT8RRKC9F2HJG1D" hidden="1">'[2]Reco Sheet for Fcast'!$I$11:$J$11</definedName>
    <definedName name="BExETF6QD5A9GEINE1KZRRC2LXWM" hidden="1">'[2]Reco Sheet for Fcast'!$F$10:$G$10</definedName>
    <definedName name="BExETQ9XRXLUACN82805SPSPNKHI" hidden="1">'[2]Reco Sheet for Fcast'!$F$2</definedName>
    <definedName name="BExETR0YRMOR63E6DHLEHV9QVVON" hidden="1">'[2]Reco Sheet for Fcast'!$F$10:$G$10</definedName>
    <definedName name="BExETVTGY38YXYYF7N73OYN6FYY3" hidden="1">'[2]Reco Sheet for Fcast'!$I$7:$J$7</definedName>
    <definedName name="BExETYO0S2RGTHJQ60TB37B647GU" localSheetId="2" hidden="1">#REF!</definedName>
    <definedName name="BExETYO0S2RGTHJQ60TB37B647GU" hidden="1">#REF!</definedName>
    <definedName name="BExEUNE4T242Y59C6MS28MXEUGCP" hidden="1">'[2]Reco Sheet for Fcast'!$F$6:$G$6</definedName>
    <definedName name="BExEV2TP7NA3ZR6RJGH5ER370OUM" hidden="1">'[2]Reco Sheet for Fcast'!$F$7:$G$7</definedName>
    <definedName name="BExEV69USLNYO2QRJRC0J92XUF00" hidden="1">'[2]Reco Sheet for Fcast'!$I$8:$J$8</definedName>
    <definedName name="BExEV6KNTQOCFD7GV726XQEVQ7R6" hidden="1">'[2]Reco Sheet for Fcast'!$F$7:$G$7</definedName>
    <definedName name="BExEV6VGM4POO9QT9KH3QA3VYCWM" hidden="1">'[2]Reco Sheet for Fcast'!$F$8:$G$8</definedName>
    <definedName name="BExEVET98G3FU6QBF9LHYWSAMV0O" hidden="1">'[2]Reco Sheet for Fcast'!$F$10:$G$10</definedName>
    <definedName name="BExEVNCUT0PDUYNJH7G6BSEWZOT2" hidden="1">'[2]Reco Sheet for Fcast'!$F$10:$G$10</definedName>
    <definedName name="BExEVPGF4V5J0WQRZKUM8F9TTKZJ" hidden="1">'[2]Reco Sheet for Fcast'!$F$8:$G$8</definedName>
    <definedName name="BExEVVLIEVWYRF2UUC1H0H5QU1CP" hidden="1">'[2]Reco Sheet for Fcast'!$F$10:$G$10</definedName>
    <definedName name="BExEVWCKO8T84GW9Z3X47915XKSH" hidden="1">'[2]Reco Sheet for Fcast'!$H$2:$I$2</definedName>
    <definedName name="BExEVZSJWMZ5L2ZE7AZC57CXKW6T" hidden="1">'[2]Reco Sheet for Fcast'!$F$8:$G$8</definedName>
    <definedName name="BExEW0JL1GFFCXMDGW54CI7Y8FZN" hidden="1">'[2]Reco Sheet for Fcast'!$I$8:$J$8</definedName>
    <definedName name="BExEW68M9WL8214QH9C7VCK7BN08" hidden="1">'[2]Reco Sheet for Fcast'!$I$6:$J$6</definedName>
    <definedName name="BExEW8HFKH6F47KIHYBDRUEFZ2ZZ" hidden="1">'[2]Reco Sheet for Fcast'!$F$7:$G$7</definedName>
    <definedName name="BExEWNBGQS1U2LW3W84T4LSJ9K00" hidden="1">'[2]Reco Sheet for Fcast'!$F$15</definedName>
    <definedName name="BExEWO7STL7HNZSTY8VQBPTX1WK6" hidden="1">'[2]Reco Sheet for Fcast'!$I$11:$J$11</definedName>
    <definedName name="BExEWQ0M1N3KMKTDJ73H10QSG4W1" hidden="1">'[2]Reco Sheet for Fcast'!$H$2:$I$2</definedName>
    <definedName name="BExEX85F3OSW8NSCYGYPS9372Z1Q" hidden="1">'[2]Reco Sheet for Fcast'!$H$2:$I$2</definedName>
    <definedName name="BExEX9HWY2G6928ZVVVQF77QCM2C" localSheetId="2" hidden="1">'[3]AMI P &amp; L'!#REF!</definedName>
    <definedName name="BExEX9HWY2G6928ZVVVQF77QCM2C" hidden="1">'[3]AMI P &amp; L'!#REF!</definedName>
    <definedName name="BExEXBQWAYKMVBRJRHB8PFCSYFVN" hidden="1">'[2]Reco Sheet for Fcast'!$I$10:$J$10</definedName>
    <definedName name="BExEXRBZ0DI9E2UFLLKYWGN66B61" localSheetId="2" hidden="1">'[3]AMI P &amp; L'!#REF!</definedName>
    <definedName name="BExEXRBZ0DI9E2UFLLKYWGN66B61" hidden="1">'[3]AMI P &amp; L'!#REF!</definedName>
    <definedName name="BExEYLG9FL9V1JPPNZ3FUDNSEJ4V" hidden="1">'[2]Reco Sheet for Fcast'!$I$10:$J$10</definedName>
    <definedName name="BExEYMSPJ8NAM530KGLCIZKRIZQ2" localSheetId="2" hidden="1">#REF!</definedName>
    <definedName name="BExEYMSPJ8NAM530KGLCIZKRIZQ2" hidden="1">#REF!</definedName>
    <definedName name="BExEYOW8C1B3OUUCIGEC7L8OOW1Z" hidden="1">'[2]Reco Sheet for Fcast'!$G$2:$H$2</definedName>
    <definedName name="BExEYUQJXZT6N5HJH8ACJF6SRWEE" hidden="1">'[2]Reco Sheet for Fcast'!$I$6:$J$6</definedName>
    <definedName name="BExEZ1S6VZCG01ZPLBSS9Z1SBOJ2" hidden="1">'[2]Reco Sheet for Fcast'!$I$10:$J$10</definedName>
    <definedName name="BExEZGBFNJR8DLPN0V11AU22L6WY" hidden="1">'[2]Reco Sheet for Fcast'!$I$9:$J$9</definedName>
    <definedName name="BExEZWNIZ06IIMDYQSV4BSTCR7UN" hidden="1">'[2]Reco Sheet for Fcast'!$F$11:$G$11</definedName>
    <definedName name="BExF02Y3V3QEPO2XLDSK47APK9XJ" hidden="1">'[2]Reco Sheet for Fcast'!$G$2</definedName>
    <definedName name="BExF09OS91RT7N7IW8JLMZ121ZP3" hidden="1">'[2]Reco Sheet for Fcast'!$I$7:$J$7</definedName>
    <definedName name="BExF0C8L8MPMMA1XQ6J8H8CEDPJ9" hidden="1">'[2]Reco Sheet for Fcast'!$F$6:$G$6</definedName>
    <definedName name="BExF0LOEHV42P2DV7QL8O7HOQ3N9" hidden="1">'[2]Reco Sheet for Fcast'!$F$11:$G$11</definedName>
    <definedName name="BExF0WRM9VO25RLSO03ZOCE8H7K5" hidden="1">'[2]Reco Sheet for Fcast'!$H$2:$I$2</definedName>
    <definedName name="BExF0ZRI7W4RSLIDLHTSM0AWXO3S" localSheetId="2" hidden="1">'[3]AMI P &amp; L'!#REF!</definedName>
    <definedName name="BExF0ZRI7W4RSLIDLHTSM0AWXO3S" hidden="1">'[3]AMI P &amp; L'!#REF!</definedName>
    <definedName name="BExF19CT3MMZZ2T5EWMDNG3UOJ01" hidden="1">'[2]Reco Sheet for Fcast'!$I$9:$J$9</definedName>
    <definedName name="BExF1M38U6NX17YJA8YU359B5Z4M" hidden="1">'[2]Reco Sheet for Fcast'!$I$10:$J$10</definedName>
    <definedName name="BExF1MU4W3NPEY0OHRDWP5IANCBB" hidden="1">'[2]Reco Sheet for Fcast'!$I$10:$J$10</definedName>
    <definedName name="BExF1MZN8MWMOKOARHJ1QAF9HPGT" hidden="1">'[2]Reco Sheet for Fcast'!$F$8:$G$8</definedName>
    <definedName name="BExF1US4ZIQYSU5LBFYNRA9N0K2O" hidden="1">'[2]Reco Sheet for Fcast'!$I$9:$J$9</definedName>
    <definedName name="BExF2CWZN6E87RGTBMD4YQI2QT7R" hidden="1">'[2]Reco Sheet for Fcast'!$F$10:$G$10</definedName>
    <definedName name="BExF2DYO1WQ7GMXSTAQRDBW1NSFG" hidden="1">'[2]Reco Sheet for Fcast'!$F$9:$G$9</definedName>
    <definedName name="BExF2MSWNUY9Z6BZJQZ538PPTION" hidden="1">'[2]Reco Sheet for Fcast'!$I$6:$J$6</definedName>
    <definedName name="BExF2QZYWHTYGUTTXR15CKCV3LS7" hidden="1">'[2]Reco Sheet for Fcast'!$F$11:$G$11</definedName>
    <definedName name="BExF2T8Y6TSJ74RMSZOA9CEH4OZ6" hidden="1">'[2]Reco Sheet for Fcast'!$I$2</definedName>
    <definedName name="BExF31N3YM4F37EOOY8M8VI1KXN8" hidden="1">'[2]Reco Sheet for Fcast'!$F$9:$G$9</definedName>
    <definedName name="BExF37C1YKBT79Z9SOJAG5MXQGTU" hidden="1">'[2]Reco Sheet for Fcast'!$F$15</definedName>
    <definedName name="BExF3A6HPA6DGYALZNHHJPMCUYZR" hidden="1">'[2]Reco Sheet for Fcast'!$F$8:$G$8</definedName>
    <definedName name="BExF3I9T44X7DV9HHV51DVDDPPZG" hidden="1">'[2]Reco Sheet for Fcast'!$K$2</definedName>
    <definedName name="BExF3JMFX5DILOIFUDIO1HZUK875" hidden="1">'[2]Reco Sheet for Fcast'!$H$2:$I$2</definedName>
    <definedName name="BExF3NTC4BGZEM6B87TCFX277QCS" localSheetId="2" hidden="1">'[3]AMI P &amp; L'!#REF!</definedName>
    <definedName name="BExF3NTC4BGZEM6B87TCFX277QCS" hidden="1">'[3]AMI P &amp; L'!#REF!</definedName>
    <definedName name="BExF3Q7NI90WT31QHYSJDIG0LLLJ" hidden="1">'[2]Reco Sheet for Fcast'!$I$10:$J$10</definedName>
    <definedName name="BExF3QD55TIY1MSBSRK9TUJKBEWO" hidden="1">'[2]Reco Sheet for Fcast'!$H$2:$I$2</definedName>
    <definedName name="BExF3QT8J6RIF1L3R700MBSKIOKW" hidden="1">'[2]Reco Sheet for Fcast'!$F$11:$G$11</definedName>
    <definedName name="BExF41WFMNZ2YQ1KBKOBZWROKVHO" localSheetId="2" hidden="1">#REF!</definedName>
    <definedName name="BExF41WFMNZ2YQ1KBKOBZWROKVHO" hidden="1">#REF!</definedName>
    <definedName name="BExF42SSBVPMLK2UB3B7FPEIY9TU" localSheetId="2" hidden="1">'[3]AMI P &amp; L'!#REF!</definedName>
    <definedName name="BExF42SSBVPMLK2UB3B7FPEIY9TU" hidden="1">'[3]AMI P &amp; L'!#REF!</definedName>
    <definedName name="BExF4HXSWB50BKYPWA0HTT8W56H6" hidden="1">'[2]Reco Sheet for Fcast'!$I$10:$J$10</definedName>
    <definedName name="BExF4KHF04IWW4LQ95FHQPFE4Y9K" hidden="1">'[2]Reco Sheet for Fcast'!$I$8:$J$8</definedName>
    <definedName name="BExF4MVQM5Y0QRDLDFSKWWTF709C" hidden="1">'[2]Reco Sheet for Fcast'!$I$8:$J$8</definedName>
    <definedName name="BExF4PVMZYV36E8HOYY06J81AMBI" localSheetId="2" hidden="1">'[3]AMI P &amp; L'!#REF!</definedName>
    <definedName name="BExF4PVMZYV36E8HOYY06J81AMBI" hidden="1">'[3]AMI P &amp; L'!#REF!</definedName>
    <definedName name="BExF4SF9NEX1FZE9N8EXT89PM54D" hidden="1">'[2]Reco Sheet for Fcast'!$F$11:$G$11</definedName>
    <definedName name="BExF52GTGP8MHGII4KJ8TJGR8W8U" hidden="1">'[2]Reco Sheet for Fcast'!$H$2:$I$2</definedName>
    <definedName name="BExF57K7L3UC1I2FSAWURR4SN0UN" hidden="1">'[2]Reco Sheet for Fcast'!$I$10:$J$10</definedName>
    <definedName name="BExF5HR2GFV7O8LKG9SJ4BY78LYA" hidden="1">'[2]Reco Sheet for Fcast'!$I$8:$J$8</definedName>
    <definedName name="BExF5ZFO2A29GHWR5ES64Z9OS16J" localSheetId="2" hidden="1">'[3]AMI P &amp; L'!#REF!</definedName>
    <definedName name="BExF5ZFO2A29GHWR5ES64Z9OS16J" hidden="1">'[3]AMI P &amp; L'!#REF!</definedName>
    <definedName name="BExF63S045JO7H2ZJCBTBVH3SUIF" hidden="1">'[2]Reco Sheet for Fcast'!$I$11:$J$11</definedName>
    <definedName name="BExF642TEGTXCI9A61ZOONJCB0U1" hidden="1">'[2]Reco Sheet for Fcast'!$I$8:$J$8</definedName>
    <definedName name="BExF67O951CF8UJF3KBDNR0E83C1" localSheetId="2" hidden="1">'[3]AMI P &amp; L'!#REF!</definedName>
    <definedName name="BExF67O951CF8UJF3KBDNR0E83C1" hidden="1">'[3]AMI P &amp; L'!#REF!</definedName>
    <definedName name="BExF690Y20C503FDB3JYBPHX2VD1" localSheetId="2" hidden="1">#REF!</definedName>
    <definedName name="BExF690Y20C503FDB3JYBPHX2VD1" hidden="1">#REF!</definedName>
    <definedName name="BExF6EV7I35NVMIJGYTB6E24YVPA" hidden="1">'[2]Reco Sheet for Fcast'!$K$2</definedName>
    <definedName name="BExF6FGUF393KTMBT40S5BYAFG00" hidden="1">'[2]Reco Sheet for Fcast'!$H$2:$I$2</definedName>
    <definedName name="BExF6GNYXWY8A0SY4PW1B6KJMMTM" localSheetId="2" hidden="1">'[3]AMI P &amp; L'!#REF!</definedName>
    <definedName name="BExF6GNYXWY8A0SY4PW1B6KJMMTM" hidden="1">'[3]AMI P &amp; L'!#REF!</definedName>
    <definedName name="BExF6IB8K74Z0AFT05GPOKKZW7C9" hidden="1">'[2]Reco Sheet for Fcast'!$I$9:$J$9</definedName>
    <definedName name="BExF6NUXJI11W2IAZNAM1QWC0459" hidden="1">'[2]Reco Sheet for Fcast'!$F$7:$G$7</definedName>
    <definedName name="BExF6RR76KNVIXGJOVFO8GDILKGZ" hidden="1">'[2]Reco Sheet for Fcast'!$F$15</definedName>
    <definedName name="BExF6ZE8D5CMPJPRWT6S4HM56LPF" hidden="1">'[2]Reco Sheet for Fcast'!$F$11:$G$11</definedName>
    <definedName name="BExF76FV8SF7AJK7B35AL7VTZF6D" hidden="1">'[2]Reco Sheet for Fcast'!$F$8:$G$8</definedName>
    <definedName name="BExF7EOIMC1OYL1N7835KGOI0FIZ" hidden="1">'[2]Reco Sheet for Fcast'!$I$10:$J$10</definedName>
    <definedName name="BExF7K88K7ASGV6RAOAGH52G04VR" localSheetId="2" hidden="1">'[3]AMI P &amp; L'!#REF!</definedName>
    <definedName name="BExF7K88K7ASGV6RAOAGH52G04VR" hidden="1">'[3]AMI P &amp; L'!#REF!</definedName>
    <definedName name="BExF7N83YDEVXDEZQFACS9ZVES27" localSheetId="2" hidden="1">'[3]AMI P &amp; L'!#REF!</definedName>
    <definedName name="BExF7N83YDEVXDEZQFACS9ZVES27" hidden="1">'[3]AMI P &amp; L'!#REF!</definedName>
    <definedName name="BExF7OVDRP3LHNAF2CX4V84CKKIR" hidden="1">'[2]Reco Sheet for Fcast'!$I$7:$J$7</definedName>
    <definedName name="BExF7QO41X2A2SL8UXDNP99GY7U9" hidden="1">'[2]Reco Sheet for Fcast'!$I$8:$J$8</definedName>
    <definedName name="BExF81GI8B8WBHXFTET68A9358BR" hidden="1">'[2]Reco Sheet for Fcast'!$F$10:$G$10</definedName>
    <definedName name="BExGL97US0Y3KXXASUTVR26XLT70" localSheetId="2" hidden="1">'[3]AMI P &amp; L'!#REF!</definedName>
    <definedName name="BExGL97US0Y3KXXASUTVR26XLT70" hidden="1">'[3]AMI P &amp; L'!#REF!</definedName>
    <definedName name="BExGLC7R4C33RO0PID97ZPPVCW4M" hidden="1">'[2]Reco Sheet for Fcast'!$F$11:$G$11</definedName>
    <definedName name="BExGLFIF7HCFSHNQHKEV6RY0WCO3" hidden="1">'[2]Reco Sheet for Fcast'!$F$8:$G$8</definedName>
    <definedName name="BExGLMPD5LHHQXURM0Y3L44P343X" hidden="1">'[2]Reco Sheet for Fcast'!$I$7:$J$7</definedName>
    <definedName name="BExGLTARRL0J772UD2TXEYAVPY6E" hidden="1">'[2]Reco Sheet for Fcast'!$F$6:$G$6</definedName>
    <definedName name="BExGLYE6RZTAAWHJBG2QFJPTDS2Q" hidden="1">'[2]Reco Sheet for Fcast'!$F$7:$G$7</definedName>
    <definedName name="BExGM4DZ65OAQP7MA4LN6QMYZOFF" hidden="1">'[2]Reco Sheet for Fcast'!$F$10:$G$10</definedName>
    <definedName name="BExGMCXCWEC9XNUOEMZ61TMI6CUO" hidden="1">'[2]Reco Sheet for Fcast'!$G$2</definedName>
    <definedName name="BExGMJDGIH0MEPC2TUSFUCY2ROTB" localSheetId="2" hidden="1">'[3]AMI P &amp; L'!#REF!</definedName>
    <definedName name="BExGMJDGIH0MEPC2TUSFUCY2ROTB" hidden="1">'[3]AMI P &amp; L'!#REF!</definedName>
    <definedName name="BExGMKPW2HPKN0M0XKF3AZ8YP0D6" hidden="1">'[2]Reco Sheet for Fcast'!$I$10:$J$10</definedName>
    <definedName name="BExGMP2F175LGL6QVSJGP6GKYHHA" hidden="1">'[2]Reco Sheet for Fcast'!$I$8:$J$8</definedName>
    <definedName name="BExGMPIIP8GKML2VVA8OEFL43NCS" hidden="1">'[2]Reco Sheet for Fcast'!$F$6:$G$6</definedName>
    <definedName name="BExGMZ3SRIXLXMWBVOXXV3M4U4YL" hidden="1">'[2]Reco Sheet for Fcast'!$F$7:$G$7</definedName>
    <definedName name="BExGMZ3UBN48IXU1ZEFYECEMZ1IM" hidden="1">'[2]Reco Sheet for Fcast'!$F$6:$G$6</definedName>
    <definedName name="BExGN4I0QATXNZCLZJM1KH1OIJQH" hidden="1">'[2]Reco Sheet for Fcast'!$F$9:$G$9</definedName>
    <definedName name="BExGN9FZ2RWCMSY1YOBJKZMNIM9R" hidden="1">'[2]Reco Sheet for Fcast'!$G$2</definedName>
    <definedName name="BExGNDSIMTHOCXXG6QOGR6DA8SGG" localSheetId="2" hidden="1">'[3]AMI P &amp; L'!#REF!</definedName>
    <definedName name="BExGNDSIMTHOCXXG6QOGR6DA8SGG" hidden="1">'[3]AMI P &amp; L'!#REF!</definedName>
    <definedName name="BExGNN2YQ9BDAZXT2GLCSAPXKIM7" localSheetId="2" hidden="1">'[3]AMI P &amp; L'!#REF!</definedName>
    <definedName name="BExGNN2YQ9BDAZXT2GLCSAPXKIM7" hidden="1">'[3]AMI P &amp; L'!#REF!</definedName>
    <definedName name="BExGNSS0CKRPKHO25R3TDBEL2NHX" hidden="1">'[2]Reco Sheet for Fcast'!$F$6:$G$6</definedName>
    <definedName name="BExGNYH0MO8NOVS85L15G0RWX4GW" hidden="1">'[2]Reco Sheet for Fcast'!$I$7:$J$7</definedName>
    <definedName name="BExGNZO44DEG8CGIDYSEGDUQ531R" localSheetId="2" hidden="1">'[3]AMI P &amp; L'!#REF!</definedName>
    <definedName name="BExGNZO44DEG8CGIDYSEGDUQ531R" hidden="1">'[3]AMI P &amp; L'!#REF!</definedName>
    <definedName name="BExGO2O0V6UYDY26AX8OSN72F77N" hidden="1">'[2]Reco Sheet for Fcast'!$F$11:$G$11</definedName>
    <definedName name="BExGO2YUBOVLYHY1QSIHRE1KLAFV" localSheetId="2" hidden="1">'[3]AMI P &amp; L'!#REF!</definedName>
    <definedName name="BExGO2YUBOVLYHY1QSIHRE1KLAFV" hidden="1">'[3]AMI P &amp; L'!#REF!</definedName>
    <definedName name="BExGO70E2O70LF46V8T26YFPL4V8" hidden="1">'[2]Reco Sheet for Fcast'!$F$9:$G$9</definedName>
    <definedName name="BExGOB25QJMQCQE76MRW9X58OIOO" hidden="1">'[2]Reco Sheet for Fcast'!$I$9:$J$9</definedName>
    <definedName name="BExGODAZKJ9EXMQZNQR5YDBSS525" localSheetId="2" hidden="1">'[3]AMI P &amp; L'!#REF!</definedName>
    <definedName name="BExGODAZKJ9EXMQZNQR5YDBSS525" hidden="1">'[3]AMI P &amp; L'!#REF!</definedName>
    <definedName name="BExGODR8ZSMUC11I56QHSZ686XV5" hidden="1">'[2]Reco Sheet for Fcast'!$F$8:$G$8</definedName>
    <definedName name="BExGOXJDHUDPDT8I8IVGVW9J0R5Q" hidden="1">'[2]Reco Sheet for Fcast'!$I$6:$J$6</definedName>
    <definedName name="BExGPHGT5KDOCMV2EFS4OVKTWBRD" hidden="1">'[2]Reco Sheet for Fcast'!$F$11:$G$11</definedName>
    <definedName name="BExGPID72Y4Y619LWASUQZKZHJNC" hidden="1">'[2]Reco Sheet for Fcast'!$F$15</definedName>
    <definedName name="BExGPPENQIANVGLVQJ77DK5JPRTB" hidden="1">'[2]Reco Sheet for Fcast'!$F$8:$G$8</definedName>
    <definedName name="BExGQ1ZU4967P72AHF4V1D0FOL5C" hidden="1">'[2]Reco Sheet for Fcast'!$I$7:$J$7</definedName>
    <definedName name="BExGQ36ZOMR9GV8T05M605MMOY3Y" localSheetId="2" hidden="1">'[3]AMI P &amp; L'!#REF!</definedName>
    <definedName name="BExGQ36ZOMR9GV8T05M605MMOY3Y" hidden="1">'[3]AMI P &amp; L'!#REF!</definedName>
    <definedName name="BExGQ61DTJ0SBFMDFBAK3XZ9O0ZO" hidden="1">'[2]Reco Sheet for Fcast'!$I$8:$J$8</definedName>
    <definedName name="BExGQ6SG9XEOD0VMBAR22YPZWSTA" hidden="1">'[2]Reco Sheet for Fcast'!$F$6:$G$6</definedName>
    <definedName name="BExGQGJ1A7LNZUS8QSMOG8UNGLMK" hidden="1">'[2]Reco Sheet for Fcast'!$G$2</definedName>
    <definedName name="BExGQPO7ENFEQC0NC6MC9OZR2LHY" hidden="1">'[2]Reco Sheet for Fcast'!$I$8:$J$8</definedName>
    <definedName name="BExGQX0H4EZMXBJTKJJE4ICJWN5O" localSheetId="2" hidden="1">'[3]AMI P &amp; L'!#REF!</definedName>
    <definedName name="BExGQX0H4EZMXBJTKJJE4ICJWN5O" hidden="1">'[3]AMI P &amp; L'!#REF!</definedName>
    <definedName name="BExGR4CW3WRIID17GGX4MI9ZDHFE" hidden="1">'[2]Reco Sheet for Fcast'!$K$2</definedName>
    <definedName name="BExGR65GJX27MU2OL6NI5PB8XVB4" hidden="1">'[2]Reco Sheet for Fcast'!$H$2:$I$2</definedName>
    <definedName name="BExGR6LQ97HETGS3CT96L4IK0JSH" hidden="1">'[2]Reco Sheet for Fcast'!$I$8:$J$8</definedName>
    <definedName name="BExGR902JCXO7ZLKL3VYXM9XRW3A" localSheetId="2" hidden="1">#REF!</definedName>
    <definedName name="BExGR902JCXO7ZLKL3VYXM9XRW3A" hidden="1">#REF!</definedName>
    <definedName name="BExGR9ATP2LVT7B9OCPSLJ11H9SX" hidden="1">'[2]Reco Sheet for Fcast'!$F$8:$G$8</definedName>
    <definedName name="BExGRA1VE5SDFH8FM4H8YLA70J65" localSheetId="2" hidden="1">#REF!</definedName>
    <definedName name="BExGRA1VE5SDFH8FM4H8YLA70J65" hidden="1">#REF!</definedName>
    <definedName name="BExGREP2D0XVCEBGWU6RQ7KX23Q3" hidden="1">'[2]Reco Sheet for Fcast'!$F$8:$G$8</definedName>
    <definedName name="BExGRUKVVKDL8483WI70VN2QZDGD" hidden="1">'[2]Reco Sheet for Fcast'!$F$7:$G$7</definedName>
    <definedName name="BExGRVXD519NRV2E1ZYNYCW0PMW6" localSheetId="2" hidden="1">#REF!</definedName>
    <definedName name="BExGRVXD519NRV2E1ZYNYCW0PMW6" hidden="1">#REF!</definedName>
    <definedName name="BExGS2IWR5DUNJ1U9PAKIV8CMBNI" hidden="1">'[2]Reco Sheet for Fcast'!$H$2:$I$2</definedName>
    <definedName name="BExGS69P9FFTEOPDS0MWFKF45G47" hidden="1">'[2]Reco Sheet for Fcast'!$G$2</definedName>
    <definedName name="BExGS6F1JFHM5MUJ1RFO50WP6D05" hidden="1">'[2]Reco Sheet for Fcast'!$I$6:$J$6</definedName>
    <definedName name="BExGSA5YB5ZGE4NHDVCZ55TQAJTL" hidden="1">'[2]Reco Sheet for Fcast'!$I$10:$J$10</definedName>
    <definedName name="BExGSCEUCQQVDEEKWJ677QTGUVTE" hidden="1">'[2]Reco Sheet for Fcast'!$I$6:$J$6</definedName>
    <definedName name="BExGSQY65LH1PCKKM5WHDW83F35O" localSheetId="2" hidden="1">'[3]AMI P &amp; L'!#REF!</definedName>
    <definedName name="BExGSQY65LH1PCKKM5WHDW83F35O" hidden="1">'[3]AMI P &amp; L'!#REF!</definedName>
    <definedName name="BExGSYW1GKISF0PMUAK3XJK9PEW9" hidden="1">'[2]Reco Sheet for Fcast'!$F$11:$G$11</definedName>
    <definedName name="BExGT0DZJB6LSF6L693UUB9EY1VQ" localSheetId="2" hidden="1">'[3]AMI P &amp; L'!#REF!</definedName>
    <definedName name="BExGT0DZJB6LSF6L693UUB9EY1VQ" hidden="1">'[3]AMI P &amp; L'!#REF!</definedName>
    <definedName name="BExGT0OSYJ4G1RU3EZR9QY6M3SCB" hidden="1">'[2]Reco Sheet for Fcast'!$J$2:$K$2</definedName>
    <definedName name="BExGTGVFIF8HOQXR54SK065A8M4K" hidden="1">'[2]Reco Sheet for Fcast'!$F$10:$G$10</definedName>
    <definedName name="BExGTIYX3OWPIINOGY1E4QQYSKHP" localSheetId="2" hidden="1">'[3]AMI P &amp; L'!#REF!</definedName>
    <definedName name="BExGTIYX3OWPIINOGY1E4QQYSKHP" hidden="1">'[3]AMI P &amp; L'!#REF!</definedName>
    <definedName name="BExGTKGUN0KUU3C0RL2LK98D8MEK" hidden="1">'[2]Reco Sheet for Fcast'!$I$8:$J$8</definedName>
    <definedName name="BExGTZ046J7VMUG4YPKFN2K8TWB7" hidden="1">'[2]Reco Sheet for Fcast'!$I$7:$J$7</definedName>
    <definedName name="BExGU2G9OPRZRIU9YGF6NX9FUW0J" hidden="1">'[2]Reco Sheet for Fcast'!$I$9:$J$9</definedName>
    <definedName name="BExGU6HTKLRZO8UOI3DTAM5RFDBA" hidden="1">'[2]Reco Sheet for Fcast'!$I$7:$J$7</definedName>
    <definedName name="BExGUDDZXFFQHAF4UZF8ZB1HO7H6" localSheetId="2" hidden="1">'[3]AMI P &amp; L'!#REF!</definedName>
    <definedName name="BExGUDDZXFFQHAF4UZF8ZB1HO7H6" hidden="1">'[3]AMI P &amp; L'!#REF!</definedName>
    <definedName name="BExGUIBXBRHGM97ZX6GBA4ZDQ79C" hidden="1">'[2]Reco Sheet for Fcast'!$F$9:$G$9</definedName>
    <definedName name="BExGUM8D91UNPCOO4TKP9FGX85TF" localSheetId="2" hidden="1">'[3]AMI P &amp; L'!#REF!</definedName>
    <definedName name="BExGUM8D91UNPCOO4TKP9FGX85TF" hidden="1">'[3]AMI P &amp; L'!#REF!</definedName>
    <definedName name="BExGUQF9N9FKI7S0H30WUAEB5LPD" hidden="1">'[2]Reco Sheet for Fcast'!$K$2</definedName>
    <definedName name="BExGUR6BA03XPBK60SQUW197GJ5X" hidden="1">'[2]Reco Sheet for Fcast'!$I$7:$J$7</definedName>
    <definedName name="BExGUVIP60TA4B7X2PFGMBFUSKGX" hidden="1">'[2]Reco Sheet for Fcast'!$F$10:$G$10</definedName>
    <definedName name="BExGUZKF06F209XL1IZWVJEQ82EE" hidden="1">'[2]Reco Sheet for Fcast'!$I$9:$J$9</definedName>
    <definedName name="BExGV2EVT380QHD4AP2RL9MR8L5L" hidden="1">'[2]Reco Sheet for Fcast'!$I$10:$J$10</definedName>
    <definedName name="BExGVV6OOLDQ3TXZK51TTF3YX0WN" hidden="1">'[2]Reco Sheet for Fcast'!$F$10:$G$10</definedName>
    <definedName name="BExGW0KVS7U0C87XFZ78QW991IEV" hidden="1">'[2]Reco Sheet for Fcast'!$I$7:$J$7</definedName>
    <definedName name="BExGW2Z7AMPG6H9EXA9ML6EZVGGA" hidden="1">'[2]Reco Sheet for Fcast'!$F$15</definedName>
    <definedName name="BExGWABG5VT5XO1A196RK61AXA8C" hidden="1">'[2]Reco Sheet for Fcast'!$F$7:$G$7</definedName>
    <definedName name="BExGWEO0JDG84NYLEAV5NSOAGMJZ" localSheetId="2" hidden="1">'[3]AMI P &amp; L'!#REF!</definedName>
    <definedName name="BExGWEO0JDG84NYLEAV5NSOAGMJZ" hidden="1">'[3]AMI P &amp; L'!#REF!</definedName>
    <definedName name="BExGWLEOC70Z8QAJTPT2PDHTNM4L" hidden="1">'[2]Reco Sheet for Fcast'!$F$7:$G$7</definedName>
    <definedName name="BExGWNCXLCRTLBVMTXYJ5PHQI6SS" localSheetId="2" hidden="1">'[3]AMI P &amp; L'!#REF!</definedName>
    <definedName name="BExGWNCXLCRTLBVMTXYJ5PHQI6SS" hidden="1">'[3]AMI P &amp; L'!#REF!</definedName>
    <definedName name="BExGX6U988MCFIGDA1282F92U9AA" hidden="1">'[2]Reco Sheet for Fcast'!$F$11:$G$11</definedName>
    <definedName name="BExGX7FTB1CKAT5HUW6H531FIY6I" localSheetId="2" hidden="1">'[3]AMI P &amp; L'!#REF!</definedName>
    <definedName name="BExGX7FTB1CKAT5HUW6H531FIY6I" hidden="1">'[3]AMI P &amp; L'!#REF!</definedName>
    <definedName name="BExGX9DVACJQIZ4GH6YAD2A7F70O" hidden="1">'[2]Reco Sheet for Fcast'!$I$9:$J$9</definedName>
    <definedName name="BExGXDVP2S2Y8Z8Q43I78RCIK3DD" hidden="1">'[2]Reco Sheet for Fcast'!$F$10:$G$10</definedName>
    <definedName name="BExGXJ9W5JU7TT9S0BKL5Y6VVB39" hidden="1">'[2]Reco Sheet for Fcast'!$I$6:$J$6</definedName>
    <definedName name="BExGXP9PLH9HGLX6X9E31SFWH8E0" hidden="1">'[2]Reco Sheet for Fcast'!$J$2:$K$2</definedName>
    <definedName name="BExGXWB73RJ4BASBQTQ8EY0EC1EB" hidden="1">'[2]Reco Sheet for Fcast'!$K$2</definedName>
    <definedName name="BExGXZ0ABB43C7SMRKZHWOSU9EQX" hidden="1">'[2]Reco Sheet for Fcast'!$F$8:$G$8</definedName>
    <definedName name="BExGY6SU3SYVCJ3AG2ITY59SAZ5A" hidden="1">'[2]Reco Sheet for Fcast'!$F$15:$G$16</definedName>
    <definedName name="BExGY6YA4P5KMY2VHT0DYK3YTFAX" hidden="1">'[2]Reco Sheet for Fcast'!$F$9:$G$9</definedName>
    <definedName name="BExGY8G88PVVRYHPHRPJZFSX6HSC" hidden="1">'[2]Reco Sheet for Fcast'!$F$8:$G$8</definedName>
    <definedName name="BExGYC718HTZ80PNKYPVIYGRJVF6" hidden="1">'[2]Reco Sheet for Fcast'!$I$7:$J$7</definedName>
    <definedName name="BExGYCNATXZY2FID93B17YWIPPRD" hidden="1">'[2]Reco Sheet for Fcast'!$G$2</definedName>
    <definedName name="BExGYGJJJ3BBCQAOA51WHP01HN73" hidden="1">'[2]Reco Sheet for Fcast'!$F$11:$G$11</definedName>
    <definedName name="BExGYJE09NMFU592QN78WBPFJH50" localSheetId="2" hidden="1">#REF!</definedName>
    <definedName name="BExGYJE09NMFU592QN78WBPFJH50" hidden="1">#REF!</definedName>
    <definedName name="BExGYOS6TV2C72PLRFU8RP1I58GY" hidden="1">'[2]Reco Sheet for Fcast'!$F$8:$G$8</definedName>
    <definedName name="BExGZJ78ZWZCVHZ3BKEKFJZ6MAEO" hidden="1">'[2]Reco Sheet for Fcast'!$I$11:$J$11</definedName>
    <definedName name="BExGZOLH2QV73J3M9IWDDPA62TP4" hidden="1">'[2]Reco Sheet for Fcast'!$I$9:$J$9</definedName>
    <definedName name="BExGZP1PWGFKVVVN4YDIS22DZPCR" hidden="1">'[2]Reco Sheet for Fcast'!$I$6:$J$6</definedName>
    <definedName name="BExH00L21GZX5YJJGVMOAWBERLP5" hidden="1">'[2]Reco Sheet for Fcast'!$I$9:$J$9</definedName>
    <definedName name="BExH02ZD6VAY1KQLAQYBBI6WWIZB" localSheetId="2" hidden="1">'[3]AMI P &amp; L'!#REF!</definedName>
    <definedName name="BExH02ZD6VAY1KQLAQYBBI6WWIZB" hidden="1">'[3]AMI P &amp; L'!#REF!</definedName>
    <definedName name="BExH08Z6LQCGGSGSAILMHX4X7JMD" hidden="1">'[2]Reco Sheet for Fcast'!$I$6:$J$6</definedName>
    <definedName name="BExH0KT9Z8HEVRRQRGQ8YHXRLIJA" hidden="1">'[2]Reco Sheet for Fcast'!$I$9:$J$9</definedName>
    <definedName name="BExH0M0FDN12YBOCKL3XL2Z7T7Y8" hidden="1">'[2]Reco Sheet for Fcast'!$F$10:$G$10</definedName>
    <definedName name="BExH0O9G06YPZ5TN9RYT326I1CP2" hidden="1">'[2]Reco Sheet for Fcast'!$F$7:$G$7</definedName>
    <definedName name="BExH0WNJAKTJRCKMTX8O4KNMIIJM" localSheetId="2" hidden="1">'[3]AMI P &amp; L'!#REF!</definedName>
    <definedName name="BExH0WNJAKTJRCKMTX8O4KNMIIJM" hidden="1">'[3]AMI P &amp; L'!#REF!</definedName>
    <definedName name="BExH12Y4WX542WI3ZEM15AK4UM9J" hidden="1">'[2]Reco Sheet for Fcast'!$F$7:$G$7</definedName>
    <definedName name="BExH1FDTQXR9QQ31WDB7OPXU7MPT" localSheetId="2" hidden="1">'[3]AMI P &amp; L'!#REF!</definedName>
    <definedName name="BExH1FDTQXR9QQ31WDB7OPXU7MPT" hidden="1">'[3]AMI P &amp; L'!#REF!</definedName>
    <definedName name="BExH1FOMEUIJNIDJAUY0ZQFBJSY9" hidden="1">'[2]Reco Sheet for Fcast'!$I$6:$J$6</definedName>
    <definedName name="BExH1JFFHEBFX9BWJMNIA3N66R3Z" hidden="1">'[2]Reco Sheet for Fcast'!$F$10:$G$10</definedName>
    <definedName name="BExH1Z0GIUSVTF2H1G1I3PDGBNK2" hidden="1">'[2]Reco Sheet for Fcast'!$K$2</definedName>
    <definedName name="BExH225UTM6S9FW4MUDZS7F1PQSH" hidden="1">'[2]Reco Sheet for Fcast'!$I$7:$J$7</definedName>
    <definedName name="BExH23271RF7AYZ542KHQTH68GQ7" hidden="1">'[2]Reco Sheet for Fcast'!$F$10:$G$10</definedName>
    <definedName name="BExH2GJQR4JALNB314RY0LDI49VH" hidden="1">'[2]Reco Sheet for Fcast'!$I$7:$J$7</definedName>
    <definedName name="BExH2JZR49T7644JFVE7B3N7RZM9" hidden="1">'[2]Reco Sheet for Fcast'!$I$6:$J$6</definedName>
    <definedName name="BExH2WKXV8X5S2GSBBTWGI0NLNAH" hidden="1">'[2]Reco Sheet for Fcast'!$H$2:$I$2</definedName>
    <definedName name="BExH2XS1UFYFGU0S0EBXX90W2WE8" hidden="1">'[2]Reco Sheet for Fcast'!$I$9:$J$9</definedName>
    <definedName name="BExH2XS2TND9SB0GC295R4FP6K5Y" hidden="1">'[2]Reco Sheet for Fcast'!$I$2:$J$2</definedName>
    <definedName name="BExH2ZA0SZ4SSITL50NA8LZ3OEX6" localSheetId="2" hidden="1">'[3]AMI P &amp; L'!#REF!</definedName>
    <definedName name="BExH2ZA0SZ4SSITL50NA8LZ3OEX6" hidden="1">'[3]AMI P &amp; L'!#REF!</definedName>
    <definedName name="BExH31Z3JNVJPESWKXHILGXZHP2M" hidden="1">'[2]Reco Sheet for Fcast'!$F$6:$G$6</definedName>
    <definedName name="BExH3E9HZ3QJCDZW7WI7YACFQCHE" hidden="1">'[2]Reco Sheet for Fcast'!$F$9:$G$9</definedName>
    <definedName name="BExH3IRB6764RQ5HBYRLH6XCT29X" hidden="1">'[2]Reco Sheet for Fcast'!$I$10:$J$10</definedName>
    <definedName name="BExIG2U8V6RSB47SXLCQG3Q68YRO" hidden="1">'[2]Reco Sheet for Fcast'!$G$2</definedName>
    <definedName name="BExIG5JDFDNKGLHGNDY7U8KIF9NT" localSheetId="2" hidden="1">'[3]AMI P &amp; L'!#REF!</definedName>
    <definedName name="BExIG5JDFDNKGLHGNDY7U8KIF9NT" hidden="1">'[3]AMI P &amp; L'!#REF!</definedName>
    <definedName name="BExIGJBO8R13LV7CZ7C1YCP974NN" hidden="1">'[2]Reco Sheet for Fcast'!$F$10:$G$10</definedName>
    <definedName name="BExIGWT86FPOEYTI8GXCGU5Y3KGK" localSheetId="2" hidden="1">'[3]AMI P &amp; L'!#REF!</definedName>
    <definedName name="BExIGWT86FPOEYTI8GXCGU5Y3KGK" hidden="1">'[3]AMI P &amp; L'!#REF!</definedName>
    <definedName name="BExIHBHXA7E7VUTBVHXXXCH3A5CL" hidden="1">'[2]Reco Sheet for Fcast'!$I$9:$J$9</definedName>
    <definedName name="BExIHPQCQTGEW8QOJVIQ4VX0P6DX" hidden="1">'[2]Reco Sheet for Fcast'!$I$9:$J$9</definedName>
    <definedName name="BExII1KN91Q7DLW0UB7W2TJ5ACT9" hidden="1">'[2]Reco Sheet for Fcast'!$I$9:$J$9</definedName>
    <definedName name="BExII50LI8I0CDOOZEMIVHVA2V95" hidden="1">'[2]Reco Sheet for Fcast'!$I$11:$J$11</definedName>
    <definedName name="BExIIXMY38TQD12CVV4S57L3I809" hidden="1">'[2]Reco Sheet for Fcast'!$I$9:$J$9</definedName>
    <definedName name="BExIIY37NEVU2LGS1JE4VR9AN6W4" hidden="1">'[2]Reco Sheet for Fcast'!$I$11:$J$11</definedName>
    <definedName name="BExIIYJAGXR8TPZ1KCYM7EGJ79UW" hidden="1">'[2]Reco Sheet for Fcast'!$I$9:$J$9</definedName>
    <definedName name="BExIJ3160YCWGAVEU0208ZGXXG3P" hidden="1">'[2]Reco Sheet for Fcast'!$I$7:$J$7</definedName>
    <definedName name="BExIJFGZJ5ED9D6KAY4PGQYLELAX" localSheetId="2" hidden="1">'[3]AMI P &amp; L'!#REF!</definedName>
    <definedName name="BExIJFGZJ5ED9D6KAY4PGQYLELAX" hidden="1">'[3]AMI P &amp; L'!#REF!</definedName>
    <definedName name="BExIJQ3XPPSZ585U2ER0RSSC71PK" localSheetId="2" hidden="1">#REF!</definedName>
    <definedName name="BExIJQ3XPPSZ585U2ER0RSSC71PK" hidden="1">#REF!</definedName>
    <definedName name="BExIJQK80ZEKSTV62E59AYJYUNLI" hidden="1">'[2]Reco Sheet for Fcast'!$F$6:$G$6</definedName>
    <definedName name="BExIJRLX3M0YQLU1D5Y9V7HM5QNM" hidden="1">'[2]Reco Sheet for Fcast'!$I$8:$J$8</definedName>
    <definedName name="BExIJV22J0QA7286KNPMHO1ZUCB3" hidden="1">'[2]Reco Sheet for Fcast'!$I$9:$J$9</definedName>
    <definedName name="BExIJVI6OC7B6ZE9V4PAOYZXKNER" hidden="1">'[2]Reco Sheet for Fcast'!$F$9:$G$9</definedName>
    <definedName name="BExIJWK0NGTGQ4X7D5VIVXD14JHI" hidden="1">'[2]Reco Sheet for Fcast'!$I$11:$J$11</definedName>
    <definedName name="BExIJWPCIYINEJUTXU74VK7WG031" hidden="1">'[2]Reco Sheet for Fcast'!$F$11:$G$11</definedName>
    <definedName name="BExIKHTXPZR5A8OHB6HDP6QWDHAD" hidden="1">'[2]Reco Sheet for Fcast'!$I$6:$J$6</definedName>
    <definedName name="BExIKMMJOETSAXJYY1SIKM58LMA2" hidden="1">'[2]Reco Sheet for Fcast'!$G$2</definedName>
    <definedName name="BExIKN2SLYNFHS9SQHJSB0NE57OF" hidden="1">'[2]Reco Sheet for Fcast'!$I$6:$J$6</definedName>
    <definedName name="BExIKRF6AQ6VOO9KCIWSM6FY8M7D" hidden="1">'[2]Reco Sheet for Fcast'!$F$11:$G$11</definedName>
    <definedName name="BExIKTYZESFT3LC0ASFMFKSE0D1X" hidden="1">'[2]Reco Sheet for Fcast'!$G$2</definedName>
    <definedName name="BExIKXVA6M8K0PTRYAGXS666L335" hidden="1">'[2]Reco Sheet for Fcast'!$G$2</definedName>
    <definedName name="BExIL0PMZ2SXK9R6MLP43KBU1J2P" hidden="1">'[2]Reco Sheet for Fcast'!$I$11:$J$11</definedName>
    <definedName name="BExILAAXRTRAD18K74M6MGUEEPUM" hidden="1">'[2]Reco Sheet for Fcast'!$F$6:$G$6</definedName>
    <definedName name="BExILG5F338C0FFLMVOKMKF8X5ZP" localSheetId="2" hidden="1">'[3]AMI P &amp; L'!#REF!</definedName>
    <definedName name="BExILG5F338C0FFLMVOKMKF8X5ZP" hidden="1">'[3]AMI P &amp; L'!#REF!</definedName>
    <definedName name="BExILGQTQM0HOD0BJI90YO7GOIN3" hidden="1">'[2]Reco Sheet for Fcast'!$I$10:$J$10</definedName>
    <definedName name="BExILTHIEYYOIUWRZ5LLF1T70AJ7" hidden="1">'[2]Reco Sheet for Fcast'!$I$10:$J$10</definedName>
    <definedName name="BExIM9DBUB7ZGF4B20FVUO9QGOX2" hidden="1">'[2]Reco Sheet for Fcast'!$F$7:$G$7</definedName>
    <definedName name="BExIMGK9Z94TFPWWZFMD10HV0IF6" hidden="1">'[2]Reco Sheet for Fcast'!$I$11:$J$11</definedName>
    <definedName name="BExIMPEGKG18TELVC33T4OQTNBWC" hidden="1">'[2]Reco Sheet for Fcast'!$F$10:$G$10</definedName>
    <definedName name="BExIN4OR435DL1US13JQPOQK8GD5" hidden="1">'[2]Reco Sheet for Fcast'!$K$2</definedName>
    <definedName name="BExINI6A7H3KSFRFA6UBBDPKW37F" hidden="1">'[2]Reco Sheet for Fcast'!$F$10:$G$10</definedName>
    <definedName name="BExINIMK8XC3JOBT2EXYFHHH52H0" hidden="1">'[2]Reco Sheet for Fcast'!$I$11:$J$11</definedName>
    <definedName name="BExINLX401ZKEGWU168DS4JUM2J6" localSheetId="2" hidden="1">'[3]AMI P &amp; L'!#REF!</definedName>
    <definedName name="BExINLX401ZKEGWU168DS4JUM2J6" hidden="1">'[3]AMI P &amp; L'!#REF!</definedName>
    <definedName name="BExINMYYJO1FTV1CZF6O5XCFAMQX" localSheetId="2" hidden="1">'[3]AMI P &amp; L'!#REF!</definedName>
    <definedName name="BExINMYYJO1FTV1CZF6O5XCFAMQX" hidden="1">'[3]AMI P &amp; L'!#REF!</definedName>
    <definedName name="BExINP2H4KI05FRFV5PKZFE00HKO" hidden="1">'[2]Reco Sheet for Fcast'!$I$6:$J$6</definedName>
    <definedName name="BExINZELVWYGU876QUUZCIMXPBQC" hidden="1">'[2]Reco Sheet for Fcast'!$I$8:$J$8</definedName>
    <definedName name="BExIOCQUQHKUU1KONGSDOLQTQEIC" hidden="1">'[2]Reco Sheet for Fcast'!$G$2</definedName>
    <definedName name="BExIOFL8Y5O61VLKTB4H20IJNWS1" hidden="1">'[2]Reco Sheet for Fcast'!$F$6:$G$6</definedName>
    <definedName name="BExIOMBXRW5NS4ZPYX9G5QREZ5J6" hidden="1">'[2]Reco Sheet for Fcast'!$F$11:$G$11</definedName>
    <definedName name="BExIORA3GK78T7C7SNBJJUONJ0LS" hidden="1">'[2]Reco Sheet for Fcast'!$F$15</definedName>
    <definedName name="BExIORFDXP4AVIEBLSTZ8ETSXMNM" hidden="1">'[2]Reco Sheet for Fcast'!$I$7:$J$7</definedName>
    <definedName name="BExIOTZ5EFZ2NASVQ05RH15HRSW6" hidden="1">'[2]Reco Sheet for Fcast'!$F$15</definedName>
    <definedName name="BExIP8YNN6UUE1GZ223SWH7DLGKO" hidden="1">'[2]Reco Sheet for Fcast'!$I$7:$J$7</definedName>
    <definedName name="BExIPAB4AOL592OJCC1CFAXTLF1A" hidden="1">'[2]Reco Sheet for Fcast'!$I$6:$J$6</definedName>
    <definedName name="BExIPB25DKX4S2ZCKQN7KWSC3JBF" hidden="1">'[2]Reco Sheet for Fcast'!$F$11:$G$11</definedName>
    <definedName name="BExIPDLT8JYAMGE5HTN4D1YHZF3V" localSheetId="2" hidden="1">'[3]AMI P &amp; L'!#REF!</definedName>
    <definedName name="BExIPDLT8JYAMGE5HTN4D1YHZF3V" hidden="1">'[3]AMI P &amp; L'!#REF!</definedName>
    <definedName name="BExIPG040Q08EWIWL6CAVR3GRI43" hidden="1">'[2]Reco Sheet for Fcast'!$I$7:$J$7</definedName>
    <definedName name="BExIPKNFUDPDKOSH5GHDVNA8D66S" hidden="1">'[2]Reco Sheet for Fcast'!$I$11:$J$11</definedName>
    <definedName name="BExIQ1VS9A2FHVD9TUHKG9K8EVVP" hidden="1">'[2]Reco Sheet for Fcast'!$F$11:$G$11</definedName>
    <definedName name="BExIQ3J19L30PSQ2CXNT6IHW0I7V" hidden="1">'[2]Reco Sheet for Fcast'!$I$9:$J$9</definedName>
    <definedName name="BExIQ3OJ7M04XCY276IO0LJA5XUK" hidden="1">'[2]Reco Sheet for Fcast'!$F$11:$G$11</definedName>
    <definedName name="BExIQ5S19ITB0NDRUN4XV7B905ED" hidden="1">'[2]Reco Sheet for Fcast'!$F$15</definedName>
    <definedName name="BExIQ9TMQT2EIXSVQW7GVSOAW2VJ" hidden="1">'[2]Reco Sheet for Fcast'!$I$8:$J$8</definedName>
    <definedName name="BExIQBMDE1L6J4H27K1FMSHQKDSE" hidden="1">'[2]Reco Sheet for Fcast'!$I$8:$J$8</definedName>
    <definedName name="BExIQE65LVXUOF3UZFO7SDHFJH22" hidden="1">'[2]Reco Sheet for Fcast'!$G$2</definedName>
    <definedName name="BExIQG9OO2KKBOWTMD1OXY36TEGA" hidden="1">'[2]Reco Sheet for Fcast'!$F$10:$G$10</definedName>
    <definedName name="BExIQMV2D77A07E403GAA7CYB8C2" hidden="1">'[2]Reco Sheet for Fcast'!$C$15:$D$23</definedName>
    <definedName name="BExIQX1XBB31HZTYEEVOBSE3C5A6" hidden="1">'[2]Reco Sheet for Fcast'!$I$10:$J$10</definedName>
    <definedName name="BExIR2ALYRP9FW99DK2084J7IIDC" hidden="1">'[2]Reco Sheet for Fcast'!$I$10:$J$10</definedName>
    <definedName name="BExIR8FQETPTQYW37DBVDWG3J4JW" hidden="1">'[2]Reco Sheet for Fcast'!$F$7:$G$7</definedName>
    <definedName name="BExIRRBGTY01OQOI3U5SW59RFDFI" hidden="1">'[2]Reco Sheet for Fcast'!$I$8:$J$8</definedName>
    <definedName name="BExIS4T0DRF57HYO7OGG72KBOFOI" hidden="1">'[2]Reco Sheet for Fcast'!$F$15:$G$34</definedName>
    <definedName name="BExIS77BJDDK18PGI9DSEYZPIL7P" hidden="1">'[2]Reco Sheet for Fcast'!$F$10:$G$10</definedName>
    <definedName name="BExIS8USL1T3Z97CZ30HJ98E2GXQ" hidden="1">'[2]Reco Sheet for Fcast'!$F$9:$G$9</definedName>
    <definedName name="BExISC5B700MZUBFTQ9K4IKTF7HR" hidden="1">'[2]Reco Sheet for Fcast'!$K$2</definedName>
    <definedName name="BExISDHXS49S1H56ENBPRF1NLD5C" hidden="1">'[2]Reco Sheet for Fcast'!$I$6:$J$6</definedName>
    <definedName name="BExISM1JLV54A21A164IURMPGUMU" hidden="1">'[2]Reco Sheet for Fcast'!$F$7:$G$7</definedName>
    <definedName name="BExISOL5FNHZHVLEZZZZ47YXZ5QS" localSheetId="2" hidden="1">#REF!</definedName>
    <definedName name="BExISOL5FNHZHVLEZZZZ47YXZ5QS" hidden="1">#REF!</definedName>
    <definedName name="BExISRFKJYUZ4AKW44IJF7RF9Y90" hidden="1">'[2]Reco Sheet for Fcast'!$F$10:$G$10</definedName>
    <definedName name="BExIT1MK8TBAK3SNP36A8FKDQSOK" hidden="1">'[2]Reco Sheet for Fcast'!$F$11:$G$11</definedName>
    <definedName name="BExITBNYANV2S8KD56GOGCKW393R" hidden="1">'[2]Reco Sheet for Fcast'!$F$9:$G$9</definedName>
    <definedName name="BExIUD4OJGH65NFNQ4VMCE3R4J1X" hidden="1">'[2]Reco Sheet for Fcast'!$F$7:$G$7</definedName>
    <definedName name="BExIUTB5OAAXYW0OFMP0PS40SPOB" hidden="1">'[2]Reco Sheet for Fcast'!$I$10:$J$10</definedName>
    <definedName name="BExIUUT2MHIOV6R3WHA0DPM1KBKY" localSheetId="2" hidden="1">'[3]AMI P &amp; L'!#REF!</definedName>
    <definedName name="BExIUUT2MHIOV6R3WHA0DPM1KBKY" hidden="1">'[3]AMI P &amp; L'!#REF!</definedName>
    <definedName name="BExIUYPDT1AM6MWGWQS646PIZIWC" hidden="1">'[2]Reco Sheet for Fcast'!$I$10:$J$10</definedName>
    <definedName name="BExIV0I2O9F8D1UK1SI8AEYR6U0A" hidden="1">'[2]Reco Sheet for Fcast'!$G$2</definedName>
    <definedName name="BExIV2LM38XPLRTWT0R44TMQ59E5" hidden="1">'[2]Reco Sheet for Fcast'!$F$15</definedName>
    <definedName name="BExIV3CMY91WXOF56UOYD0AUHJ3N" localSheetId="2" hidden="1">#REF!</definedName>
    <definedName name="BExIV3CMY91WXOF56UOYD0AUHJ3N" hidden="1">#REF!</definedName>
    <definedName name="BExIV3HY4S0YRV1F7XEMF2YHAR2I" hidden="1">'[2]Reco Sheet for Fcast'!$I$10:$J$10</definedName>
    <definedName name="BExIV6HUZFRIFLXW2SICKGTAH1PV" hidden="1">'[2]Reco Sheet for Fcast'!$I$11:$J$11</definedName>
    <definedName name="BExIVCXWL6H5LD9DHDIA4F5U9TQL" hidden="1">'[2]Reco Sheet for Fcast'!$F$15</definedName>
    <definedName name="BExIVMOIPSEWSIHIDDLOXESQ28A0" hidden="1">'[2]Reco Sheet for Fcast'!$F$11:$G$11</definedName>
    <definedName name="BExIVNVNJX9BYDLC88NG09YF5XQ6" hidden="1">'[2]Reco Sheet for Fcast'!$I$9:$J$9</definedName>
    <definedName name="BExIVQVKLMGSRYT1LFZH0KUIA4OR" hidden="1">'[2]Reco Sheet for Fcast'!$I$11:$J$11</definedName>
    <definedName name="BExIVYTFI35KNR2XSA6N8OJYUTUR" localSheetId="2" hidden="1">'[3]AMI P &amp; L'!#REF!</definedName>
    <definedName name="BExIVYTFI35KNR2XSA6N8OJYUTUR" hidden="1">'[3]AMI P &amp; L'!#REF!</definedName>
    <definedName name="BExIWB3SY3WRIVIOF988DNNODBOA" hidden="1">'[2]Reco Sheet for Fcast'!$G$2</definedName>
    <definedName name="BExIWB99CG0H52LRD6QWPN4L6DV2" hidden="1">'[2]Reco Sheet for Fcast'!$F$8:$G$8</definedName>
    <definedName name="BExIWG1W7XP9DFYYSZAIOSHM0QLQ" localSheetId="2" hidden="1">'[3]AMI P &amp; L'!#REF!</definedName>
    <definedName name="BExIWG1W7XP9DFYYSZAIOSHM0QLQ" hidden="1">'[3]AMI P &amp; L'!#REF!</definedName>
    <definedName name="BExIWH3KUK94B7833DD4TB0Y6KP9" hidden="1">'[2]Reco Sheet for Fcast'!$F$6:$G$6</definedName>
    <definedName name="BExIWKE9MGIDWORBI43AWTUNYFAN" hidden="1">'[2]Reco Sheet for Fcast'!$K$2</definedName>
    <definedName name="BExIX34PM5DBTRHRQWP6PL6WIX88" hidden="1">'[2]Reco Sheet for Fcast'!$F$8:$G$8</definedName>
    <definedName name="BExIX5OAP9KSUE5SIZCW9P39Q4WE" hidden="1">'[2]Reco Sheet for Fcast'!$I$10:$J$10</definedName>
    <definedName name="BExIX69Y0CM4OW8NEPQXX4ORSAT2" hidden="1">'[2]Reco Sheet for Fcast'!$C$15:$D$23</definedName>
    <definedName name="BExIXGRJPVJMUDGSG7IHPXPNO69B" hidden="1">'[2]Reco Sheet for Fcast'!$G$2</definedName>
    <definedName name="BExIXM5R87ZL3FHALWZXYCPHGX3E" hidden="1">'[2]Reco Sheet for Fcast'!$F$7:$G$7</definedName>
    <definedName name="BExIXS036ZCKT2Z8XZKLZ8PFWQGL" hidden="1">'[2]Reco Sheet for Fcast'!$I$7:$J$7</definedName>
    <definedName name="BExIXY5CF9PFM0P40AZ4U51TMWV0" hidden="1">'[2]Reco Sheet for Fcast'!$F$9:$G$9</definedName>
    <definedName name="BExIYEXJBK8JDWIRSVV4RJSKZVV1" hidden="1">'[2]Reco Sheet for Fcast'!$I$8:$J$8</definedName>
    <definedName name="BExIYI2RH0K4225XO970K2IQ1E79" localSheetId="2" hidden="1">'[3]AMI P &amp; L'!#REF!</definedName>
    <definedName name="BExIYI2RH0K4225XO970K2IQ1E79" hidden="1">'[3]AMI P &amp; L'!#REF!</definedName>
    <definedName name="BExIYMPZ0KS2KOJFQAUQJ77L7701" hidden="1">'[2]Reco Sheet for Fcast'!$G$2</definedName>
    <definedName name="BExIYP9Q6FV9T0R9G3UDKLS4TTYX" hidden="1">'[2]Reco Sheet for Fcast'!$F$6:$G$6</definedName>
    <definedName name="BExIYZGLDQ1TN7BIIN4RLDP31GIM" hidden="1">'[2]Reco Sheet for Fcast'!$F$8:$G$8</definedName>
    <definedName name="BExIZ4K0EZJK6PW3L8SVKTJFSWW9" hidden="1">'[2]Reco Sheet for Fcast'!$F$15:$F$15</definedName>
    <definedName name="BExIZAECOEZGBAO29QMV14E6XDIV" hidden="1">'[2]Reco Sheet for Fcast'!$G$2:$H$2</definedName>
    <definedName name="BExIZKVXYD5O2JBU81F2UFJZLLSI" hidden="1">'[2]Reco Sheet for Fcast'!$F$8:$G$8</definedName>
    <definedName name="BExIZPZDHC8HGER83WHCZAHOX7LK" hidden="1">'[2]Reco Sheet for Fcast'!$F$11:$G$11</definedName>
    <definedName name="BExIZY2PUZ0OF9YKK1B13IW0VS6G" hidden="1">'[2]Reco Sheet for Fcast'!$F$15</definedName>
    <definedName name="BExJ08KBRR2XMWW3VZMPSQKXHZUH" localSheetId="2" hidden="1">'[3]AMI P &amp; L'!#REF!</definedName>
    <definedName name="BExJ08KBRR2XMWW3VZMPSQKXHZUH" hidden="1">'[3]AMI P &amp; L'!#REF!</definedName>
    <definedName name="BExJ0DYJWXGE7DA39PYL3WM05U9O" hidden="1">'[2]Reco Sheet for Fcast'!$F$15</definedName>
    <definedName name="BExJ0MY8SY5J5V50H3UKE78ODTVB" hidden="1">'[2]Reco Sheet for Fcast'!$I$8:$J$8</definedName>
    <definedName name="BExJ0YC98G37ML4N8FLP8D95EFRF" hidden="1">'[2]Reco Sheet for Fcast'!$G$2</definedName>
    <definedName name="BExKCDYKAEV45AFXHVHZZ62E5BM3" hidden="1">'[2]Reco Sheet for Fcast'!$G$2</definedName>
    <definedName name="BExKDKO0W4AGQO1V7K6Q4VM750FT" hidden="1">'[2]Reco Sheet for Fcast'!$F$11:$G$11</definedName>
    <definedName name="BExKDLF10G7W77J87QWH3ZGLUCLW" hidden="1">'[2]Reco Sheet for Fcast'!$I$10:$J$10</definedName>
    <definedName name="BExKEFE0I3MT6ZLC4T1L9465HKTN" hidden="1">'[2]Reco Sheet for Fcast'!$F$8:$G$8</definedName>
    <definedName name="BExKEK6O5BVJP4VY02FY7JNAZ6BT" hidden="1">'[2]Reco Sheet for Fcast'!$I$6:$J$6</definedName>
    <definedName name="BExKEKXK6E6QX339ELPXDIRZSJE0" hidden="1">'[2]Reco Sheet for Fcast'!$I$7:$J$7</definedName>
    <definedName name="BExKEOOIBMP7N8033EY2CJYCBX6H" hidden="1">'[2]Reco Sheet for Fcast'!$F$10:$G$10</definedName>
    <definedName name="BExKEW0RR5LA3VC46A2BEOOMQE56" hidden="1">'[2]Reco Sheet for Fcast'!$F$8:$G$8</definedName>
    <definedName name="BExKFA3VI1CZK21SM0N3LZWT9LA1" hidden="1">'[2]Reco Sheet for Fcast'!$F$11:$G$11</definedName>
    <definedName name="BExKFINBFV5J2NFRCL4YUO3YF0ZE" hidden="1">'[2]Reco Sheet for Fcast'!$F$11:$G$11</definedName>
    <definedName name="BExKFISRBFACTAMJSALEYMY66F6X" hidden="1">'[2]Reco Sheet for Fcast'!$F$8:$G$8</definedName>
    <definedName name="BExKFOSK5DJ151C4E8544UWMYTOC" hidden="1">'[2]Reco Sheet for Fcast'!$I$7:$J$7</definedName>
    <definedName name="BExKFYJC4EVEV54F82K6VKP7Q3OU" hidden="1">'[2]Reco Sheet for Fcast'!$I$6:$J$6</definedName>
    <definedName name="BExKG4IYHBKQQ8J8FN10GB2IKO33" hidden="1">'[2]Reco Sheet for Fcast'!$I$8:$J$8</definedName>
    <definedName name="BExKGF0L44S78D33WMQ1A75TRKB9" hidden="1">'[2]Reco Sheet for Fcast'!$I$10:$J$10</definedName>
    <definedName name="BExKGFRN31B3G20LMQ4LRF879J68" hidden="1">'[2]Reco Sheet for Fcast'!$I$8:$J$8</definedName>
    <definedName name="BExKGJD3U3ADZILP20U3EURP0UQP" hidden="1">'[2]Reco Sheet for Fcast'!$I$9:$J$9</definedName>
    <definedName name="BExKGNK5YGKP0YHHTAAOV17Z9EIM" hidden="1">'[2]Reco Sheet for Fcast'!$F$10:$G$10</definedName>
    <definedName name="BExKGV77YH9YXIQTRKK2331QGYKF" hidden="1">'[2]Reco Sheet for Fcast'!$F$8:$G$8</definedName>
    <definedName name="BExKH3FTZ5VGTB86W9M4AB39R0G8" hidden="1">'[2]Reco Sheet for Fcast'!$F$6:$G$6</definedName>
    <definedName name="BExKH3FV5U5O6XZM7STS3NZKQFGJ" hidden="1">'[2]Reco Sheet for Fcast'!$H$2:$I$2</definedName>
    <definedName name="BExKHAMUH8NR3HRV0V6FHJE3ROLN" hidden="1">'[2]Reco Sheet for Fcast'!$I$8:$J$8</definedName>
    <definedName name="BExKHCFKOWFHO2WW0N7Y5XDXEWAO" hidden="1">'[2]Reco Sheet for Fcast'!$I$11:$J$11</definedName>
    <definedName name="BExKHDMPODAJPZY7M2BN39326C43" localSheetId="2" hidden="1">#REF!</definedName>
    <definedName name="BExKHDMPODAJPZY7M2BN39326C43" hidden="1">#REF!</definedName>
    <definedName name="BExKHIVLONZ46HLMR50DEXKEUNEP" hidden="1">'[2]Reco Sheet for Fcast'!$F$7:$G$7</definedName>
    <definedName name="BExKHPM9XA0ADDK7TUR0N38EXWEP" hidden="1">'[2]Reco Sheet for Fcast'!$F$10:$G$10</definedName>
    <definedName name="BExKI4076KXCDE5KXL79KT36OKLO" localSheetId="2" hidden="1">'[3]AMI P &amp; L'!#REF!</definedName>
    <definedName name="BExKI4076KXCDE5KXL79KT36OKLO" hidden="1">'[3]AMI P &amp; L'!#REF!</definedName>
    <definedName name="BExKI7LO70WYISR7Q0Y1ZDWO9M3B" hidden="1">'[2]Reco Sheet for Fcast'!$I$8:$J$8</definedName>
    <definedName name="BExKIGQV6TXIZG039HBOJU62WP2U" hidden="1">'[2]Reco Sheet for Fcast'!$I$11:$J$11</definedName>
    <definedName name="BExKILE008SF3KTAN8WML3XKI1NZ" hidden="1">'[2]Reco Sheet for Fcast'!$K$2</definedName>
    <definedName name="BExKINSBB6RS7I489QHMCOMU4Z2X" hidden="1">'[2]Reco Sheet for Fcast'!$F$15</definedName>
    <definedName name="BExKIU87ZKSOC2DYZWFK6SAK9I8E" hidden="1">'[2]Reco Sheet for Fcast'!$F$6:$G$6</definedName>
    <definedName name="BExKJ449HLYX2DJ9UF0H9GTPSQ73" hidden="1">'[2]Reco Sheet for Fcast'!$I$8:$J$8</definedName>
    <definedName name="BExKJC7MJKEAMFD3Y9Q6TXP4MP3L" hidden="1">'[2]Reco Sheet for Fcast'!$I$9:$J$9</definedName>
    <definedName name="BExKJELX2RUC8UEC56IZPYYZXHA7" hidden="1">'[2]Reco Sheet for Fcast'!$F$8:$G$8</definedName>
    <definedName name="BExKJINMXS61G2TZEXCJAWVV4F57" hidden="1">'[2]Reco Sheet for Fcast'!$F$6:$G$6</definedName>
    <definedName name="BExKJK5ME8KB7HA0180L7OUZDDGV" hidden="1">'[2]Reco Sheet for Fcast'!$F$11:$G$11</definedName>
    <definedName name="BExKJN5IF0VMDILJ5K8ZENF2QYV1" hidden="1">'[2]Reco Sheet for Fcast'!$H$2:$I$2</definedName>
    <definedName name="BExKJUSJPFUIK20FTVAFJWR2OUYX" hidden="1">'[2]Reco Sheet for Fcast'!$I$11:$J$11</definedName>
    <definedName name="BExKK8VP5RS3D0UXZVKA37C4SYBP" hidden="1">'[2]Reco Sheet for Fcast'!$F$11:$G$11</definedName>
    <definedName name="BExKKIM9NPF6B3SPMPIQB27HQME4" hidden="1">'[2]Reco Sheet for Fcast'!$F$11:$G$11</definedName>
    <definedName name="BExKKIX1BCBQ4R3K41QD8NTV0OV0" hidden="1">'[2]Reco Sheet for Fcast'!$I$8:$J$8</definedName>
    <definedName name="BExKKQ3ZWADYV03YHMXDOAMU90EB" localSheetId="2" hidden="1">'[3]AMI P &amp; L'!#REF!</definedName>
    <definedName name="BExKKQ3ZWADYV03YHMXDOAMU90EB" hidden="1">'[3]AMI P &amp; L'!#REF!</definedName>
    <definedName name="BExKKUGD2HMJWQEYZ8H3X1BMXFS9" hidden="1">'[2]Reco Sheet for Fcast'!$F$9:$G$9</definedName>
    <definedName name="BExKKX05KCZZZPKOR1NE5A8RGVT4" hidden="1">'[2]Reco Sheet for Fcast'!$I$11:$J$11</definedName>
    <definedName name="BExKL3AQ1IV1NVX782PTFKU7U16A" localSheetId="2" hidden="1">#REF!</definedName>
    <definedName name="BExKL3AQ1IV1NVX782PTFKU7U16A" hidden="1">#REF!</definedName>
    <definedName name="BExKLD6S9L66QYREYHBE5J44OK7X" hidden="1">'[2]Reco Sheet for Fcast'!$I$6:$J$6</definedName>
    <definedName name="BExKLEZK32L28GYJWVO63BZ5E1JD" hidden="1">'[2]Reco Sheet for Fcast'!$F$9:$G$9</definedName>
    <definedName name="BExKLLKVVHT06LA55JB2FC871DC5" hidden="1">'[2]Reco Sheet for Fcast'!$I$8:$J$8</definedName>
    <definedName name="BExKMHSPAJPHUEZXSHTFJNWYFCQR" hidden="1">'[2]Reco Sheet for Fcast'!$L$6:$M$10</definedName>
    <definedName name="BExKMWBX4EH3EYJ07UFEM08NB40Z" hidden="1">'[2]Reco Sheet for Fcast'!$F$10:$G$10</definedName>
    <definedName name="BExKMX8A5ZOYAIX1JNJ198214P08" hidden="1">'[2]Reco Sheet for Fcast'!$I$6:$J$6</definedName>
    <definedName name="BExKNBGV2IR3S7M0BX4810KZB4V3" hidden="1">'[2]Reco Sheet for Fcast'!$H$2:$I$2</definedName>
    <definedName name="BExKNCTBZTSY3MO42VU5PLV6YUHZ" hidden="1">'[2]Reco Sheet for Fcast'!$F$10:$G$10</definedName>
    <definedName name="BExKNGV2YY749C42AQ2T9QNIE5C3" hidden="1">'[2]Reco Sheet for Fcast'!$F$7:$G$7</definedName>
    <definedName name="BExKNTG8WOYHOW9I6K6WBGXTRX0X" localSheetId="2" hidden="1">#REF!</definedName>
    <definedName name="BExKNTG8WOYHOW9I6K6WBGXTRX0X" hidden="1">#REF!</definedName>
    <definedName name="BExKNV8UOHVWEHDJWI2WMJ9X6QHZ" hidden="1">'[2]Reco Sheet for Fcast'!$I$9:$J$9</definedName>
    <definedName name="BExKNZLD7UATC1MYRNJD8H2NH4KU" hidden="1">'[2]Reco Sheet for Fcast'!$F$15</definedName>
    <definedName name="BExKNZQUKQQG2Y97R74G4O4BJP1L" hidden="1">'[2]Reco Sheet for Fcast'!$F$10:$G$10</definedName>
    <definedName name="BExKO06X0EAD3ABEG1E8PWLDWHBA" hidden="1">'[2]Reco Sheet for Fcast'!$I$9:$J$9</definedName>
    <definedName name="BExKO2AHHSGNI1AZOIOW21KPXKPE" hidden="1">'[2]Reco Sheet for Fcast'!$F$11:$G$11</definedName>
    <definedName name="BExKO2FXWJWC5IZLDN8JHYILQJ2N" hidden="1">'[2]Reco Sheet for Fcast'!$I$11:$J$11</definedName>
    <definedName name="BExKO438WZ8FKOU00NURGFMOYXWN" hidden="1">'[2]Reco Sheet for Fcast'!$I$6:$J$6</definedName>
    <definedName name="BExKODIZGWW2EQD0FEYW6WK6XLCM" hidden="1">'[2]Reco Sheet for Fcast'!$I$6:$J$6</definedName>
    <definedName name="BExKOPO2HPWVQGAKW8LOZMPIDEFG" hidden="1">'[2]Reco Sheet for Fcast'!$F$9:$G$9</definedName>
    <definedName name="BExKPEZP0QTKOTLIMMIFSVTHQEEK" hidden="1">'[2]Reco Sheet for Fcast'!$F$8:$G$8</definedName>
    <definedName name="BExKPLQJX0HJ8OTXBXH9IC9J2V0W" localSheetId="2" hidden="1">'[3]AMI P &amp; L'!#REF!</definedName>
    <definedName name="BExKPLQJX0HJ8OTXBXH9IC9J2V0W" hidden="1">'[3]AMI P &amp; L'!#REF!</definedName>
    <definedName name="BExKPN8C7GN36ZJZHLOB74LU6KT0" hidden="1">'[2]Reco Sheet for Fcast'!$F$7:$G$7</definedName>
    <definedName name="BExKPX9VZ1J5021Q98K60HMPJU58" hidden="1">'[2]Reco Sheet for Fcast'!$G$2</definedName>
    <definedName name="BExKQJGAAWNM3NT19E9I0CQDBTU0" localSheetId="2" hidden="1">'[3]AMI P &amp; L'!#REF!</definedName>
    <definedName name="BExKQJGAAWNM3NT19E9I0CQDBTU0" hidden="1">'[3]AMI P &amp; L'!#REF!</definedName>
    <definedName name="BExKQM5GJ1ZN5REKFE7YVBQ0KXWF" hidden="1">'[2]Reco Sheet for Fcast'!$F$8:$G$8</definedName>
    <definedName name="BExKQQ71278061G7ZFYGPWOMOMY2" hidden="1">'[2]Reco Sheet for Fcast'!$F$7:$G$7</definedName>
    <definedName name="BExKQTXRG3ECU8NT47UR7643LO5G" hidden="1">'[2]Reco Sheet for Fcast'!$F$7:$G$7</definedName>
    <definedName name="BExKQVL7HPOIZ4FHANDFMVOJLEPR" hidden="1">'[2]Reco Sheet for Fcast'!$F$10:$G$10</definedName>
    <definedName name="BExKR8RZSEHW184G0Z56B4EGNU72" hidden="1">'[2]Reco Sheet for Fcast'!$F$15:$G$26</definedName>
    <definedName name="BExKRVUSQ6PA7ZYQSTEQL3X7PB9P" hidden="1">'[2]Reco Sheet for Fcast'!$I$6:$J$6</definedName>
    <definedName name="BExKRY3KZ7F7RB2KH8HXSQ85IEQO" hidden="1">'[2]Reco Sheet for Fcast'!$I$9:$J$9</definedName>
    <definedName name="BExKSA37DZTCK6H13HPIKR0ZFVL8" hidden="1">'[2]Reco Sheet for Fcast'!$F$10:$G$10</definedName>
    <definedName name="BExKSFMOMSZYDE0WNC94F40S6636" hidden="1">'[2]Reco Sheet for Fcast'!$F$10:$G$10</definedName>
    <definedName name="BExKSHQ9K79S8KYUWIV5M5LAHHF1" hidden="1">'[2]Reco Sheet for Fcast'!$I$9:$J$9</definedName>
    <definedName name="BExKSJTWG9L3FCX8FLK4EMUJMF27" hidden="1">'[2]Reco Sheet for Fcast'!$F$7:$G$7</definedName>
    <definedName name="BExKSU0MKNAVZYYPKCYTZDWQX4R8" hidden="1">'[2]Reco Sheet for Fcast'!$F$15:$G$34</definedName>
    <definedName name="BExKSX60G1MUS689FXIGYP2F7C62" hidden="1">'[2]Reco Sheet for Fcast'!$I$10:$J$10</definedName>
    <definedName name="BExKT2UZ7Y2VWF5NQE18SJRLD2RN" hidden="1">'[2]Reco Sheet for Fcast'!$I$9:$J$9</definedName>
    <definedName name="BExKT3GJFNGAM09H5F615E36A38C" hidden="1">'[2]Reco Sheet for Fcast'!$I$11:$J$11</definedName>
    <definedName name="BExKTQZGN8GI3XGSEXMPCCA3S19H" hidden="1">'[2]Reco Sheet for Fcast'!$F$9:$G$9</definedName>
    <definedName name="BExKTUKYYU0F6TUW1RXV24LRAZFE" hidden="1">'[2]Reco Sheet for Fcast'!$I$11:$J$11</definedName>
    <definedName name="BExKU3FBLHQBIUTN6XEZW5GC9OG1" hidden="1">'[2]Reco Sheet for Fcast'!$F$7:$G$7</definedName>
    <definedName name="BExKU82I99FEUIZLODXJDOJC96CQ" hidden="1">'[2]Reco Sheet for Fcast'!$F$10:$G$10</definedName>
    <definedName name="BExKUDM0DFSCM3D91SH0XLXJSL18" hidden="1">'[2]Reco Sheet for Fcast'!$G$2</definedName>
    <definedName name="BExKULEKJLA77AUQPDUHSM94Y76Z" hidden="1">'[2]Reco Sheet for Fcast'!$I$9:$J$9</definedName>
    <definedName name="BExKV08R85MKI3MAX9E2HERNQUNL" hidden="1">'[2]Reco Sheet for Fcast'!$H$2:$I$2</definedName>
    <definedName name="BExKV4AAUNNJL5JWD7PX6BFKVS6O" hidden="1">'[2]Reco Sheet for Fcast'!$F$8:$G$8</definedName>
    <definedName name="BExKVDVK6HN74GQPTXICP9BFC8CF" hidden="1">'[2]Reco Sheet for Fcast'!$I$10:$J$10</definedName>
    <definedName name="BExKVFDI6VT9LE5D9GFPZX51AC4I" hidden="1">'[2]Reco Sheet for Fcast'!$I$8:$J$8</definedName>
    <definedName name="BExKVFZ3ZZGIC1QI8XN6BYFWN0ZY" localSheetId="2" hidden="1">'[3]AMI P &amp; L'!#REF!</definedName>
    <definedName name="BExKVFZ3ZZGIC1QI8XN6BYFWN0ZY" hidden="1">'[3]AMI P &amp; L'!#REF!</definedName>
    <definedName name="BExKVG4KGO28KPGTAFL1R8TTZ10N" hidden="1">'[2]Reco Sheet for Fcast'!$H$2:$I$2</definedName>
    <definedName name="BExKW0CSH7DA02YSNV64PSEIXB2P" hidden="1">'[2]Reco Sheet for Fcast'!$I$11:$J$11</definedName>
    <definedName name="BExKWG8MR20O13C3YSUIHBD2BWQ2" localSheetId="2" hidden="1">#REF!</definedName>
    <definedName name="BExKWG8MR20O13C3YSUIHBD2BWQ2" hidden="1">#REF!</definedName>
    <definedName name="BExM9NUG3Q31X01AI9ZJCZIX25CS" hidden="1">'[2]Reco Sheet for Fcast'!$F$10:$G$10</definedName>
    <definedName name="BExM9OG182RP30MY23PG49LVPZ1C" localSheetId="2" hidden="1">'[3]AMI P &amp; L'!#REF!</definedName>
    <definedName name="BExM9OG182RP30MY23PG49LVPZ1C" hidden="1">'[3]AMI P &amp; L'!#REF!</definedName>
    <definedName name="BExMA64MW1S18NH8DCKPCCEI5KCB" hidden="1">'[2]Reco Sheet for Fcast'!$F$9:$G$9</definedName>
    <definedName name="BExMALEWFUEM8Y686IT03ECURUBR" localSheetId="2" hidden="1">'[3]AMI P &amp; L'!#REF!</definedName>
    <definedName name="BExMALEWFUEM8Y686IT03ECURUBR" hidden="1">'[3]AMI P &amp; L'!#REF!</definedName>
    <definedName name="BExMAXJS82ZJ8RS22VLE0V0LDUII" hidden="1">'[2]Reco Sheet for Fcast'!$I$10:$J$10</definedName>
    <definedName name="BExMB4QRS0R3MTB4CMUHFZ84LNZQ" hidden="1">'[2]Reco Sheet for Fcast'!$F$15</definedName>
    <definedName name="BExMBC35WKQY5CWQJLV4D05O6971" hidden="1">'[2]Reco Sheet for Fcast'!$I$2</definedName>
    <definedName name="BExMBFTZV4Q1A5KG25C1N9PHQNSW" hidden="1">'[2]Reco Sheet for Fcast'!$F$15</definedName>
    <definedName name="BExMBK6ISK3U7KHZKUJXIDKGF6VW" hidden="1">'[2]Reco Sheet for Fcast'!$G$2</definedName>
    <definedName name="BExMBTBHSHFUHXZPKH8T1T26W5AQ" hidden="1">'[2]Reco Sheet for Fcast'!$C$15:$D$23</definedName>
    <definedName name="BExMBYPQDG9AYDQ5E8IECVFREPO6" localSheetId="2" hidden="1">'[3]AMI P &amp; L'!#REF!</definedName>
    <definedName name="BExMBYPQDG9AYDQ5E8IECVFREPO6" hidden="1">'[3]AMI P &amp; L'!#REF!</definedName>
    <definedName name="BExMC7K41G5WMXC4OKZPL523IN5C" hidden="1">'[2]Reco Sheet for Fcast'!$I$10:$J$10</definedName>
    <definedName name="BExMC8AZUTX8LG89K2JJR7ZG62XX" hidden="1">'[2]Reco Sheet for Fcast'!$F$7:$G$7</definedName>
    <definedName name="BExMCA96YR10V72G2R0SCIKPZLIZ" localSheetId="2" hidden="1">'[3]AMI P &amp; L'!#REF!</definedName>
    <definedName name="BExMCA96YR10V72G2R0SCIKPZLIZ" hidden="1">'[3]AMI P &amp; L'!#REF!</definedName>
    <definedName name="BExMCB5JU5I2VQDUBS4O42BTEVKI" hidden="1">'[2]Reco Sheet for Fcast'!$H$2:$I$2</definedName>
    <definedName name="BExMCFSQFSEMPY5IXDIRKZDASDBR" localSheetId="2" hidden="1">'[3]AMI P &amp; L'!#REF!</definedName>
    <definedName name="BExMCFSQFSEMPY5IXDIRKZDASDBR" hidden="1">'[3]AMI P &amp; L'!#REF!</definedName>
    <definedName name="BExMCMZOEYWVOOJ98TBHTTCS7XB8" hidden="1">'[2]Reco Sheet for Fcast'!$F$7:$G$7</definedName>
    <definedName name="BExMCS8EF2W3FS9QADNKREYSI8P0" hidden="1">'[2]Reco Sheet for Fcast'!$I$8:$J$8</definedName>
    <definedName name="BExMCUS7GSOM96J0HJ7EH0FFM2AC" hidden="1">'[2]Reco Sheet for Fcast'!$F$6:$G$6</definedName>
    <definedName name="BExMCYTT6TVDWMJXO1NZANRTVNAN" hidden="1">'[2]Reco Sheet for Fcast'!$I$10:$J$10</definedName>
    <definedName name="BExMD5F6IAV108XYJLXUO9HD0IT6" hidden="1">'[2]Reco Sheet for Fcast'!$F$10:$G$10</definedName>
    <definedName name="BExMDANV66W9T3XAXID40XFJ0J93" hidden="1">'[2]Reco Sheet for Fcast'!$F$6:$G$6</definedName>
    <definedName name="BExMDFWS9BJGE5SKB9YDJZR8AV48" hidden="1">'[2]Reco Sheet for Fcast'!$E$1</definedName>
    <definedName name="BExMDGD1KQP7NNR78X2ZX4FCBQ1S" localSheetId="2" hidden="1">'[3]AMI P &amp; L'!#REF!</definedName>
    <definedName name="BExMDGD1KQP7NNR78X2ZX4FCBQ1S" hidden="1">'[3]AMI P &amp; L'!#REF!</definedName>
    <definedName name="BExMDIRDK0DI8P86HB7WPH8QWLSQ" hidden="1">'[2]Reco Sheet for Fcast'!$I$11:$J$11</definedName>
    <definedName name="BExMDPI2FVMORSWDDCVAJ85WYAYO" hidden="1">'[2]Reco Sheet for Fcast'!$I$11:$J$11</definedName>
    <definedName name="BExMDUWB7VWHFFR266QXO46BNV2S" hidden="1">'[2]Reco Sheet for Fcast'!$F$11:$G$11</definedName>
    <definedName name="BExME2U47N8LZG0BPJ49ANY5QVV2" hidden="1">'[2]Reco Sheet for Fcast'!$F$15</definedName>
    <definedName name="BExME7165EDUSONBWV5AZ51HSY4H" localSheetId="2" hidden="1">#REF!</definedName>
    <definedName name="BExME7165EDUSONBWV5AZ51HSY4H" hidden="1">#REF!</definedName>
    <definedName name="BExME88DH5DUKMUFI9FNVECXFD2E" hidden="1">'[2]Reco Sheet for Fcast'!$F$15:$G$16</definedName>
    <definedName name="BExME9A7MOGAK7YTTQYXP5DL6VYA" hidden="1">'[2]Reco Sheet for Fcast'!$F$9:$G$9</definedName>
    <definedName name="BExMEOV9YFRY5C3GDLU60GIX10BY" hidden="1">'[2]Reco Sheet for Fcast'!$I$7:$J$7</definedName>
    <definedName name="BExMEY09ESM4H2YGKEQQRYUD114R" hidden="1">'[2]Reco Sheet for Fcast'!$F$8:$G$8</definedName>
    <definedName name="BExMF4G4IUPQY1Y5GEY5N3E04CL6" hidden="1">'[2]Reco Sheet for Fcast'!$G$2</definedName>
    <definedName name="BExMF9UIGYMOAQK0ELUWP0S0HZZY" hidden="1">'[2]Reco Sheet for Fcast'!$F$9:$G$9</definedName>
    <definedName name="BExMFDLBSWFMRDYJ2DZETI3EXKN2" hidden="1">'[2]Reco Sheet for Fcast'!$F$11:$G$11</definedName>
    <definedName name="BExMFLDTMRTCHKA37LQW67BG8D5C" hidden="1">'[2]Reco Sheet for Fcast'!$F$7:$G$7</definedName>
    <definedName name="BExMH0XGUY9O1W5KGWNFPGQRE7FI" hidden="1">'[2]Reco Sheet for Fcast'!$E$1</definedName>
    <definedName name="BExMH3H9TW5TJCNU5Z1EWXP3BAEP" hidden="1">'[2]Reco Sheet for Fcast'!$I$8:$J$8</definedName>
    <definedName name="BExMHFBDKU7SL1XYKYR6CGEO8CEL" localSheetId="2" hidden="1">#REF!</definedName>
    <definedName name="BExMHFBDKU7SL1XYKYR6CGEO8CEL" hidden="1">#REF!</definedName>
    <definedName name="BExMHOWPB34KPZ76M2KIX2C9R2VB" localSheetId="2" hidden="1">'[3]AMI P &amp; L'!#REF!</definedName>
    <definedName name="BExMHOWPB34KPZ76M2KIX2C9R2VB" hidden="1">'[3]AMI P &amp; L'!#REF!</definedName>
    <definedName name="BExMHSSYC6KVHA3QDTSYPN92TWMI" hidden="1">'[2]Reco Sheet for Fcast'!$F$6:$G$6</definedName>
    <definedName name="BExMI3AJ9477KDL4T9DHET4LJJTW" localSheetId="2" hidden="1">'[3]AMI P &amp; L'!#REF!</definedName>
    <definedName name="BExMI3AJ9477KDL4T9DHET4LJJTW" hidden="1">'[3]AMI P &amp; L'!#REF!</definedName>
    <definedName name="BExMI6QQ20XHD0NWJUN741B37182" hidden="1">'[2]Reco Sheet for Fcast'!$F$9:$G$9</definedName>
    <definedName name="BExMI8JB94SBD9EMNJEK7Y2T6GYU" hidden="1">'[2]Reco Sheet for Fcast'!$I$10:$J$10</definedName>
    <definedName name="BExMI8OS85YTW3KYVE4YD0R7Z6UV" hidden="1">'[2]Reco Sheet for Fcast'!$G$2</definedName>
    <definedName name="BExMIBOOZU40JS3F89OMPSRCE9MM" localSheetId="2" hidden="1">'[3]AMI P &amp; L'!#REF!</definedName>
    <definedName name="BExMIBOOZU40JS3F89OMPSRCE9MM" hidden="1">'[3]AMI P &amp; L'!#REF!</definedName>
    <definedName name="BExMIIQ5MBWSIHTFWAQADXMZC22Q" hidden="1">'[2]Reco Sheet for Fcast'!$I$10:$J$10</definedName>
    <definedName name="BExMIL4I2GE866I25CR5JBLJWJ6A" hidden="1">'[2]Reco Sheet for Fcast'!$G$2</definedName>
    <definedName name="BExMIRKIPF27SNO82SPFSB3T5U17" hidden="1">'[2]Reco Sheet for Fcast'!$G$2</definedName>
    <definedName name="BExMIV0KC8555D5E42ZGWG15Y0MO" localSheetId="2" hidden="1">'[3]AMI P &amp; L'!#REF!</definedName>
    <definedName name="BExMIV0KC8555D5E42ZGWG15Y0MO" hidden="1">'[3]AMI P &amp; L'!#REF!</definedName>
    <definedName name="BExMIZT6AN7E6YMW2S87CTCN2UXH" hidden="1">'[2]Reco Sheet for Fcast'!$F$10:$G$10</definedName>
    <definedName name="BExMJNC8ZFB9DRFOJ961ZAJ8U3A8" hidden="1">'[2]Reco Sheet for Fcast'!$G$2</definedName>
    <definedName name="BExMJTBV8A3D31W2IQHP9RDFPPHQ" hidden="1">'[2]Reco Sheet for Fcast'!$F$8:$G$8</definedName>
    <definedName name="BExMK2RTXN4QJWEUNX002XK8VQP8" hidden="1">'[2]Reco Sheet for Fcast'!$F$8:$G$8</definedName>
    <definedName name="BExMKBGQDUZ8AWXYHA3QVMSDVZ3D" hidden="1">'[2]Reco Sheet for Fcast'!$I$10:$J$10</definedName>
    <definedName name="BExMKBM1467553LDFZRRKVSHN374" hidden="1">'[2]Reco Sheet for Fcast'!$F$11:$G$11</definedName>
    <definedName name="BExMKGK5FJUC0AU8MABRGDC5ZM70" hidden="1">'[2]Reco Sheet for Fcast'!$F$11:$G$11</definedName>
    <definedName name="BExMKTW7R5SOV4PHAFGHU3W73DYE" hidden="1">'[2]Reco Sheet for Fcast'!$J$2:$K$2</definedName>
    <definedName name="BExMKU7051J2W1RQXGZGE62NBRUZ" hidden="1">'[2]Reco Sheet for Fcast'!$F$11:$G$11</definedName>
    <definedName name="BExMKUN3WPECJR2XRID2R7GZRGNX" localSheetId="2" hidden="1">'[3]AMI P &amp; L'!#REF!</definedName>
    <definedName name="BExMKUN3WPECJR2XRID2R7GZRGNX" hidden="1">'[3]AMI P &amp; L'!#REF!</definedName>
    <definedName name="BExMKZ535P011X4TNV16GCOH4H21" localSheetId="2" hidden="1">'[3]AMI P &amp; L'!#REF!</definedName>
    <definedName name="BExMKZ535P011X4TNV16GCOH4H21" hidden="1">'[3]AMI P &amp; L'!#REF!</definedName>
    <definedName name="BExML3XQNDIMX55ZCHHXKUV3D6E6" hidden="1">'[2]Reco Sheet for Fcast'!$I$11:$J$11</definedName>
    <definedName name="BExML5QGSWHLI18BGY4CGOTD3UWH" hidden="1">'[2]Reco Sheet for Fcast'!$I$11:$J$11</definedName>
    <definedName name="BExMLO5Z61RE85X8HHX2G4IU3AZW" hidden="1">'[2]Reco Sheet for Fcast'!$I$7:$J$7</definedName>
    <definedName name="BExMLVI7UORSHM9FMO8S2EI0TMTS" localSheetId="2" hidden="1">'[3]AMI P &amp; L'!#REF!</definedName>
    <definedName name="BExMLVI7UORSHM9FMO8S2EI0TMTS" hidden="1">'[3]AMI P &amp; L'!#REF!</definedName>
    <definedName name="BExMM5UCOT2HSSN0ZIPZW55GSOVO" localSheetId="2" hidden="1">'[3]AMI P &amp; L'!#REF!</definedName>
    <definedName name="BExMM5UCOT2HSSN0ZIPZW55GSOVO" hidden="1">'[3]AMI P &amp; L'!#REF!</definedName>
    <definedName name="BExMM8ZRS5RQ8H1H55RVPVTDL5NL" hidden="1">'[2]Reco Sheet for Fcast'!$F$7:$G$7</definedName>
    <definedName name="BExMMH8EAZB09XXQ5X4LR0P4NHG9" hidden="1">'[2]Reco Sheet for Fcast'!$I$11:$J$11</definedName>
    <definedName name="BExMMIQH5BABNZVCIQ7TBCQ10AY5" hidden="1">'[2]Reco Sheet for Fcast'!$F$6:$G$6</definedName>
    <definedName name="BExMMNIZ2T7M22WECMUQXEF4NJ71" localSheetId="2" hidden="1">'[3]AMI P &amp; L'!#REF!</definedName>
    <definedName name="BExMMNIZ2T7M22WECMUQXEF4NJ71" hidden="1">'[3]AMI P &amp; L'!#REF!</definedName>
    <definedName name="BExMMPMIOU7BURTV0L1K6ACW9X73" hidden="1">'[2]Reco Sheet for Fcast'!$G$2</definedName>
    <definedName name="BExMMQ835AJDHS4B419SS645P67Q" hidden="1">'[2]Reco Sheet for Fcast'!$F$7:$G$7</definedName>
    <definedName name="BExMMQIUVPCOBISTEJJYNCCLUCPY" hidden="1">'[2]Reco Sheet for Fcast'!$G$2:$H$2</definedName>
    <definedName name="BExMMTIXETA5VAKBSOFDD5SRU887" hidden="1">'[2]Reco Sheet for Fcast'!$F$11:$G$11</definedName>
    <definedName name="BExMMV0P6P5YS3C35G0JYYHI7992" hidden="1">'[2]Reco Sheet for Fcast'!$K$2</definedName>
    <definedName name="BExMNJLFWZBRN9PZF1IO9CYWV1B2" hidden="1">'[2]Reco Sheet for Fcast'!$F$9:$G$9</definedName>
    <definedName name="BExMNKCJ0FA57YEUUAJE43U1QN5P" hidden="1">'[2]Reco Sheet for Fcast'!$F$6:$G$6</definedName>
    <definedName name="BExMNKN5D1WEF2OOJVP6LZ6DLU3Y" hidden="1">'[2]Reco Sheet for Fcast'!$I$6:$J$6</definedName>
    <definedName name="BExMNQMYHO8P4UBDPYK2S8W4EQCA" localSheetId="2" hidden="1">#REF!</definedName>
    <definedName name="BExMNQMYHO8P4UBDPYK2S8W4EQCA" hidden="1">#REF!</definedName>
    <definedName name="BExMNQXWSJGR1IZ33DHEA6H4C8X4" hidden="1">'[2]Reco Sheet for Fcast'!$I$10:$J$10</definedName>
    <definedName name="BExMNR38HMPLWAJRQ9MMS3ZAZ9IU" hidden="1">'[2]Reco Sheet for Fcast'!$F$9:$G$9</definedName>
    <definedName name="BExMNRDZULKJMVY2VKIIRM2M5A1M" hidden="1">'[2]Reco Sheet for Fcast'!$I$7:$J$7</definedName>
    <definedName name="BExMO9IOWKTWHO8LQJJQI5P3INWY" hidden="1">'[2]Reco Sheet for Fcast'!$F$6:$G$6</definedName>
    <definedName name="BExMOI29DOEK5R1A5QZPUDKF7N6T" hidden="1">'[2]Reco Sheet for Fcast'!$F$11:$G$11</definedName>
    <definedName name="BExMPAJ5AJAXGKGK3F6H3ODS6RF4" hidden="1">'[2]Reco Sheet for Fcast'!$F$7:$G$7</definedName>
    <definedName name="BExMPD2X55FFBVJ6CBUKNPROIOEU" hidden="1">'[2]Reco Sheet for Fcast'!$F$7:$G$7</definedName>
    <definedName name="BExMPGZ848E38FUH1JBQN97DGWAT" hidden="1">'[2]Reco Sheet for Fcast'!$I$10:$J$10</definedName>
    <definedName name="BExMPMTICOSMQENOFKQ18K0ZT4S8" hidden="1">'[2]Reco Sheet for Fcast'!$I$10:$J$10</definedName>
    <definedName name="BExMPMZ07II0R4KGWQQ7PGS3RZS4" hidden="1">'[2]Reco Sheet for Fcast'!$F$9:$G$9</definedName>
    <definedName name="BExMPOBH04JMDO6Z8DMSEJZM4ANN" hidden="1">'[2]Reco Sheet for Fcast'!$F$15</definedName>
    <definedName name="BExMPSD77XQ3HA6A4FZOJK8G2JP3" localSheetId="2" hidden="1">'[3]AMI P &amp; L'!#REF!</definedName>
    <definedName name="BExMPSD77XQ3HA6A4FZOJK8G2JP3" hidden="1">'[3]AMI P &amp; L'!#REF!</definedName>
    <definedName name="BExMQ4I3Q7F0BMPHSFMFW9TZ87UD" hidden="1">'[2]Reco Sheet for Fcast'!$F$9:$G$9</definedName>
    <definedName name="BExMQ4SWDWI4N16AZ0T5CJ6HH8WC" hidden="1">'[2]Reco Sheet for Fcast'!$H$2:$I$2</definedName>
    <definedName name="BExMQ71WHW50GVX45JU951AGPLFQ" localSheetId="2" hidden="1">'[3]AMI P &amp; L'!#REF!</definedName>
    <definedName name="BExMQ71WHW50GVX45JU951AGPLFQ" hidden="1">'[3]AMI P &amp; L'!#REF!</definedName>
    <definedName name="BExMQGXSLPT4A6N47LE6FBVHWBOF" hidden="1">'[2]Reco Sheet for Fcast'!$F$6:$G$6</definedName>
    <definedName name="BExMQSBR7PL4KLB1Q4961QO45Y4G" hidden="1">'[2]Reco Sheet for Fcast'!$F$10:$G$10</definedName>
    <definedName name="BExMR1MA4I1X77714ZEPUVC8W398" hidden="1">'[2]Reco Sheet for Fcast'!$F$9:$G$9</definedName>
    <definedName name="BExMR8YQHA7N77HGHY4Y6R30I3XT" hidden="1">'[2]Reco Sheet for Fcast'!$F$10:$G$10</definedName>
    <definedName name="BExMRENOIARWRYOIVPDIEBVNRDO7" hidden="1">'[2]Reco Sheet for Fcast'!$G$2</definedName>
    <definedName name="BExMRJGBMBQR02EUGWJB4OYWVQPC" hidden="1">'[2]Reco Sheet for Fcast'!$F$15:$AI$18</definedName>
    <definedName name="BExMRRJNUMGRSDD5GGKKGEIZ6FTS" hidden="1">'[2]Reco Sheet for Fcast'!$I$10:$J$10</definedName>
    <definedName name="BExMRU3ACIU0RD2BNWO55LH5U2BR" hidden="1">'[2]Reco Sheet for Fcast'!$F$15</definedName>
    <definedName name="BExMSQRCC40AP8BDUPL2I2DNC210" hidden="1">'[2]Reco Sheet for Fcast'!$I$6:$J$6</definedName>
    <definedName name="BExMTLXHZ9H4QYDQ0VMHUXWSVD3Q" hidden="1">'[2]Reco Sheet for Fcast'!$F$10:$G$10</definedName>
    <definedName name="BExO4J9LR712G00TVA82VNTG8O7H" hidden="1">'[2]Reco Sheet for Fcast'!$F$10:$G$10</definedName>
    <definedName name="BExO55G2KVZ7MIJ30N827CLH0I2A" hidden="1">'[2]Reco Sheet for Fcast'!$F$8:$G$8</definedName>
    <definedName name="BExO5A8PZD9EUHC5CMPU6N3SQ15L" hidden="1">'[2]Reco Sheet for Fcast'!$I$7:$J$7</definedName>
    <definedName name="BExO5XMAHL7CY3X0B1OPKZ28DCJ5" hidden="1">'[2]Reco Sheet for Fcast'!$G$2</definedName>
    <definedName name="BExO66LZJKY4PTQVREELI6POS4AY" hidden="1">'[2]Reco Sheet for Fcast'!$H$2:$I$2</definedName>
    <definedName name="BExO6LLHCYTF7CIVHKAO0NMET14Q" hidden="1">'[2]Reco Sheet for Fcast'!$I$6:$J$6</definedName>
    <definedName name="BExO7OUQS3XTUQ2LDKGQ8AAQ3OJJ" hidden="1">'[2]Reco Sheet for Fcast'!$F$6:$G$6</definedName>
    <definedName name="BExO85HMYXZJ7SONWBKKIAXMCI3C" hidden="1">'[2]Reco Sheet for Fcast'!$F$10:$G$10</definedName>
    <definedName name="BExO863922O4PBGQMUNEQKGN3K96" hidden="1">'[2]Reco Sheet for Fcast'!$F$7:$G$7</definedName>
    <definedName name="BExO89ZCBQDFNQMXBL81B6NYT5U3" localSheetId="2" hidden="1">#REF!</definedName>
    <definedName name="BExO89ZCBQDFNQMXBL81B6NYT5U3" hidden="1">#REF!</definedName>
    <definedName name="BExO89ZIOXN0HOKHY24F7HDZ87UT" hidden="1">'[2]Reco Sheet for Fcast'!$F$11:$G$11</definedName>
    <definedName name="BExO8A4S3VKZ6N6VX4CXOWCPKHWC" localSheetId="2" hidden="1">#REF!</definedName>
    <definedName name="BExO8A4S3VKZ6N6VX4CXOWCPKHWC" hidden="1">#REF!</definedName>
    <definedName name="BExO8CDTBCABLEUD6PE2UM2EZ6C4" hidden="1">'[2]Reco Sheet for Fcast'!$I$6:$J$6</definedName>
    <definedName name="BExO8UTAGQWDBQZEEF4HUNMLQCVU" hidden="1">'[2]Reco Sheet for Fcast'!$H$2:$I$2</definedName>
    <definedName name="BExO937E20IHMGQOZMECL3VZC7OX" hidden="1">'[2]Reco Sheet for Fcast'!$F$15</definedName>
    <definedName name="BExO94UTJKQQ7TJTTJRTSR70YVJC" hidden="1">'[2]Reco Sheet for Fcast'!$F$9:$G$9</definedName>
    <definedName name="BExO9J3A438976RXIUX5U9SU5T55" hidden="1">'[2]Reco Sheet for Fcast'!$K$2</definedName>
    <definedName name="BExO9RS5RXFJ1911HL3CCK6M74EP" hidden="1">'[2]Reco Sheet for Fcast'!$I$8:$J$8</definedName>
    <definedName name="BExO9SDRI1M6KMHXSG3AE5L0F2U3" hidden="1">'[2]Reco Sheet for Fcast'!$F$15</definedName>
    <definedName name="BExO9V2U2YXAY904GYYGU6TD8Y7M" hidden="1">'[2]Reco Sheet for Fcast'!$F$7:$G$7</definedName>
    <definedName name="BExOA3M8QPKLDQSMPYFUCAQJNK70" hidden="1">'[2]Reco Sheet for Fcast'!$F$7:$G$7</definedName>
    <definedName name="BExOAQ3GKCT7YZW1EMVU3EILSZL2" hidden="1">'[2]Reco Sheet for Fcast'!$F$9:$G$9</definedName>
    <definedName name="BExOB9KT2THGV4SPLDVFTFXS4B14" hidden="1">'[2]Reco Sheet for Fcast'!$F$8:$G$8</definedName>
    <definedName name="BExOBEZ0IE2WBEYY3D3CMRI72N1K" hidden="1">'[2]Reco Sheet for Fcast'!$F$15</definedName>
    <definedName name="BExOBIPU8760ITY0C8N27XZ3KWEF" hidden="1">'[2]Reco Sheet for Fcast'!$G$2</definedName>
    <definedName name="BExOBM0I5L0MZ1G4H9MGMD87SBMZ" hidden="1">'[2]Reco Sheet for Fcast'!$F$7:$G$7</definedName>
    <definedName name="BExOBOUXMP88KJY2BX2JLUJH5N0K" hidden="1">'[2]Reco Sheet for Fcast'!$F$6:$G$6</definedName>
    <definedName name="BExOBP0FKQ4SVR59FB48UNLKCOR6" localSheetId="2" hidden="1">'[3]AMI P &amp; L'!#REF!</definedName>
    <definedName name="BExOBP0FKQ4SVR59FB48UNLKCOR6" hidden="1">'[3]AMI P &amp; L'!#REF!</definedName>
    <definedName name="BExOBYAVUCQ0IGM0Y6A75QHP0Q1A" hidden="1">'[2]Reco Sheet for Fcast'!$F$9:$G$9</definedName>
    <definedName name="BExOC3UEHB1CZNINSQHZANWJYKR8" hidden="1">'[2]Reco Sheet for Fcast'!$I$9:$J$9</definedName>
    <definedName name="BExOCBSF3XGO9YJ23LX2H78VOUR7" hidden="1">'[2]Reco Sheet for Fcast'!$G$2</definedName>
    <definedName name="BExOCKXFMOW6WPFEVX1I7R7FNDSS" hidden="1">'[2]Reco Sheet for Fcast'!$I$9:$J$9</definedName>
    <definedName name="BExOCYEXOB95DH5NOB0M5NOYX398" hidden="1">'[2]Reco Sheet for Fcast'!$F$6:$G$6</definedName>
    <definedName name="BExOD4ERMDMFD8X1016N4EXOUR0S" hidden="1">'[2]Reco Sheet for Fcast'!$F$8:$G$8</definedName>
    <definedName name="BExOD55RS7BQUHRQ6H3USVGKR0P7" hidden="1">'[2]Reco Sheet for Fcast'!$H$2:$I$2</definedName>
    <definedName name="BExODEWDDEABM4ZY3XREJIBZ8IVP" hidden="1">'[2]Reco Sheet for Fcast'!$G$2</definedName>
    <definedName name="BExODZFEIWV26E8RFU7XQYX1J458" hidden="1">'[2]Reco Sheet for Fcast'!$F$11:$G$11</definedName>
    <definedName name="BExOEBKG55EROA2VL360A06LKASE" hidden="1">'[2]Reco Sheet for Fcast'!$F$11:$G$11</definedName>
    <definedName name="BExOERG5LWXYYEN1DY1H2FWRJS9T" hidden="1">'[2]Reco Sheet for Fcast'!$I$6:$J$6</definedName>
    <definedName name="BExOEV1S6JJVO5PP4BZ20SNGZR7D" hidden="1">'[2]Reco Sheet for Fcast'!$I$7:$J$7</definedName>
    <definedName name="BExOFEDNCYI2TPTMQ8SJN3AW4YMF" hidden="1">'[2]Reco Sheet for Fcast'!$F$9:$G$9</definedName>
    <definedName name="BExOFVLXVD6RVHSQO8KZOOACSV24" localSheetId="2" hidden="1">'[3]AMI P &amp; L'!#REF!</definedName>
    <definedName name="BExOFVLXVD6RVHSQO8KZOOACSV24" hidden="1">'[3]AMI P &amp; L'!#REF!</definedName>
    <definedName name="BExOG2SW3XOGP9VAPQ3THV3VWV12" hidden="1">'[2]Reco Sheet for Fcast'!$F$8:$G$8</definedName>
    <definedName name="BExOG45J81K4OPA40KW5VQU54KY3" hidden="1">'[2]Reco Sheet for Fcast'!$F$7:$G$7</definedName>
    <definedName name="BExOGFE2SCL8HHT4DFAXKLUTJZOG" hidden="1">'[2]Reco Sheet for Fcast'!$F$11:$G$11</definedName>
    <definedName name="BExOGT6D0LJ3C22RDW8COECKB1J5" hidden="1">'[2]Reco Sheet for Fcast'!$F$9:$G$9</definedName>
    <definedName name="BExOGTMI1HT31M1RGWVRAVHAK7DE" hidden="1">'[2]Reco Sheet for Fcast'!$F$7:$G$7</definedName>
    <definedName name="BExOGXO9JE5XSE9GC3I6O21UEKAO" hidden="1">'[2]Reco Sheet for Fcast'!$H$2:$I$2</definedName>
    <definedName name="BExOH9ICZ13C1LAW8OTYTR9S7ZP3" hidden="1">'[2]Reco Sheet for Fcast'!$F$9:$G$9</definedName>
    <definedName name="BExOHL75H3OT4WAKKPUXIVXWFVDS" hidden="1">'[2]Reco Sheet for Fcast'!$F$15</definedName>
    <definedName name="BExOHLHXXJL6363CC082M9M5VVXQ" hidden="1">'[2]Reco Sheet for Fcast'!$F$15:$J$123</definedName>
    <definedName name="BExOHNAO5UDXSO73BK2ARHWKS90Y" hidden="1">'[2]Reco Sheet for Fcast'!$F$6:$G$6</definedName>
    <definedName name="BExOHR1G1I9A9CI1HG94EWBLWNM2" hidden="1">'[2]Reco Sheet for Fcast'!$I$6:$J$6</definedName>
    <definedName name="BExOHTQPP8LQ98L6PYUI6QW08YID" hidden="1">'[2]Reco Sheet for Fcast'!$F$11:$G$11</definedName>
    <definedName name="BExOHX6Q6NJI793PGX59O5EKTP4G" hidden="1">'[2]Reco Sheet for Fcast'!$I$7:$J$7</definedName>
    <definedName name="BExOI5VMTHH7Y8MQQ1N635CHYI0P" hidden="1">'[2]Reco Sheet for Fcast'!$F$9:$G$9</definedName>
    <definedName name="BExOIEVCP4Y6VDS23AK84MCYYHRT" hidden="1">'[2]Reco Sheet for Fcast'!$F$7:$G$7</definedName>
    <definedName name="BExOIHPQIXR0NDR5WD01BZKPKEO3" hidden="1">'[2]Reco Sheet for Fcast'!$F$7:$G$7</definedName>
    <definedName name="BExOIM7L0Z3LSII9P7ZTV4KJ8RMA" hidden="1">'[2]Reco Sheet for Fcast'!$G$2</definedName>
    <definedName name="BExOIWJVMJ6MG6JC4SPD1L00OHU1" hidden="1">'[2]Reco Sheet for Fcast'!$F$10:$G$10</definedName>
    <definedName name="BExOIYCN8Z4JK3OOG86KYUCV0ME8" hidden="1">'[2]Reco Sheet for Fcast'!$I$9:$J$9</definedName>
    <definedName name="BExOJ3AKZ9BCBZT3KD8WMSLK6MN2" hidden="1">'[2]Reco Sheet for Fcast'!$F$8:$G$8</definedName>
    <definedName name="BExOJ7XQK71I4YZDD29AKOOWZ47E" hidden="1">'[2]Reco Sheet for Fcast'!$H$2:$I$2</definedName>
    <definedName name="BExOJM0W6XGSW5MXPTTX0GNF6SFT" hidden="1">'[2]Reco Sheet for Fcast'!$I$6:$J$6</definedName>
    <definedName name="BExOJXEUJJ9SYRJXKYYV2NCCDT2R" localSheetId="2" hidden="1">'[3]AMI P &amp; L'!#REF!</definedName>
    <definedName name="BExOJXEUJJ9SYRJXKYYV2NCCDT2R" hidden="1">'[3]AMI P &amp; L'!#REF!</definedName>
    <definedName name="BExOK0EQYM9JUMAGWOUN7QDH7VMZ" localSheetId="2" hidden="1">'[3]AMI P &amp; L'!#REF!</definedName>
    <definedName name="BExOK0EQYM9JUMAGWOUN7QDH7VMZ" hidden="1">'[3]AMI P &amp; L'!#REF!</definedName>
    <definedName name="BExOK10DPUX7E7X0CT199QVBODEW" localSheetId="2" hidden="1">#REF!</definedName>
    <definedName name="BExOK10DPUX7E7X0CT199QVBODEW" hidden="1">#REF!</definedName>
    <definedName name="BExOK4WM9O7QNG6O57FOASI5QSN1" hidden="1">'[2]Reco Sheet for Fcast'!$F$8:$G$8</definedName>
    <definedName name="BExOKTXMJP351VXKH8VT6SXUNIMF" hidden="1">'[2]Reco Sheet for Fcast'!$F$7:$G$7</definedName>
    <definedName name="BExOKU8GMLOCNVORDE329819XN67" hidden="1">'[2]Reco Sheet for Fcast'!$I$10:$J$10</definedName>
    <definedName name="BExOL0Z3Z7IAMHPB91EO2MF49U57" hidden="1">'[2]Reco Sheet for Fcast'!$F$8:$G$8</definedName>
    <definedName name="BExOL7KH12VAR0LG741SIOJTLWFD" hidden="1">'[2]Reco Sheet for Fcast'!$F$9:$G$9</definedName>
    <definedName name="BExOLICXFHJLILCJVFMJE5MGGWKR" localSheetId="2" hidden="1">'[3]AMI P &amp; L'!#REF!</definedName>
    <definedName name="BExOLICXFHJLILCJVFMJE5MGGWKR" hidden="1">'[3]AMI P &amp; L'!#REF!</definedName>
    <definedName name="BExOLOI0WJS3QC12I3ISL0D9AWOF" hidden="1">'[2]Reco Sheet for Fcast'!$I$10:$J$10</definedName>
    <definedName name="BExOLYZNG5RBD0BTS1OEZJNU92Q5" hidden="1">'[2]Reco Sheet for Fcast'!$F$9:$G$9</definedName>
    <definedName name="BExOM3HIJ3UZPOKJI68KPBJAHPDC" hidden="1">'[2]Reco Sheet for Fcast'!$F$7:$G$7</definedName>
    <definedName name="BExOMKPURE33YQ3K1JG9NVQD4W49" hidden="1">'[2]Reco Sheet for Fcast'!$I$8:$J$8</definedName>
    <definedName name="BExOMP7NGCLUNFK50QD2LPKRG078" hidden="1">'[2]Reco Sheet for Fcast'!$I$8:$J$8</definedName>
    <definedName name="BExOMU0A6XMY48SZRYL4WQZD13BI" localSheetId="2" hidden="1">'[3]AMI P &amp; L'!#REF!</definedName>
    <definedName name="BExOMU0A6XMY48SZRYL4WQZD13BI" hidden="1">'[3]AMI P &amp; L'!#REF!</definedName>
    <definedName name="BExOMVT0HSNC59DJP4CLISASGHKL" hidden="1">'[2]Reco Sheet for Fcast'!$I$7:$J$7</definedName>
    <definedName name="BExON0AX35F2SI0UCVMGWGVIUNI3" hidden="1">'[2]Reco Sheet for Fcast'!$I$11:$J$11</definedName>
    <definedName name="BExON41U4296DV3DPG6I5EF3OEYF" hidden="1">'[2]Reco Sheet for Fcast'!$F$9:$G$9</definedName>
    <definedName name="BExONB3A7CO4YD8RB41PHC93BQ9M" hidden="1">'[2]Reco Sheet for Fcast'!$F$15:$J$123</definedName>
    <definedName name="BExONFQH6UUXF8V0GI4BRIST9RFO" hidden="1">'[2]Reco Sheet for Fcast'!$F$6:$G$6</definedName>
    <definedName name="BExONIL31DZWU7IFVN3VV0XTXJA1" hidden="1">'[2]Reco Sheet for Fcast'!$F$11:$G$11</definedName>
    <definedName name="BExONJ1BU17R0F5A2UP1UGJBOGKS" hidden="1">'[2]Reco Sheet for Fcast'!$F$9:$G$9</definedName>
    <definedName name="BExONNZ9VMHVX3J6NLNJY7KZA61O" hidden="1">'[2]Reco Sheet for Fcast'!$I$6:$J$6</definedName>
    <definedName name="BExONRQ1BAA4F3TXP2MYQ4YCZ09S" hidden="1">'[2]Reco Sheet for Fcast'!$I$7:$J$7</definedName>
    <definedName name="BExOO1WWIZSGB0YTGKESB45TSVMZ" hidden="1">'[2]Reco Sheet for Fcast'!$F$11:$G$11</definedName>
    <definedName name="BExOO4B8FPAFYPHCTYTX37P1TQM5" hidden="1">'[2]Reco Sheet for Fcast'!$I$11:$J$11</definedName>
    <definedName name="BExOOIULUDOJRMYABWV5CCL906X6" hidden="1">'[2]Reco Sheet for Fcast'!$I$9:$J$9</definedName>
    <definedName name="BExOOTN0KTXJCL7E476XBN1CJ553" hidden="1">'[2]Reco Sheet for Fcast'!$G$2</definedName>
    <definedName name="BExOOUOOR1038J07BOYJJU106NFS" hidden="1">'[2]Reco Sheet for Fcast'!$L$6:$M$10</definedName>
    <definedName name="BExOP9DEBV5W5P4Q25J3XCJBP5S9" hidden="1">'[2]Reco Sheet for Fcast'!$I$11:$J$11</definedName>
    <definedName name="BExOPFNYRBL0BFM23LZBJTADNOE4" hidden="1">'[2]Reco Sheet for Fcast'!$F$15</definedName>
    <definedName name="BExOPINVFSIZMCVT9YGT2AODVCX3" hidden="1">'[2]Reco Sheet for Fcast'!$F$6:$G$6</definedName>
    <definedName name="BExOQ1JN4SAC44RTMZIGHSW023WA" hidden="1">'[2]Reco Sheet for Fcast'!$I$6:$J$6</definedName>
    <definedName name="BExOQ256YMF115DJL3KBPNKABJ90" hidden="1">'[2]Reco Sheet for Fcast'!$F$6:$G$6</definedName>
    <definedName name="BExQ19DEUOLC11IW32E2AMVZLFF1" hidden="1">'[2]Reco Sheet for Fcast'!$H$2:$I$2</definedName>
    <definedName name="BExQ29C73XR33S3668YYSYZAIHTG" hidden="1">'[2]Reco Sheet for Fcast'!$I$11:$J$11</definedName>
    <definedName name="BExQ2FS228IUDUP2023RA1D4AO4C" hidden="1">'[2]Reco Sheet for Fcast'!$F$11:$G$11</definedName>
    <definedName name="BExQ2L0XYWLY9VPZWXYYFRIRQRJ1" hidden="1">'[2]Reco Sheet for Fcast'!$F$7:$G$7</definedName>
    <definedName name="BExQ2M841F5Z1BQYR8DG5FKK0LIU" localSheetId="2" hidden="1">'[3]AMI P &amp; L'!#REF!</definedName>
    <definedName name="BExQ2M841F5Z1BQYR8DG5FKK0LIU" hidden="1">'[3]AMI P &amp; L'!#REF!</definedName>
    <definedName name="BExQ300G8I8TK45A0MVHV15422EU" localSheetId="2" hidden="1">'[3]AMI P &amp; L'!#REF!</definedName>
    <definedName name="BExQ300G8I8TK45A0MVHV15422EU" hidden="1">'[3]AMI P &amp; L'!#REF!</definedName>
    <definedName name="BExQ39R28MXSG2SEV956F0KZ20AN" localSheetId="2" hidden="1">'[3]AMI P &amp; L'!#REF!</definedName>
    <definedName name="BExQ39R28MXSG2SEV956F0KZ20AN" hidden="1">'[3]AMI P &amp; L'!#REF!</definedName>
    <definedName name="BExQ3D1P3M5Z3HLMEZ17E0BLEE4U" localSheetId="2" hidden="1">'[3]AMI P &amp; L'!#REF!</definedName>
    <definedName name="BExQ3D1P3M5Z3HLMEZ17E0BLEE4U" hidden="1">'[3]AMI P &amp; L'!#REF!</definedName>
    <definedName name="BExQ3O4W7QF8BOXTUT4IOGF6YKUD" hidden="1">'[2]Reco Sheet for Fcast'!$G$2</definedName>
    <definedName name="BExQ3PXOWSN8561ZR8IEY8ZASI3B" hidden="1">'[2]Reco Sheet for Fcast'!$I$8:$J$8</definedName>
    <definedName name="BExQ3TZF04IPY0B0UG9CQQ5736UA" hidden="1">'[2]Reco Sheet for Fcast'!$F$8:$G$8</definedName>
    <definedName name="BExQ42IU9MNDYLODP41DL6YTZMAR" localSheetId="2" hidden="1">'[3]AMI P &amp; L'!#REF!</definedName>
    <definedName name="BExQ42IU9MNDYLODP41DL6YTZMAR" hidden="1">'[3]AMI P &amp; L'!#REF!</definedName>
    <definedName name="BExQ452HF7N1HYPXJXQ8WD6SOWUV" hidden="1">'[2]Reco Sheet for Fcast'!$I$6:$J$6</definedName>
    <definedName name="BExQ4BTBSHPHVEDRCXC2ROW8PLFC" hidden="1">'[2]Reco Sheet for Fcast'!$F$6:$G$6</definedName>
    <definedName name="BExQ4DGKF54SRKQUTUT4B1CZSS62" hidden="1">'[2]Reco Sheet for Fcast'!$I$7:$J$7</definedName>
    <definedName name="BExQ4M04XQFHM953TPL217CAK4ZP" hidden="1">'[2]Reco Sheet for Fcast'!$F$7:$G$7</definedName>
    <definedName name="BExQ4T74LQ5PYTV1MUQUW75A4BDY" hidden="1">'[2]Reco Sheet for Fcast'!$I$11:$J$11</definedName>
    <definedName name="BExQ4XJHD7EJCNH7S1MJDZJ2MNWG" hidden="1">'[2]Reco Sheet for Fcast'!$I$10:$J$10</definedName>
    <definedName name="BExQ5039ZCEWBUJHU682G4S89J03" hidden="1">'[2]Reco Sheet for Fcast'!$F$6:$G$6</definedName>
    <definedName name="BExQ56Z9W6YHZHRXOFFI8EFA7CDI" hidden="1">'[2]Reco Sheet for Fcast'!$H$2:$I$2</definedName>
    <definedName name="BExQ5KX3Z668H1KUCKZ9J24HUQ1F" hidden="1">'[2]Reco Sheet for Fcast'!$F$7:$G$7</definedName>
    <definedName name="BExQ5SPMSOCJYLAY20NB5A6O32RE" hidden="1">'[2]Reco Sheet for Fcast'!$F$15</definedName>
    <definedName name="BExQ5UICMGTMK790KTLK49MAGXRC" hidden="1">'[2]Reco Sheet for Fcast'!$F$6:$G$6</definedName>
    <definedName name="BExQ5YUUK9FD0QGTY4WD0W90O7OL" hidden="1">'[2]Reco Sheet for Fcast'!$F$8:$G$8</definedName>
    <definedName name="BExQ63793YQ9BH7JLCNRIATIGTRG" localSheetId="2" hidden="1">'[3]AMI P &amp; L'!#REF!</definedName>
    <definedName name="BExQ63793YQ9BH7JLCNRIATIGTRG" hidden="1">'[3]AMI P &amp; L'!#REF!</definedName>
    <definedName name="BExQ6CN1EF2UPZ57ZYMGK8TUJQSS" hidden="1">'[2]Reco Sheet for Fcast'!$I$9:$J$9</definedName>
    <definedName name="BExQ6M2YXJ8AMRJF3QGHC40ADAHZ" hidden="1">'[2]Reco Sheet for Fcast'!$I$6:$J$6</definedName>
    <definedName name="BExQ6M8B0X44N9TV56ATUVHGDI00" hidden="1">'[2]Reco Sheet for Fcast'!$F$15:$J$123</definedName>
    <definedName name="BExQ6POH065GV0I74XXVD0VUPBJW" hidden="1">'[2]Reco Sheet for Fcast'!$F$10:$G$10</definedName>
    <definedName name="BExQ6WV9KPSMXPPLGZ3KK4WNYTHU" hidden="1">'[2]Reco Sheet for Fcast'!$G$2</definedName>
    <definedName name="BExQ6XRSPHARKJTKTB0NOV3SBZIW" hidden="1">'[2]Reco Sheet for Fcast'!$I$9:$J$9</definedName>
    <definedName name="BExQ783XTMM2A9I3UKCFWJH1PP2N" hidden="1">'[2]Reco Sheet for Fcast'!$F$11:$G$11</definedName>
    <definedName name="BExQ79LX01ZPQB8EGD1ZHR2VK2H3" hidden="1">'[2]Reco Sheet for Fcast'!$I$10:$J$10</definedName>
    <definedName name="BExQ7B3V9MGDK2OIJ61XXFBFLJFZ" hidden="1">'[2]Reco Sheet for Fcast'!$F$7:$G$7</definedName>
    <definedName name="BExQ7CB046NVPF9ZXDGA7OXOLSLX" hidden="1">'[2]Reco Sheet for Fcast'!$F$6:$G$6</definedName>
    <definedName name="BExQ7IWDCGGOO1HTJ97YGO1CK3R9" hidden="1">'[2]Reco Sheet for Fcast'!$I$7:$J$7</definedName>
    <definedName name="BExQ7JNFIEGS2HKNBALH3Q2N5G7Z" hidden="1">'[2]Reco Sheet for Fcast'!$I$8:$J$8</definedName>
    <definedName name="BExQ7MY3U2Z1IZ71U5LJUD00VVB4" localSheetId="2" hidden="1">'[3]AMI P &amp; L'!#REF!</definedName>
    <definedName name="BExQ7MY3U2Z1IZ71U5LJUD00VVB4" hidden="1">'[3]AMI P &amp; L'!#REF!</definedName>
    <definedName name="BExQ7XL2Q1GVUFL1F9KK0K0EXMWG" localSheetId="2" hidden="1">'[3]AMI P &amp; L'!#REF!</definedName>
    <definedName name="BExQ7XL2Q1GVUFL1F9KK0K0EXMWG" hidden="1">'[3]AMI P &amp; L'!#REF!</definedName>
    <definedName name="BExQ8469L3ZRZ3KYZPYMSJIDL7Y5" hidden="1">'[2]Reco Sheet for Fcast'!$I$6:$J$6</definedName>
    <definedName name="BExQ84MJB94HL3BWRN50M4NCB6Z0" hidden="1">'[2]Reco Sheet for Fcast'!$F$15</definedName>
    <definedName name="BExQ8583ZE00NW7T9OF11OT9IA14" hidden="1">'[2]Reco Sheet for Fcast'!$F$15</definedName>
    <definedName name="BExQ8A0RPE3IMIFIZLUE7KD2N21W" localSheetId="2" hidden="1">'[3]AMI P &amp; L'!#REF!</definedName>
    <definedName name="BExQ8A0RPE3IMIFIZLUE7KD2N21W" hidden="1">'[3]AMI P &amp; L'!#REF!</definedName>
    <definedName name="BExQ8ABK6H1ADV2R2OYT8NFFYG2N" hidden="1">'[2]Reco Sheet for Fcast'!$H$2:$I$2</definedName>
    <definedName name="BExQ8DM90XJ6GCJIK9LC5O82I2TJ" hidden="1">'[2]Reco Sheet for Fcast'!$F$15</definedName>
    <definedName name="BExQ8G0K46ZORA0QVQTDI7Z8LXGF" hidden="1">'[2]Reco Sheet for Fcast'!$I$7:$J$7</definedName>
    <definedName name="BExQ8O3WEU8HNTTGKTW5T0QSKCLP" localSheetId="2" hidden="1">'[3]AMI P &amp; L'!#REF!</definedName>
    <definedName name="BExQ8O3WEU8HNTTGKTW5T0QSKCLP" hidden="1">'[3]AMI P &amp; L'!#REF!</definedName>
    <definedName name="BExQ8ZCEDBOBJA3D9LDP5TU2WYGR" hidden="1">'[2]Reco Sheet for Fcast'!$H$2:$I$2</definedName>
    <definedName name="BExQ94LAW6MAQBWY25WTBFV5PPZJ" hidden="1">'[2]Reco Sheet for Fcast'!$H$2:$I$2</definedName>
    <definedName name="BExQ97QIPOSSRK978N8P234Y1XA4" hidden="1">'[2]Reco Sheet for Fcast'!$G$2</definedName>
    <definedName name="BExQ9E6FBAXTHGF3RXANFIA77GXP" hidden="1">'[2]Reco Sheet for Fcast'!$G$2</definedName>
    <definedName name="BExQ9KX9734KIAK7IMRLHCPYDHO2" hidden="1">'[2]Reco Sheet for Fcast'!$F$10:$G$10</definedName>
    <definedName name="BExQ9L81FF4I7816VTPFBDWVU4CW" hidden="1">'[2]Reco Sheet for Fcast'!$I$9:$J$9</definedName>
    <definedName name="BExQ9M4E2ACZOWWWP1JJIQO8AHUM" localSheetId="2" hidden="1">'[3]AMI P &amp; L'!#REF!</definedName>
    <definedName name="BExQ9M4E2ACZOWWWP1JJIQO8AHUM" hidden="1">'[3]AMI P &amp; L'!#REF!</definedName>
    <definedName name="BExQ9UTANMJCK7LJ4OQMD6F2Q01L" hidden="1">'[2]Reco Sheet for Fcast'!$H$2:$I$2</definedName>
    <definedName name="BExQ9ZLYHWABXAA9NJDW8ZS0UQ9P" localSheetId="2" hidden="1">'[3]AMI P &amp; L'!#REF!</definedName>
    <definedName name="BExQ9ZLYHWABXAA9NJDW8ZS0UQ9P" hidden="1">'[3]AMI P &amp; L'!#REF!</definedName>
    <definedName name="BExQA324HSCK40ENJUT9CS9EC71B" localSheetId="2" hidden="1">'[3]AMI P &amp; L'!#REF!</definedName>
    <definedName name="BExQA324HSCK40ENJUT9CS9EC71B" hidden="1">'[3]AMI P &amp; L'!#REF!</definedName>
    <definedName name="BExQA55GY0STSNBWQCWN8E31ZXCS" hidden="1">'[2]Reco Sheet for Fcast'!$I$6:$J$6</definedName>
    <definedName name="BExQA9HZIN9XEMHEEVHT99UU9Z82" hidden="1">'[2]Reco Sheet for Fcast'!$I$10:$J$10</definedName>
    <definedName name="BExQAELFYH92K8CJL155181UDORO" hidden="1">'[2]Reco Sheet for Fcast'!$H$2:$I$2</definedName>
    <definedName name="BExQAG8PP8R5NJKNQD1U4QOSD6X5" hidden="1">'[2]Reco Sheet for Fcast'!$F$15</definedName>
    <definedName name="BExQBC0EAV6PKQT8I8C3GLEZDMZL" localSheetId="2" hidden="1">#REF!</definedName>
    <definedName name="BExQBC0EAV6PKQT8I8C3GLEZDMZL" hidden="1">#REF!</definedName>
    <definedName name="BExQBDICMZTSA1X73TMHNO4JSFLN" hidden="1">'[2]Reco Sheet for Fcast'!$K$2</definedName>
    <definedName name="BExQBEER6CRCRPSSL61S0OMH57ZA" hidden="1">'[2]Reco Sheet for Fcast'!$F$11:$G$11</definedName>
    <definedName name="BExQBIGGY5TXI2FJVVZSLZ0LTZYH" hidden="1">'[2]Reco Sheet for Fcast'!$I$10:$J$10</definedName>
    <definedName name="BExQBM1RUSIQ85LLMM2159BYDPIP" hidden="1">'[2]Reco Sheet for Fcast'!$I$7:$J$7</definedName>
    <definedName name="BExQBPSOZ47V81YAEURP0NQJNTJH" hidden="1">'[2]Reco Sheet for Fcast'!$F$9:$G$9</definedName>
    <definedName name="BExQC5TWT21CGBKD0IHAXTIN2QB8" hidden="1">'[2]Reco Sheet for Fcast'!$I$8:$J$8</definedName>
    <definedName name="BExQC94JL9F5GW4S8DQCAF4WB2DA" hidden="1">'[2]Reco Sheet for Fcast'!$F$10:$G$10</definedName>
    <definedName name="BExQCKTD8AT0824LGWREXM1B5D1X" hidden="1">'[2]Reco Sheet for Fcast'!$I$7:$J$7</definedName>
    <definedName name="BExQCP0EE3PKTDKVOL04IOBUGZ6F" hidden="1">'[2]Reco Sheet for Fcast'!$I$11:$J$11</definedName>
    <definedName name="BExQD571YWOXKR2SX85K5MKQ0AO2" hidden="1">'[2]Reco Sheet for Fcast'!$F$7:$G$7</definedName>
    <definedName name="BExQDB6VCHN8PNX8EA6JNIEQ2JC2" hidden="1">'[2]Reco Sheet for Fcast'!$G$2</definedName>
    <definedName name="BExQDE1B6U2Q9B73KBENABP71YM1" localSheetId="2" hidden="1">'[3]AMI P &amp; L'!#REF!</definedName>
    <definedName name="BExQDE1B6U2Q9B73KBENABP71YM1" hidden="1">'[3]AMI P &amp; L'!#REF!</definedName>
    <definedName name="BExQDGQCN7ZW41QDUHOBJUGQAX40" hidden="1">'[2]Reco Sheet for Fcast'!$I$8:$J$8</definedName>
    <definedName name="BExQEMUA4HEFM4OVO8M8MA8PIAW1" localSheetId="2" hidden="1">'[3]AMI P &amp; L'!#REF!</definedName>
    <definedName name="BExQEMUA4HEFM4OVO8M8MA8PIAW1" hidden="1">'[3]AMI P &amp; L'!#REF!</definedName>
    <definedName name="BExQEQ4XZQFIKUXNU9H7WE7AMZ1U" hidden="1">'[2]Reco Sheet for Fcast'!$I$6:$J$6</definedName>
    <definedName name="BExQF1OEB07CRAP6ALNNMJNJ3P2D" hidden="1">'[2]Reco Sheet for Fcast'!$F$8:$G$8</definedName>
    <definedName name="BExQF9X2AQPFJZTCHTU5PTTR0JAH" hidden="1">'[2]Reco Sheet for Fcast'!$F$10:$G$10</definedName>
    <definedName name="BExQFC0M9KKFMQKPLPEO2RQDB7MM" hidden="1">'[2]Reco Sheet for Fcast'!$I$10:$J$10</definedName>
    <definedName name="BExQFEEV7627R8TYZCM28C6V6WHE" hidden="1">'[2]Reco Sheet for Fcast'!$F$15</definedName>
    <definedName name="BExQFEK8NUD04X2OBRA275ADPSDL" localSheetId="2" hidden="1">'[3]AMI P &amp; L'!#REF!</definedName>
    <definedName name="BExQFEK8NUD04X2OBRA275ADPSDL" hidden="1">'[3]AMI P &amp; L'!#REF!</definedName>
    <definedName name="BExQFGYIWDR4W0YF7XR6E4EWWJ02" hidden="1">'[2]Reco Sheet for Fcast'!$I$6:$J$6</definedName>
    <definedName name="BExQFPNFKA36IAPS22LAUMBDI4KE" hidden="1">'[2]Reco Sheet for Fcast'!$I$10:$J$10</definedName>
    <definedName name="BExQFPSWEMA8WBUZ4WK20LR13VSU" hidden="1">'[2]Reco Sheet for Fcast'!$K$2</definedName>
    <definedName name="BExQFSYARQ5AIUI2V7O1EDCDM882" localSheetId="2" hidden="1">'[3]AMI P &amp; L'!#REF!</definedName>
    <definedName name="BExQFSYARQ5AIUI2V7O1EDCDM882" hidden="1">'[3]AMI P &amp; L'!#REF!</definedName>
    <definedName name="BExQFVSPOSCCPF1TLJPIWYWYB8A9" hidden="1">'[2]Reco Sheet for Fcast'!$F$10:$G$10</definedName>
    <definedName name="BExQFWJQXNQAW6LUMOEDS6KMJMYL" hidden="1">'[2]Reco Sheet for Fcast'!$F$7:$G$7</definedName>
    <definedName name="BExQG8TYRD2G42UA5ZPCRLNKUDMX" hidden="1">'[2]Reco Sheet for Fcast'!$F$7:$G$7</definedName>
    <definedName name="BExQGO48J9MPCDQ96RBB9UN9AIGT" hidden="1">'[2]Reco Sheet for Fcast'!$F$9:$G$9</definedName>
    <definedName name="BExQGSBB6MJWDW7AYWA0MSFTXKRR" hidden="1">'[2]Reco Sheet for Fcast'!$I$8:$J$8</definedName>
    <definedName name="BExQH0UURAJ13AVO5UI04HSRGVYW" hidden="1">'[2]Reco Sheet for Fcast'!$F$6:$G$6</definedName>
    <definedName name="BExQH6ZZY0NR8SE48PSI9D0CU1TC" hidden="1">'[2]Reco Sheet for Fcast'!$I$10:$J$10</definedName>
    <definedName name="BExQH9P2MCXAJOVEO4GFQT6MNW22" hidden="1">'[2]Reco Sheet for Fcast'!$F$15</definedName>
    <definedName name="BExQHC3DXXZX5BWEIV17DNSO0EB6" localSheetId="2" hidden="1">'[3]AMI P &amp; L'!#REF!</definedName>
    <definedName name="BExQHC3DXXZX5BWEIV17DNSO0EB6" hidden="1">'[3]AMI P &amp; L'!#REF!</definedName>
    <definedName name="BExQHCZSBYUY8OKKJXFYWKBBM6AH" hidden="1">'[2]Reco Sheet for Fcast'!$I$11:$J$11</definedName>
    <definedName name="BExQHPKXZ1K33V2F90NZIQRZYIAW" hidden="1">'[2]Reco Sheet for Fcast'!$I$11:$J$11</definedName>
    <definedName name="BExQHVF9KD06AG2RXUQJ9X4PVGX4" hidden="1">'[2]Reco Sheet for Fcast'!$I$7:$J$7</definedName>
    <definedName name="BExQHZBHVN2L4HC7ACTR73T5OCV0" hidden="1">'[2]Reco Sheet for Fcast'!$G$2</definedName>
    <definedName name="BExQI85V9TNLDJT5LTRZS10Y26SG" hidden="1">'[2]Reco Sheet for Fcast'!$G$2</definedName>
    <definedName name="BExQIAPKHVEV8CU1L3TTHJW67FJ5" hidden="1">'[2]Reco Sheet for Fcast'!$F$6:$G$6</definedName>
    <definedName name="BExQIBB4I3Z6AUU0HYV1DHRS13M4" hidden="1">'[2]Reco Sheet for Fcast'!$I$9:$J$9</definedName>
    <definedName name="BExQIBWPAXU7HJZLKGJZY3EB7MIS" hidden="1">'[2]Reco Sheet for Fcast'!$I$11:$J$11</definedName>
    <definedName name="BExQIM3J1Y2DOI3BDUM8WV3BMSIN" hidden="1">'[2]Reco Sheet for Fcast'!$F$9:$G$9</definedName>
    <definedName name="BExQIS8O6R36CI01XRY9ISM99TW9" hidden="1">'[2]Reco Sheet for Fcast'!$F$15</definedName>
    <definedName name="BExQIVJB9MJ25NDUHTCVMSODJY2C" hidden="1">'[2]Reco Sheet for Fcast'!$F$11:$G$11</definedName>
    <definedName name="BExQJBF7LAX128WR7VTMJC88ZLPG" hidden="1">'[2]Reco Sheet for Fcast'!$I$10:$J$10</definedName>
    <definedName name="BExQJEVCKX6KZHNCLYXY7D0MX5KN" hidden="1">'[2]Reco Sheet for Fcast'!$G$2</definedName>
    <definedName name="BExQJJYSDX8B0J1QGF2HL071KKA3" hidden="1">'[2]Reco Sheet for Fcast'!$F$7:$G$7</definedName>
    <definedName name="BExQK1HV6SQQ7CP8H8IUKI9TYXTD" hidden="1">'[2]Reco Sheet for Fcast'!$I$7:$J$7</definedName>
    <definedName name="BExQK3LE5CSBW1E4H4KHW548FL2R" hidden="1">'[2]Reco Sheet for Fcast'!$I$7:$J$7</definedName>
    <definedName name="BExQKG6LD6PLNDGNGO9DJXY865BR" hidden="1">'[2]Reco Sheet for Fcast'!$I$10:$J$10</definedName>
    <definedName name="BExQLE1TOW3A287TQB0AVWENT8O1" hidden="1">'[2]Reco Sheet for Fcast'!$I$6:$J$6</definedName>
    <definedName name="BExRYOYB4A3E5F6MTROY69LR0PMG" hidden="1">'[2]Reco Sheet for Fcast'!$F$7:$G$7</definedName>
    <definedName name="BExRYZLA9EW71H4SXQR525S72LLP" hidden="1">'[2]Reco Sheet for Fcast'!$I$9:$J$9</definedName>
    <definedName name="BExRZ66M8G9FQ0VFP077QSZBSOA5" hidden="1">'[2]Reco Sheet for Fcast'!$F$6:$G$6</definedName>
    <definedName name="BExRZ8FMQQL46I8AQWU17LRNZD5T" hidden="1">'[2]Reco Sheet for Fcast'!$I$6:$J$6</definedName>
    <definedName name="BExRZIRRIXRUMZ5GOO95S7460BMP" hidden="1">'[2]Reco Sheet for Fcast'!$K$2</definedName>
    <definedName name="BExRZK9RAHMM0ZLTNSK7A4LDC42D" hidden="1">'[2]Reco Sheet for Fcast'!$I$7:$J$7</definedName>
    <definedName name="BExRZOGSR69INI6GAEPHDWSNK5Q4" hidden="1">'[2]Reco Sheet for Fcast'!$F$6:$G$6</definedName>
    <definedName name="BExS0ASQBKRTPDWFK0KUDFOS9LE5" hidden="1">'[2]Reco Sheet for Fcast'!$F$8:$G$8</definedName>
    <definedName name="BExS0GHQUF6YT0RU3TKDEO8CSJYB" hidden="1">'[2]Reco Sheet for Fcast'!$K$2</definedName>
    <definedName name="BExS0K8IHC45I78DMZBOJ1P13KQA" hidden="1">'[2]Reco Sheet for Fcast'!$F$7:$G$7</definedName>
    <definedName name="BExS15IJV0WW662NXQUVT3FGP4ST" hidden="1">'[2]Reco Sheet for Fcast'!$F$7:$G$7</definedName>
    <definedName name="BExS194110MR25BYJI3CJ2EGZ8XT" hidden="1">'[2]Reco Sheet for Fcast'!$F$9:$G$9</definedName>
    <definedName name="BExS1BNVGNSGD4EP90QL8WXYWZ66" hidden="1">'[2]Reco Sheet for Fcast'!$F$2:$G$2</definedName>
    <definedName name="BExS1UE39N6NCND7MAARSBWXS6HU" hidden="1">'[2]Reco Sheet for Fcast'!$G$2</definedName>
    <definedName name="BExS226HTWL5WVC76MP5A1IBI8WD" hidden="1">'[2]Reco Sheet for Fcast'!$F$6:$G$6</definedName>
    <definedName name="BExS26OI2QNNAH2WMDD95Z400048" hidden="1">'[2]Reco Sheet for Fcast'!$F$10:$G$10</definedName>
    <definedName name="BExS2DF6B4ZUF3VZLI4G6LJ3BF38" hidden="1">'[2]Reco Sheet for Fcast'!$F$8:$G$8</definedName>
    <definedName name="BExS2QB5FS5LYTFYO4BROTWG3OV5" hidden="1">'[2]Reco Sheet for Fcast'!$H$2:$I$2</definedName>
    <definedName name="BExS2TLU1HONYV6S3ZD9T12D7CIG" hidden="1">'[2]Reco Sheet for Fcast'!$F$10:$G$10</definedName>
    <definedName name="BExS318UV9I2FXPQQWUKKX00QLPJ" hidden="1">'[2]Reco Sheet for Fcast'!$J$2:$K$2</definedName>
    <definedName name="BExS3LBS0SMTHALVM4NRI1BAV1NP" hidden="1">'[2]Reco Sheet for Fcast'!$F$8:$G$8</definedName>
    <definedName name="BExS3MTQ75VBXDGEBURP6YT8RROE" hidden="1">'[2]Reco Sheet for Fcast'!$I$10:$J$10</definedName>
    <definedName name="BExS3OMGYO0DFN5186UFKEXZ2RX3" hidden="1">'[2]Reco Sheet for Fcast'!$I$11:$J$11</definedName>
    <definedName name="BExS3SDERJ27OER67TIGOVZU13A2" hidden="1">'[2]Reco Sheet for Fcast'!$F$7:$G$7</definedName>
    <definedName name="BExS46R5WDNU5KL04FKY5LHJUCB8" hidden="1">'[2]Reco Sheet for Fcast'!$I$6:$J$6</definedName>
    <definedName name="BExS4ASWKM93XA275AXHYP8AG6SU" hidden="1">'[2]Reco Sheet for Fcast'!$I$10:$J$10</definedName>
    <definedName name="BExS4JN3Y6SVBKILQK0R9HS45Y52" hidden="1">'[2]Reco Sheet for Fcast'!$F$8:$G$8</definedName>
    <definedName name="BExS4P6S41O6Z6BED77U3GD9PNH1" hidden="1">'[2]Reco Sheet for Fcast'!$I$8:$J$8</definedName>
    <definedName name="BExS51H0N51UT0FZOPZRCF1GU063" hidden="1">'[2]Reco Sheet for Fcast'!$I$9:$J$9</definedName>
    <definedName name="BExS54X72TJFC41FJK72MLRR2OO7" hidden="1">'[2]Reco Sheet for Fcast'!$I$11:$J$11</definedName>
    <definedName name="BExS59F0PA1V2ZC7S5TN6IT41SXP" hidden="1">'[2]Reco Sheet for Fcast'!$F$11:$G$11</definedName>
    <definedName name="BExS5L3TGB8JVW9ROYWTKYTUPW27" hidden="1">'[2]Reco Sheet for Fcast'!$F$7:$G$7</definedName>
    <definedName name="BExS6GKQ96EHVLYWNJDWXZXUZW90" hidden="1">'[2]Reco Sheet for Fcast'!$F$8:$G$8</definedName>
    <definedName name="BExS6ITKSZFRR01YD5B0F676SYN7" localSheetId="2" hidden="1">'[3]AMI P &amp; L'!#REF!</definedName>
    <definedName name="BExS6ITKSZFRR01YD5B0F676SYN7" hidden="1">'[3]AMI P &amp; L'!#REF!</definedName>
    <definedName name="BExS6N0LI574IAC89EFW6CLTCQ33" hidden="1">'[2]Reco Sheet for Fcast'!$I$10:$J$10</definedName>
    <definedName name="BExS6WRDBF3ST86ZOBBUL3GTCR11" hidden="1">'[2]Reco Sheet for Fcast'!$I$8:$J$8</definedName>
    <definedName name="BExS6XNRKR0C3MTA0LV5B60UB908" hidden="1">'[2]Reco Sheet for Fcast'!$F$6:$G$6</definedName>
    <definedName name="BExS7TKQYLRZGM93UY3ZJZJBQNFJ" hidden="1">'[2]Reco Sheet for Fcast'!$I$6:$J$6</definedName>
    <definedName name="BExS7Y2LNGVHSIBKC7C3R6X4LDR6" hidden="1">'[2]Reco Sheet for Fcast'!$I$11:$J$11</definedName>
    <definedName name="BExS81TE0EY44Y3W2M4Z4MGNP5OM" localSheetId="2" hidden="1">'[3]AMI P &amp; L'!#REF!</definedName>
    <definedName name="BExS81TE0EY44Y3W2M4Z4MGNP5OM" hidden="1">'[3]AMI P &amp; L'!#REF!</definedName>
    <definedName name="BExS81YPDZDVJJVS15HV2HDXAC3Y" hidden="1">'[2]Reco Sheet for Fcast'!$I$10:$J$10</definedName>
    <definedName name="BExS82PRVNUTEKQZS56YT2DVF6C2" hidden="1">'[2]Reco Sheet for Fcast'!$I$6:$J$6</definedName>
    <definedName name="BExS8BPG5A0GR5AO1U951NDGGR0L" hidden="1">'[2]Reco Sheet for Fcast'!$F$9:$G$9</definedName>
    <definedName name="BExS8FR1778VV7DHWQTG4B927FMB" localSheetId="2" hidden="1">#REF!</definedName>
    <definedName name="BExS8FR1778VV7DHWQTG4B927FMB" hidden="1">#REF!</definedName>
    <definedName name="BExS8GSUS17UY50TEM2AWF36BR9Z" hidden="1">'[2]Reco Sheet for Fcast'!$F$7:$G$7</definedName>
    <definedName name="BExS8HJRBVG0XI6PWA9KTMJZMQXK" hidden="1">'[2]Reco Sheet for Fcast'!$F$7:$G$7</definedName>
    <definedName name="BExS8R51C8RM2FS6V6IRTYO9GA4A" hidden="1">'[2]Reco Sheet for Fcast'!$F$15</definedName>
    <definedName name="BExS8WDX408F60MH1X9B9UZ2H4R7" hidden="1">'[2]Reco Sheet for Fcast'!$I$9:$J$9</definedName>
    <definedName name="BExS8Z2W2QEC3MH0BZIYLDFQNUIP" hidden="1">'[2]Reco Sheet for Fcast'!$F$11:$G$11</definedName>
    <definedName name="BExS92DKGRFFCIA9C0IXDOLO57EP" hidden="1">'[2]Reco Sheet for Fcast'!$I$9:$J$9</definedName>
    <definedName name="BExS98OB4321YCHLCQ022PXKTT2W" hidden="1">'[2]Reco Sheet for Fcast'!$I$10:$J$10</definedName>
    <definedName name="BExS9C9N8GFISC6HUERJ0EI06GB2" hidden="1">'[2]Reco Sheet for Fcast'!$I$6:$J$6</definedName>
    <definedName name="BExS9DX13CACP3J8JDREK30JB1SQ" hidden="1">'[2]Reco Sheet for Fcast'!$F$9:$G$9</definedName>
    <definedName name="BExS9FPRS2KRRCS33SE6WFNF5GYL" hidden="1">'[2]Reco Sheet for Fcast'!$F$9:$G$9</definedName>
    <definedName name="BExS9WI0A6PSEB8N9GPXF2Z7MWHM" hidden="1">'[2]Reco Sheet for Fcast'!$I$7:$J$7</definedName>
    <definedName name="BExSA5HP306TN9XJS0TU619DLRR7" hidden="1">'[2]Reco Sheet for Fcast'!$H$2:$I$2</definedName>
    <definedName name="BExSAAVWQOOIA6B3JHQVGP08HFEM" hidden="1">'[2]Reco Sheet for Fcast'!$I$8:$J$8</definedName>
    <definedName name="BExSAFJ3IICU2M7QPVE4ARYMXZKX" hidden="1">'[2]Reco Sheet for Fcast'!$F$7:$G$7</definedName>
    <definedName name="BExSAH6ID8OHX379UXVNGFO8J6KQ" hidden="1">'[2]Reco Sheet for Fcast'!$F$8:$G$8</definedName>
    <definedName name="BExSAQBHIXGQRNIRGCJMBXUPCZQA" hidden="1">'[2]Reco Sheet for Fcast'!$I$8:$J$8</definedName>
    <definedName name="BExSAUTCT4P7JP57NOR9MTX33QJZ" hidden="1">'[2]Reco Sheet for Fcast'!$F$10:$G$10</definedName>
    <definedName name="BExSAY9CA9TFXQ9M9FBJRGJO9T9E" localSheetId="2" hidden="1">'[3]AMI P &amp; L'!#REF!</definedName>
    <definedName name="BExSAY9CA9TFXQ9M9FBJRGJO9T9E" hidden="1">'[3]AMI P &amp; L'!#REF!</definedName>
    <definedName name="BExSB4JYKQ3MINI7RAYK5M8BLJDC" hidden="1">'[2]Reco Sheet for Fcast'!$I$10:$J$10</definedName>
    <definedName name="BExSBD8TZE1B5CZK6VNCCA977BCZ" localSheetId="2" hidden="1">#REF!</definedName>
    <definedName name="BExSBD8TZE1B5CZK6VNCCA977BCZ" hidden="1">#REF!</definedName>
    <definedName name="BExSBMOS41ZRLWYLOU29V6Y7YORR" localSheetId="2" hidden="1">'[3]AMI P &amp; L'!#REF!</definedName>
    <definedName name="BExSBMOS41ZRLWYLOU29V6Y7YORR" hidden="1">'[3]AMI P &amp; L'!#REF!</definedName>
    <definedName name="BExSBRBXXQMBU1TYDW1BXTEVEPRU" hidden="1">'[2]Reco Sheet for Fcast'!$F$8:$G$8</definedName>
    <definedName name="BExSC54998WTZ21DSL0R8UN0Y9JH" hidden="1">'[2]Reco Sheet for Fcast'!$F$8:$G$8</definedName>
    <definedName name="BExSC60N7WR9PJSNC9B7ORCX9NGY" hidden="1">'[2]Reco Sheet for Fcast'!$I$7:$J$7</definedName>
    <definedName name="BExSCE99EZTILTTCE4NJJF96OYYM" hidden="1">'[2]Reco Sheet for Fcast'!$G$2</definedName>
    <definedName name="BExSCHUQZ2HFEWS54X67DIS8OSXZ" hidden="1">'[2]Reco Sheet for Fcast'!$F$6:$G$6</definedName>
    <definedName name="BExSCOG41SKKG4GYU76WRWW1CTE6" hidden="1">'[2]Reco Sheet for Fcast'!$F$11:$G$11</definedName>
    <definedName name="BExSCVC9P86YVFMRKKUVRV29MZXZ" hidden="1">'[2]Reco Sheet for Fcast'!$G$2</definedName>
    <definedName name="BExSD233CH4MU9ZMGNRF97ZV7KWU" hidden="1">'[2]Reco Sheet for Fcast'!$F$8:$G$8</definedName>
    <definedName name="BExSD2U0F3BN6IN9N4R2DTTJG15H" hidden="1">'[2]Reco Sheet for Fcast'!$I$6:$J$6</definedName>
    <definedName name="BExSD6A6NY15YSMFH51ST6XJY429" hidden="1">'[2]Reco Sheet for Fcast'!$K$2</definedName>
    <definedName name="BExSD9VH6PF6RQ135VOEE08YXPAW" hidden="1">'[2]Reco Sheet for Fcast'!$F$11:$G$11</definedName>
    <definedName name="BExSDP5Y04WWMX2WWRITWOX8R5I9" hidden="1">'[2]Reco Sheet for Fcast'!$F$6:$G$6</definedName>
    <definedName name="BExSDSGM203BJTNS9MKCBX453HMD" hidden="1">'[2]Reco Sheet for Fcast'!$F$8:$G$8</definedName>
    <definedName name="BExSDT20XUFXTDM37M148AXAP7HN" hidden="1">'[2]Reco Sheet for Fcast'!$I$11:$J$11</definedName>
    <definedName name="BExSEEHK1VLWD7JBV9SVVVIKQZ3I" hidden="1">'[2]Reco Sheet for Fcast'!$F$8:$G$8</definedName>
    <definedName name="BExSEJKZLX37P3V33TRTFJ30BFRK" hidden="1">'[2]Reco Sheet for Fcast'!$F$9:$G$9</definedName>
    <definedName name="BExSEP9UVOAI6TMXKNK587PQ3328" hidden="1">'[2]Reco Sheet for Fcast'!$I$10:$J$10</definedName>
    <definedName name="BExSF07QFLZCO4P6K6QF05XG7PH1" hidden="1">'[2]Reco Sheet for Fcast'!$F$11:$G$11</definedName>
    <definedName name="BExSFJ8ZAGQ63A4MVMZRQWLVRGQ5" hidden="1">'[2]Reco Sheet for Fcast'!$F$8:$G$8</definedName>
    <definedName name="BExSFKQRST2S9KXWWLCXYLKSF4G1" hidden="1">'[2]Reco Sheet for Fcast'!$F$8:$G$8</definedName>
    <definedName name="BExSFYDRRTAZVPXRWUF5PDQ97WFF" hidden="1">'[2]Reco Sheet for Fcast'!$G$2</definedName>
    <definedName name="BExSFZVPFTXA3F0IJ2NGH1GXX9R7" hidden="1">'[2]Reco Sheet for Fcast'!$I$9:$J$9</definedName>
    <definedName name="BExSG90Q4ZUU2IPGDYOM169NJV9S" hidden="1">'[2]Reco Sheet for Fcast'!$I$9:$J$9</definedName>
    <definedName name="BExSG9X3DU845PNXYJGGLBQY2UHG" localSheetId="2" hidden="1">'[3]AMI P &amp; L'!#REF!</definedName>
    <definedName name="BExSG9X3DU845PNXYJGGLBQY2UHG" hidden="1">'[3]AMI P &amp; L'!#REF!</definedName>
    <definedName name="BExSGE45J27MDUUNXW7Z8Q33UAON" hidden="1">'[2]Reco Sheet for Fcast'!$F$9:$G$9</definedName>
    <definedName name="BExSGE9LY91Q0URHB4YAMX0UAMYI" hidden="1">'[2]Reco Sheet for Fcast'!$I$6:$J$6</definedName>
    <definedName name="BExSGLB2URTLBCKBB4Y885W925F2" hidden="1">'[2]Reco Sheet for Fcast'!$H$2:$I$2</definedName>
    <definedName name="BExSGOAYG73SFWOPAQV80P710GID" localSheetId="2" hidden="1">'[3]AMI P &amp; L'!#REF!</definedName>
    <definedName name="BExSGOAYG73SFWOPAQV80P710GID" hidden="1">'[3]AMI P &amp; L'!#REF!</definedName>
    <definedName name="BExSGOWJHRW7FWKLO2EHUOOGHNAF" hidden="1">'[2]Reco Sheet for Fcast'!$G$2</definedName>
    <definedName name="BExSGOWJTAP41ZV5Q23H7MI9C76W" hidden="1">'[2]Reco Sheet for Fcast'!$F$8:$G$8</definedName>
    <definedName name="BExSGR5JQVX2HQ0PKCGZNSSUM1RV" hidden="1">'[2]Reco Sheet for Fcast'!$F$8:$G$8</definedName>
    <definedName name="BExSGVHX69GJZHD99DKE4RZ042B1" hidden="1">'[2]Reco Sheet for Fcast'!$F$8:$G$8</definedName>
    <definedName name="BExSGZJO4J4ZO04E2N2ECVYS9DEZ" hidden="1">'[2]Reco Sheet for Fcast'!$I$11:$J$11</definedName>
    <definedName name="BExSHAHFHS7MMNJR8JPVABRGBVIT" hidden="1">'[2]Reco Sheet for Fcast'!$I$9:$J$9</definedName>
    <definedName name="BExSHGH88QZWW4RNAX4YKAZ5JEBL" hidden="1">'[2]Reco Sheet for Fcast'!$H$2:$I$2</definedName>
    <definedName name="BExSHOKK1OO3CX9Z28C58E5J1D9W" hidden="1">'[2]Reco Sheet for Fcast'!$F$7:$G$7</definedName>
    <definedName name="BExSHQD8KYLTQGDXIRKCHQQ7MKIH" hidden="1">'[2]Reco Sheet for Fcast'!$I$11:$J$11</definedName>
    <definedName name="BExSHVGPIAHXI97UBLI9G4I4M29F" hidden="1">'[2]Reco Sheet for Fcast'!$I$7:$J$7</definedName>
    <definedName name="BExSI0K2YL3HTCQAD8A7TR4QCUR6" hidden="1">'[2]Reco Sheet for Fcast'!$F$15:$J$123</definedName>
    <definedName name="BExSIFUDNRWXWIWNGCCFOOD8WIAZ" hidden="1">'[2]Reco Sheet for Fcast'!$F$10:$G$10</definedName>
    <definedName name="BExTTZNS2PBCR93C9IUW49UZ4I6T" localSheetId="2" hidden="1">'[3]AMI P &amp; L'!#REF!</definedName>
    <definedName name="BExTTZNS2PBCR93C9IUW49UZ4I6T" hidden="1">'[3]AMI P &amp; L'!#REF!</definedName>
    <definedName name="BExTU2YFQ25JQ6MEMRHHN66VLTPJ" hidden="1">'[2]Reco Sheet for Fcast'!$F$9:$G$9</definedName>
    <definedName name="BExTU75IOII1V5O0C9X2VAYYVJUG" hidden="1">'[2]Reco Sheet for Fcast'!$F$15</definedName>
    <definedName name="BExTUA5F7V4LUIIAM17J3A8XF3JE" hidden="1">'[2]Reco Sheet for Fcast'!$F$8:$G$8</definedName>
    <definedName name="BExTUJ53ANGZ3H1KDK4CR4Q0OD6P" hidden="1">'[2]Reco Sheet for Fcast'!$F$11:$G$11</definedName>
    <definedName name="BExTUKXSZBM7C57G6NGLWGU4WOHY" hidden="1">'[2]Reco Sheet for Fcast'!$I$6:$J$6</definedName>
    <definedName name="BExTUSQCFFYZCDNHWHADBC2E1ZP1" hidden="1">'[2]Reco Sheet for Fcast'!$I$7:$J$7</definedName>
    <definedName name="BExTUVFGOJEYS28JURA5KHQFDU5J" hidden="1">'[2]Reco Sheet for Fcast'!$F$7:$G$7</definedName>
    <definedName name="BExTUW10U40QCYGHM5NJ3YR1O5SP" hidden="1">'[2]Reco Sheet for Fcast'!$F$9:$G$9</definedName>
    <definedName name="BExTUWXFQHINU66YG82BI20ATMB5" hidden="1">'[2]Reco Sheet for Fcast'!$F$15:$G$26</definedName>
    <definedName name="BExTUY9WNSJ91GV8CP0SKJTEIV82" localSheetId="2" hidden="1">'[3]AMI P &amp; L'!#REF!</definedName>
    <definedName name="BExTUY9WNSJ91GV8CP0SKJTEIV82" hidden="1">'[3]AMI P &amp; L'!#REF!</definedName>
    <definedName name="BExTV67VIM8PV6KO253M4DUBJQLC" hidden="1">'[2]Reco Sheet for Fcast'!$F$15</definedName>
    <definedName name="BExTVELZCF2YA5L6F23BYZZR6WHF" localSheetId="2" hidden="1">'[3]AMI P &amp; L'!#REF!</definedName>
    <definedName name="BExTVELZCF2YA5L6F23BYZZR6WHF" hidden="1">'[3]AMI P &amp; L'!#REF!</definedName>
    <definedName name="BExTVGPIQZ99YFXUC8OONUX5BD42" hidden="1">'[2]Reco Sheet for Fcast'!$F$11:$G$11</definedName>
    <definedName name="BExTVZQLP9VFLEYQ9280W13X7E8K" hidden="1">'[2]Reco Sheet for Fcast'!$I$7:$J$7</definedName>
    <definedName name="BExTWB4LA1PODQOH4LDTHQKBN16K" hidden="1">'[2]Reco Sheet for Fcast'!$F$15</definedName>
    <definedName name="BExTWI0Q8AWXUA3ZN7I5V3QK2KM1" hidden="1">'[2]Reco Sheet for Fcast'!$I$11:$J$11</definedName>
    <definedName name="BExTWJTIA3WUW1PUWXAOP9O8NKLZ" hidden="1">'[2]Reco Sheet for Fcast'!$F$6:$G$6</definedName>
    <definedName name="BExTWW95OX07FNA01WF5MSSSFQLX" hidden="1">'[2]Reco Sheet for Fcast'!$F$7:$G$7</definedName>
    <definedName name="BExTX11TGMK4J1I8SCX5QV40L2NX" localSheetId="2" hidden="1">#REF!</definedName>
    <definedName name="BExTX11TGMK4J1I8SCX5QV40L2NX" hidden="1">#REF!</definedName>
    <definedName name="BExTX476KI0RNB71XI5TYMANSGBG" hidden="1">'[2]Reco Sheet for Fcast'!$F$10:$G$10</definedName>
    <definedName name="BExTXJ6HBAIXMMWKZTJNFDYVZCAY" localSheetId="2" hidden="1">'[3]AMI P &amp; L'!#REF!</definedName>
    <definedName name="BExTXJ6HBAIXMMWKZTJNFDYVZCAY" hidden="1">'[3]AMI P &amp; L'!#REF!</definedName>
    <definedName name="BExTXT812NQT8GAEGH738U29BI0D" localSheetId="2" hidden="1">'[3]AMI P &amp; L'!#REF!</definedName>
    <definedName name="BExTXT812NQT8GAEGH738U29BI0D" hidden="1">'[3]AMI P &amp; L'!#REF!</definedName>
    <definedName name="BExTXWIP2TFPTQ76NHFOB72NICRZ" hidden="1">'[2]Reco Sheet for Fcast'!$H$2:$I$2</definedName>
    <definedName name="BExTY5T62H651VC86QM4X7E28JVA" localSheetId="2" hidden="1">'[3]AMI P &amp; L'!#REF!</definedName>
    <definedName name="BExTY5T62H651VC86QM4X7E28JVA" hidden="1">'[3]AMI P &amp; L'!#REF!</definedName>
    <definedName name="BExTYKCEFJ83LZM95M1V7CSFQVEA" hidden="1">'[2]Reco Sheet for Fcast'!$G$2</definedName>
    <definedName name="BExTYNHRQ0T9YWN16KKDWXQ3D73B" hidden="1">'[2]Reco Sheet for Fcast'!$F$9:$G$9</definedName>
    <definedName name="BExTYPLA9N640MFRJJQPKXT7P88M" hidden="1">'[2]Reco Sheet for Fcast'!$I$10:$J$10</definedName>
    <definedName name="BExTZ7F71SNTOX4LLZCK5R9VUMIJ" hidden="1">'[2]Reco Sheet for Fcast'!$F$8:$G$8</definedName>
    <definedName name="BExTZ8X5G9S3PA4FPSNK7T69W7QT" hidden="1">'[2]Reco Sheet for Fcast'!$F$15</definedName>
    <definedName name="BExTZ97Y0RMR8V5BI9F2H4MFB77O" hidden="1">'[2]Reco Sheet for Fcast'!$F$8:$G$8</definedName>
    <definedName name="BExTZK5PMCAXJL4DUIGL6H9Y8U4C" hidden="1">'[2]Reco Sheet for Fcast'!$G$2</definedName>
    <definedName name="BExTZKB6L5SXV5UN71YVTCBEIGWY" hidden="1">'[2]Reco Sheet for Fcast'!$F$11:$G$11</definedName>
    <definedName name="BExTZLICVKK4NBJFEGL270GJ2VQO" hidden="1">'[2]Reco Sheet for Fcast'!$F$11:$G$11</definedName>
    <definedName name="BExTZO2596CBZKPI7YNA1QQNPAIJ" localSheetId="2" hidden="1">'[3]AMI P &amp; L'!#REF!</definedName>
    <definedName name="BExTZO2596CBZKPI7YNA1QQNPAIJ" hidden="1">'[3]AMI P &amp; L'!#REF!</definedName>
    <definedName name="BExTZY8TDV4U7FQL7O10G6VKWKPJ" hidden="1">'[2]Reco Sheet for Fcast'!$F$10:$G$10</definedName>
    <definedName name="BExU02QNT4LT7H9JPUC4FXTLVGZT" localSheetId="2" hidden="1">'[3]AMI P &amp; L'!#REF!</definedName>
    <definedName name="BExU02QNT4LT7H9JPUC4FXTLVGZT" hidden="1">'[3]AMI P &amp; L'!#REF!</definedName>
    <definedName name="BExU0BFJJQO1HJZKI14QGOQ6JROO" hidden="1">'[2]Reco Sheet for Fcast'!$I$9:$J$9</definedName>
    <definedName name="BExU0FH5WTGW8MRFUFMDDSMJ6YQ5" hidden="1">'[2]Reco Sheet for Fcast'!$F$10:$G$10</definedName>
    <definedName name="BExU0GDOIL9U33QGU9ZU3YX3V1I4" hidden="1">'[2]Reco Sheet for Fcast'!$F$10:$G$10</definedName>
    <definedName name="BExU0HKTO8WJDQDWRTUK5TETM3HS" hidden="1">'[2]Reco Sheet for Fcast'!$F$15</definedName>
    <definedName name="BExU0MTJQPE041ZN7H8UKGV6MZT7" hidden="1">'[2]Reco Sheet for Fcast'!$F$10:$G$10</definedName>
    <definedName name="BExU0ZUUFYHLUK4M4E8GLGIBBNT0" hidden="1">'[2]Reco Sheet for Fcast'!$F$10:$G$10</definedName>
    <definedName name="BExU147D6RPG6ZVTSXRKFSVRHSBG" hidden="1">'[2]Reco Sheet for Fcast'!$F$11:$G$11</definedName>
    <definedName name="BExU16R10W1SOAPNG4CDJ01T7JRE" hidden="1">'[2]Reco Sheet for Fcast'!$I$6:$J$6</definedName>
    <definedName name="BExU17CKOR3GNIHDNVLH9L1IOJS9" hidden="1">'[2]Reco Sheet for Fcast'!$F$10:$G$10</definedName>
    <definedName name="BExU1CQSGHIYEUTB4X944L0P5KO6" hidden="1">'[2]Reco Sheet for Fcast'!$I$8:$J$8</definedName>
    <definedName name="BExU1GXUTLRPJN4MRINLAPHSZQFG" hidden="1">'[2]Reco Sheet for Fcast'!$F$15</definedName>
    <definedName name="BExU1IL9AOHFO85BZB6S60DK3N8H" localSheetId="2" hidden="1">'[3]AMI P &amp; L'!#REF!</definedName>
    <definedName name="BExU1IL9AOHFO85BZB6S60DK3N8H" hidden="1">'[3]AMI P &amp; L'!#REF!</definedName>
    <definedName name="BExU1NOPS09CLFZL1O31RAF9BQNQ" localSheetId="2" hidden="1">'[3]AMI P &amp; L'!#REF!</definedName>
    <definedName name="BExU1NOPS09CLFZL1O31RAF9BQNQ" hidden="1">'[3]AMI P &amp; L'!#REF!</definedName>
    <definedName name="BExU1PH9MOEX1JZVZ3D5M9DXB191" hidden="1">'[2]Reco Sheet for Fcast'!$H$2:$I$2</definedName>
    <definedName name="BExU1QZEEKJA35IMEOLOJ3ODX0ZA" hidden="1">'[2]Reco Sheet for Fcast'!$F$9:$G$9</definedName>
    <definedName name="BExU1VRURIWWVJ95O40WA23LMTJD" localSheetId="2" hidden="1">'[3]AMI P &amp; L'!#REF!</definedName>
    <definedName name="BExU1VRURIWWVJ95O40WA23LMTJD" hidden="1">'[3]AMI P &amp; L'!#REF!</definedName>
    <definedName name="BExU2M5CK6XK55UIHDVYRXJJJRI4" hidden="1">'[2]Reco Sheet for Fcast'!$F$15</definedName>
    <definedName name="BExU2TXVT25ZTOFQAF6CM53Z1RLF" hidden="1">'[2]Reco Sheet for Fcast'!$K$2</definedName>
    <definedName name="BExU2XZLYIU19G7358W5T9E87AFR" hidden="1">'[2]Reco Sheet for Fcast'!$I$7:$J$7</definedName>
    <definedName name="BExU3B66MCKJFSKT3HL8B5EJGVX0" hidden="1">'[2]Reco Sheet for Fcast'!$G$2</definedName>
    <definedName name="BExU3UNI9NR1RNZR07NSLSZMDOQQ" hidden="1">'[2]Reco Sheet for Fcast'!$I$6:$J$6</definedName>
    <definedName name="BExU401R18N6XKZKL7CNFOZQCM14" hidden="1">'[2]Reco Sheet for Fcast'!$F$10:$G$10</definedName>
    <definedName name="BExU42QVGY7TK39W1BIN6CDRG2OE" hidden="1">'[2]Reco Sheet for Fcast'!$I$10:$J$10</definedName>
    <definedName name="BExU47OZMS6TCWMEHHF0UCSFLLPI" hidden="1">'[2]Reco Sheet for Fcast'!$F$10:$G$10</definedName>
    <definedName name="BExU4D36E8TXN0M8KSNGEAFYP4DQ" hidden="1">'[2]Reco Sheet for Fcast'!$F$11:$G$11</definedName>
    <definedName name="BExU4G31RRVLJ3AC6E1FNEFMXM3O" hidden="1">'[2]Reco Sheet for Fcast'!$I$7:$J$7</definedName>
    <definedName name="BExU4GDVLPUEWBA4MRYRTQAUNO7B" localSheetId="2" hidden="1">'[3]AMI P &amp; L'!#REF!</definedName>
    <definedName name="BExU4GDVLPUEWBA4MRYRTQAUNO7B" hidden="1">'[3]AMI P &amp; L'!#REF!</definedName>
    <definedName name="BExU4I148DA7PRCCISLWQ6ABXFK6" hidden="1">'[2]Reco Sheet for Fcast'!$F$2:$G$2</definedName>
    <definedName name="BExU4L101H2KQHVKCKQ4PBAWZV6K" hidden="1">'[2]Reco Sheet for Fcast'!$G$2</definedName>
    <definedName name="BExU4NA00RRRBGRT6TOB0MXZRCRZ" hidden="1">'[2]Reco Sheet for Fcast'!$I$8:$J$8</definedName>
    <definedName name="BExU529I6YHVOG83TJHWSILIQU1S" hidden="1">'[2]Reco Sheet for Fcast'!$F$6:$G$6</definedName>
    <definedName name="BExU57YCIKPRD8QWL6EU0YR3NG3J" hidden="1">'[2]Reco Sheet for Fcast'!$G$2</definedName>
    <definedName name="BExU59WK17RXBRY6DNZSMRYEZFUD" hidden="1">'[2]Reco Sheet for Fcast'!$F$6:$G$6</definedName>
    <definedName name="BExU5DSTBWXLN6E59B757KRWRI6E" hidden="1">'[2]Reco Sheet for Fcast'!$H$2:$I$2</definedName>
    <definedName name="BExU5TDWM8NNDHYPQ7OQODTQ368A" hidden="1">'[2]Reco Sheet for Fcast'!$I$9:$J$9</definedName>
    <definedName name="BExU5X4OX1V1XHS6WSSORVQPP6Z3" hidden="1">'[2]Reco Sheet for Fcast'!$I$8:$J$8</definedName>
    <definedName name="BExU5XVPARTFMRYHNUTBKDIL4UJN" hidden="1">'[2]Reco Sheet for Fcast'!$F$9:$G$9</definedName>
    <definedName name="BExU66KMFBAP8JCVG9VM1RD1TNFF" hidden="1">'[2]Reco Sheet for Fcast'!$F$8:$G$8</definedName>
    <definedName name="BExU68IOM3CB3TACNAE9565TW7SH" hidden="1">'[2]Reco Sheet for Fcast'!$H$2:$I$2</definedName>
    <definedName name="BExU6AM82KN21E82HMWVP3LWP9IL" hidden="1">'[2]Reco Sheet for Fcast'!$I$8:$J$8</definedName>
    <definedName name="BExU6FEU1MRHU98R9YOJC5OKUJ6L" hidden="1">'[2]Reco Sheet for Fcast'!$I$11:$J$11</definedName>
    <definedName name="BExU6KIAJ663Y8W8QMU4HCF183DF" hidden="1">'[2]Reco Sheet for Fcast'!$F$7:$G$7</definedName>
    <definedName name="BExU6KT19B4PG6SHXFBGBPLM66KT" hidden="1">'[2]Reco Sheet for Fcast'!$G$2</definedName>
    <definedName name="BExU6PAVKIOAIMQ9XQIHHF1SUAGO" hidden="1">'[2]Reco Sheet for Fcast'!$F$6:$G$6</definedName>
    <definedName name="BExU6WXXC7SSQDMHSLUN5C2V4IYX" hidden="1">'[2]Reco Sheet for Fcast'!$I$7:$J$7</definedName>
    <definedName name="BExU73387E74XE8A9UKZLZNJYY65" hidden="1">'[2]Reco Sheet for Fcast'!$I$7:$J$7</definedName>
    <definedName name="BExU76ZHCJM8I7VSICCMSTC33O6U" hidden="1">'[2]Reco Sheet for Fcast'!$I$9:$J$9</definedName>
    <definedName name="BExU7BBTUF8BQ42DSGM94X5TG5GF" hidden="1">'[2]Reco Sheet for Fcast'!$I$10:$J$10</definedName>
    <definedName name="BExU7ES0XCYMF26C2IBWVI4GIYRC" localSheetId="2" hidden="1">#REF!</definedName>
    <definedName name="BExU7ES0XCYMF26C2IBWVI4GIYRC" hidden="1">#REF!</definedName>
    <definedName name="BExU7HH4EAHFQHT4AXKGWAWZP3I0" hidden="1">'[2]Reco Sheet for Fcast'!$I$8:$J$8</definedName>
    <definedName name="BExU7MF1ZVPDHOSMCAXOSYICHZ4I" hidden="1">'[2]Reco Sheet for Fcast'!$F$11:$G$11</definedName>
    <definedName name="BExU7O2BJ6D5YCKEL6FD2EFCWYRX" hidden="1">'[2]Reco Sheet for Fcast'!$I$7:$J$7</definedName>
    <definedName name="BExU7Q0JS9YIUKUPNSSAIDK2KJAV" hidden="1">'[2]Reco Sheet for Fcast'!$F$10:$G$10</definedName>
    <definedName name="BExU80I6AE5OU7P7F5V7HWIZBJ4P" localSheetId="2" hidden="1">'[3]AMI P &amp; L'!#REF!</definedName>
    <definedName name="BExU80I6AE5OU7P7F5V7HWIZBJ4P" hidden="1">'[3]AMI P &amp; L'!#REF!</definedName>
    <definedName name="BExU86NB26MCPYIISZ36HADONGT2" hidden="1">'[2]Reco Sheet for Fcast'!$H$2:$I$2</definedName>
    <definedName name="BExU885EZZNSZV3GP298UJ8LB7OL" hidden="1">'[2]Reco Sheet for Fcast'!$F$9:$G$9</definedName>
    <definedName name="BExU8FSAUP9TUZ1NO9WXK80QPHWV" hidden="1">'[2]Reco Sheet for Fcast'!$H$2:$I$2</definedName>
    <definedName name="BExU8KFLAN778MBN93NYZB0FV30G" hidden="1">'[2]Reco Sheet for Fcast'!$I$6:$J$6</definedName>
    <definedName name="BExU8UX9JX3XLB47YZ8GFXE0V7R2" hidden="1">'[2]Reco Sheet for Fcast'!$I$11:$J$11</definedName>
    <definedName name="BExU96M1J7P9DZQ3S9H0C12KGYTW" hidden="1">'[2]Reco Sheet for Fcast'!$F$11:$G$11</definedName>
    <definedName name="BExU9F05OR1GZ3057R6UL3WPEIYI" hidden="1">'[2]Reco Sheet for Fcast'!$I$10:$J$10</definedName>
    <definedName name="BExU9GCSO5YILIKG6VAHN13DL75K" hidden="1">'[2]Reco Sheet for Fcast'!$F$15</definedName>
    <definedName name="BExU9KJOZLO15N11MJVN782NFGJ0" hidden="1">'[2]Reco Sheet for Fcast'!$G$2</definedName>
    <definedName name="BExU9LG29XU2K1GNKRO4438JYQZE" hidden="1">'[2]Reco Sheet for Fcast'!$F$10:$G$10</definedName>
    <definedName name="BExU9RW36I5Z6JIXUIUB3PJH86LT" hidden="1">'[2]Reco Sheet for Fcast'!$I$11:$J$11</definedName>
    <definedName name="BExUA28AO7OWDG3H23Q0CL4B7BHW" hidden="1">'[2]Reco Sheet for Fcast'!$I$10:$J$10</definedName>
    <definedName name="BExUA5O923FFNEBY8BPO1TU3QGBM" hidden="1">'[2]Reco Sheet for Fcast'!$F$8:$G$8</definedName>
    <definedName name="BExUA6Q4K25VH452AQ3ZIRBCMS61" hidden="1">'[2]Reco Sheet for Fcast'!$I$11:$J$11</definedName>
    <definedName name="BExUAD618VJT7Y268F09VY8TCB6I" hidden="1">'[2]Reco Sheet for Fcast'!$F$11:$G$11</definedName>
    <definedName name="BExUAFV4JMBSM2SKBQL9NHL0NIBS" hidden="1">'[2]Reco Sheet for Fcast'!$I$8:$J$8</definedName>
    <definedName name="BExUAMWQODKBXMRH1QCMJLJBF8M7" hidden="1">'[2]Reco Sheet for Fcast'!$I$8:$J$8</definedName>
    <definedName name="BExUAX8WS5OPVLCDXRGKTU2QMTFO" hidden="1">'[2]Reco Sheet for Fcast'!$F$11:$G$11</definedName>
    <definedName name="BExUB8HLEXSBVPZ5AXNQEK96F1N4" hidden="1">'[2]Reco Sheet for Fcast'!$I$8:$J$8</definedName>
    <definedName name="BExUBCDVZIEA7YT0LPSMHL5ZSERQ" hidden="1">'[2]Reco Sheet for Fcast'!$F$11:$G$11</definedName>
    <definedName name="BExUBKXBUCN760QYU7Q8GESBWOQH" hidden="1">'[2]Reco Sheet for Fcast'!$I$9:$J$9</definedName>
    <definedName name="BExUBL83ED0P076RN9RJ8P1MZ299" hidden="1">'[2]Reco Sheet for Fcast'!$H$2:$I$2</definedName>
    <definedName name="BExUC623BDYEODBN0N4DO6PJQ7NU" localSheetId="2" hidden="1">'[3]AMI P &amp; L'!#REF!</definedName>
    <definedName name="BExUC623BDYEODBN0N4DO6PJQ7NU" hidden="1">'[3]AMI P &amp; L'!#REF!</definedName>
    <definedName name="BExUC8WH8TCKBB5313JGYYQ1WFLT" hidden="1">'[2]Reco Sheet for Fcast'!$I$11:$J$11</definedName>
    <definedName name="BExUCFCDK6SPH86I6STXX8X3WMC4" hidden="1">'[2]Reco Sheet for Fcast'!$F$11:$G$11</definedName>
    <definedName name="BExUCLC6AQ5KR6LXSAXV4QQ8ASVG" hidden="1">'[2]Reco Sheet for Fcast'!$I$9:$J$9</definedName>
    <definedName name="BExUD4IOJ12X3PJG5WXNNGDRCKAP" hidden="1">'[2]Reco Sheet for Fcast'!$G$2</definedName>
    <definedName name="BExUD9WX9BWK72UWVSLYZJLAY5VY" hidden="1">'[2]Reco Sheet for Fcast'!$I$6:$J$6</definedName>
    <definedName name="BExUDEV0CYVO7Y5IQQBEJ6FUY9S6" localSheetId="2" hidden="1">'[3]AMI P &amp; L'!#REF!</definedName>
    <definedName name="BExUDEV0CYVO7Y5IQQBEJ6FUY9S6" hidden="1">'[3]AMI P &amp; L'!#REF!</definedName>
    <definedName name="BExUDWOXQGIZW0EAIIYLQUPXF8YV" hidden="1">'[2]Reco Sheet for Fcast'!$H$2:$I$2</definedName>
    <definedName name="BExUDXAIC17W1FUU8Z10XUAVB7CS" hidden="1">'[2]Reco Sheet for Fcast'!$I$6:$J$6</definedName>
    <definedName name="BExUE5OMY7OAJQ9WR8C8HG311ORP" hidden="1">'[2]Reco Sheet for Fcast'!$F$6:$G$6</definedName>
    <definedName name="BExUEFKOQWXXGRNLAOJV2BJ66UB8" hidden="1">'[2]Reco Sheet for Fcast'!$K$2</definedName>
    <definedName name="BExUEJGX3OQQP5KFRJSRCZ70EI9V" localSheetId="2" hidden="1">'[3]AMI P &amp; L'!#REF!</definedName>
    <definedName name="BExUEJGX3OQQP5KFRJSRCZ70EI9V" hidden="1">'[3]AMI P &amp; L'!#REF!</definedName>
    <definedName name="BExUEYR71COFS2X8PDNU21IPMQEU" hidden="1">'[2]Reco Sheet for Fcast'!$F$8:$G$8</definedName>
    <definedName name="BExVPRLJ9I6RX45EDVFSQGCPJSOK" hidden="1">'[2]Reco Sheet for Fcast'!$I$10:$J$10</definedName>
    <definedName name="BExVSL787C8E4HFQZ2NVLT35I2XV" hidden="1">'[2]Reco Sheet for Fcast'!$I$10:$J$10</definedName>
    <definedName name="BExVSTFTVV14SFGHQUOJL5SQ5TX9" hidden="1">'[2]Reco Sheet for Fcast'!$G$2</definedName>
    <definedName name="BExVT3MPE8LQ5JFN3HQIFKSQ80U4" hidden="1">'[2]Reco Sheet for Fcast'!$F$8:$G$8</definedName>
    <definedName name="BExVT7TRK3NZHPME2TFBXOF1WBR9" hidden="1">'[2]Reco Sheet for Fcast'!$I$9:$J$9</definedName>
    <definedName name="BExVT9H0R0T7WGQAAC0HABMG54YM" hidden="1">'[2]Reco Sheet for Fcast'!$K$2</definedName>
    <definedName name="BExVTCMDDEDGLUIMUU6BSFHEWTOP" localSheetId="2" hidden="1">'[3]AMI P &amp; L'!#REF!</definedName>
    <definedName name="BExVTCMDDEDGLUIMUU6BSFHEWTOP" hidden="1">'[3]AMI P &amp; L'!#REF!</definedName>
    <definedName name="BExVTCMDQMLKRA2NQR72XU6Y54IK" hidden="1">'[2]Reco Sheet for Fcast'!$H$2:$I$2</definedName>
    <definedName name="BExVTCRV8FQ5U9OYWWL44N6KFNHU" hidden="1">'[2]Reco Sheet for Fcast'!$I$11:$J$11</definedName>
    <definedName name="BExVTNESHPVG0A0KZ7BRX26MS0PF" hidden="1">'[2]Reco Sheet for Fcast'!$I$7:$J$7</definedName>
    <definedName name="BExVTTJVTNRSBHBTUZ78WG2JM5MK" hidden="1">'[2]Reco Sheet for Fcast'!$I$6:$J$6</definedName>
    <definedName name="BExVTXLMYR87BC04D1ERALPUFVPG" hidden="1">'[2]Reco Sheet for Fcast'!$F$15</definedName>
    <definedName name="BExVUL9V3H8ZF6Y72LQBBN639YAA" hidden="1">'[2]Reco Sheet for Fcast'!$F$8:$G$8</definedName>
    <definedName name="BExVV5T14N2HZIK7HQ4P2KG09U0J" hidden="1">'[2]Reco Sheet for Fcast'!$I$10:$J$10</definedName>
    <definedName name="BExVV7R410VYLADLX9LNG63ID6H1" hidden="1">'[2]Reco Sheet for Fcast'!$I$10:$J$10</definedName>
    <definedName name="BExVVCEED4JEKF59OV0G3T4XFMFO" hidden="1">'[2]Reco Sheet for Fcast'!$F$15</definedName>
    <definedName name="BExVVPFO2J7FMSRPD36909HN4BZJ" localSheetId="2" hidden="1">'[3]AMI P &amp; L'!#REF!</definedName>
    <definedName name="BExVVPFO2J7FMSRPD36909HN4BZJ" hidden="1">'[3]AMI P &amp; L'!#REF!</definedName>
    <definedName name="BExVVQ19AQ3VCARJOC38SF7OYE9Y" hidden="1">'[2]Reco Sheet for Fcast'!$I$11:$J$11</definedName>
    <definedName name="BExVVQ19TAECID45CS4HXT1RD3AQ" localSheetId="2" hidden="1">'[3]AMI P &amp; L'!#REF!</definedName>
    <definedName name="BExVVQ19TAECID45CS4HXT1RD3AQ" hidden="1">'[3]AMI P &amp; L'!#REF!</definedName>
    <definedName name="BExVW3YV5XGIVJ97UUPDJGJ2P15B" hidden="1">'[2]Reco Sheet for Fcast'!$I$8:$J$8</definedName>
    <definedName name="BExVW5X571GEYR5SCU1Z2DHKWM79" hidden="1">'[2]Reco Sheet for Fcast'!$H$2:$I$2</definedName>
    <definedName name="BExVW6YTKA098AF57M4PHNQ54XMH" hidden="1">'[2]Reco Sheet for Fcast'!$F$8:$G$8</definedName>
    <definedName name="BExVWINKCH0V0NUWH363SMXAZE62" hidden="1">'[2]Reco Sheet for Fcast'!$F$6:$G$6</definedName>
    <definedName name="BExVWYU8EK669NP172GEIGCTVPPA" hidden="1">'[2]Reco Sheet for Fcast'!$I$8:$J$8</definedName>
    <definedName name="BExVX3XN2DRJKL8EDBIG58RYQ36R" hidden="1">'[2]Reco Sheet for Fcast'!$I$6:$J$6</definedName>
    <definedName name="BExVXDZ63PUART77BBR5SI63TPC6" hidden="1">'[2]Reco Sheet for Fcast'!$I$11:$J$11</definedName>
    <definedName name="BExVXHKI6LFYMGWISMPACMO247HL" hidden="1">'[2]Reco Sheet for Fcast'!$F$9:$G$9</definedName>
    <definedName name="BExVXLX2BZ5EF2X6R41BTKRJR1NM" localSheetId="2" hidden="1">'[3]AMI P &amp; L'!#REF!</definedName>
    <definedName name="BExVXLX2BZ5EF2X6R41BTKRJR1NM" hidden="1">'[3]AMI P &amp; L'!#REF!</definedName>
    <definedName name="BExVY11V7U1SAY4QKYE0PBSPD7LW" hidden="1">'[2]Reco Sheet for Fcast'!$F$7:$G$7</definedName>
    <definedName name="BExVY1SV37DL5YU59HS4IG3VBCP4" localSheetId="2" hidden="1">'[3]AMI P &amp; L'!#REF!</definedName>
    <definedName name="BExVY1SV37DL5YU59HS4IG3VBCP4" hidden="1">'[3]AMI P &amp; L'!#REF!</definedName>
    <definedName name="BExVY3WFGJKSQA08UF9NCMST928Y" hidden="1">'[2]Reco Sheet for Fcast'!$F$7:$G$7</definedName>
    <definedName name="BExVY954UOEVQEIC5OFO4NEWVKAQ" hidden="1">'[2]Reco Sheet for Fcast'!$F$11:$G$11</definedName>
    <definedName name="BExVYH8GALJI83YRQSC210IEPVCS" hidden="1">'[2]Reco Sheet for Fcast'!$F$8:$G$8</definedName>
    <definedName name="BExVYHDYIV5397LC02V4FEP8VD6W" hidden="1">'[2]Reco Sheet for Fcast'!$I$10:$J$10</definedName>
    <definedName name="BExVYOVIZDA18YIQ0A30Q052PCAK" hidden="1">'[2]Reco Sheet for Fcast'!$H$2:$I$2</definedName>
    <definedName name="BExVYQIXPEM6J4JVP78BRHIC05PV" hidden="1">'[2]Reco Sheet for Fcast'!$F$8:$G$8</definedName>
    <definedName name="BExVYVGWN7SONLVDH9WJ2F1JS264" hidden="1">'[2]Reco Sheet for Fcast'!$I$7:$J$7</definedName>
    <definedName name="BExVZ9EO732IK6MNMG17Y1EFTJQC" hidden="1">'[2]Reco Sheet for Fcast'!$F$8:$G$8</definedName>
    <definedName name="BExVZB1Y5J4UL2LKK0363EU7GIJ1" hidden="1">'[2]Reco Sheet for Fcast'!$F$7:$G$7</definedName>
    <definedName name="BExVZJQVO5LQ0BJH5JEN5NOBIAF6" localSheetId="2" hidden="1">'[3]AMI P &amp; L'!#REF!</definedName>
    <definedName name="BExVZJQVO5LQ0BJH5JEN5NOBIAF6" hidden="1">'[3]AMI P &amp; L'!#REF!</definedName>
    <definedName name="BExVZNXWS91RD7NXV5NE2R3C8WW7" hidden="1">'[2]Reco Sheet for Fcast'!$I$8:$J$8</definedName>
    <definedName name="BExVZYQCU2I82W5UAYV4GQJ2JL8U" hidden="1">'[2]Reco Sheet for Fcast'!$J$2:$K$2</definedName>
    <definedName name="BExW0386REQRCQCVT9BCX80UPTRY" hidden="1">'[2]Reco Sheet for Fcast'!$K$2</definedName>
    <definedName name="BExW0FYP4WXY71CYUG40SUBG9UWU" hidden="1">'[2]Reco Sheet for Fcast'!$H$2:$I$2</definedName>
    <definedName name="BExW0RI61B4VV0ARXTFVBAWRA1C5" hidden="1">'[2]Reco Sheet for Fcast'!$F$9:$G$9</definedName>
    <definedName name="BExW1BVUYQTKMOR56MW7RVRX4L1L" hidden="1">'[2]Reco Sheet for Fcast'!$F$15</definedName>
    <definedName name="BExW1F1220628FOMTW5UAATHRJHK" hidden="1">'[2]Reco Sheet for Fcast'!$F$8:$G$8</definedName>
    <definedName name="BExW1RX03DZ35EAWTOIKB7PS5VV7" localSheetId="2" hidden="1">#REF!</definedName>
    <definedName name="BExW1RX03DZ35EAWTOIKB7PS5VV7" hidden="1">#REF!</definedName>
    <definedName name="BExW1TKA0Z9OP2DTG50GZR5EG8C7" hidden="1">'[2]Reco Sheet for Fcast'!$K$2</definedName>
    <definedName name="BExW1U0JLKQ094DW5MMOI8UHO09V" hidden="1">'[2]Reco Sheet for Fcast'!$I$8:$J$8</definedName>
    <definedName name="BExW283NP9D366XFPXLGSCI5UB0L" hidden="1">'[2]Reco Sheet for Fcast'!$F$6:$G$6</definedName>
    <definedName name="BExW2H3C8WJSBW5FGTFKVDVJC4CL" hidden="1">'[2]Reco Sheet for Fcast'!$I$7:$J$7</definedName>
    <definedName name="BExW2MSCKPGF5K3I7TL4KF5ISUOL" hidden="1">'[2]Reco Sheet for Fcast'!$F$15</definedName>
    <definedName name="BExW2NJ8EILHC8GHK3EOST8J05U0" hidden="1">'[2]Reco Sheet for Fcast'!$I$8:$J$8</definedName>
    <definedName name="BExW2SMO90FU9W8DVVES6Q4E6BZR" hidden="1">'[2]Reco Sheet for Fcast'!$F$6:$G$6</definedName>
    <definedName name="BExW2ZITSE40OUTU5LH01FV5JEA3" localSheetId="2" hidden="1">'[3]AMI P &amp; L'!#REF!</definedName>
    <definedName name="BExW2ZITSE40OUTU5LH01FV5JEA3" hidden="1">'[3]AMI P &amp; L'!#REF!</definedName>
    <definedName name="BExW36V9N91OHCUMGWJQL3I5P4JK" hidden="1">'[2]Reco Sheet for Fcast'!$F$15</definedName>
    <definedName name="BExW3EIBA1J9Q9NA9VCGZGRS8WV7" hidden="1">'[2]Reco Sheet for Fcast'!$F$9:$G$9</definedName>
    <definedName name="BExW3FEO8FI8N6AGQKYEG4SQVJWB" hidden="1">'[2]Reco Sheet for Fcast'!$K$2</definedName>
    <definedName name="BExW3GB28STOMJUSZEIA7YKYNS4Y" hidden="1">'[2]Reco Sheet for Fcast'!$H$2:$I$2</definedName>
    <definedName name="BExW3T1K638HT5E0Y8MMK108P5JT" hidden="1">'[2]Reco Sheet for Fcast'!$F$6:$G$6</definedName>
    <definedName name="BExW4217ZHL9VO39POSTJOD090WU" hidden="1">'[2]Reco Sheet for Fcast'!$F$6:$G$6</definedName>
    <definedName name="BExW4GPW71EBF8XPS2QGVQHBCDX3" hidden="1">'[2]Reco Sheet for Fcast'!$H$2:$I$2</definedName>
    <definedName name="BExW4JKC5837JBPCOJV337ZVYYY3" hidden="1">'[2]Reco Sheet for Fcast'!$G$2</definedName>
    <definedName name="BExW4QR9FV9MP5K610THBSM51RYO" hidden="1">'[2]Reco Sheet for Fcast'!$H$2:$I$2</definedName>
    <definedName name="BExW4Z029R9E19ZENN3WEA3VDAD1" hidden="1">'[2]Reco Sheet for Fcast'!$G$2</definedName>
    <definedName name="BExW5AZNT6IAZGNF2C879ODHY1B8" hidden="1">'[2]Reco Sheet for Fcast'!$F$11:$G$11</definedName>
    <definedName name="BExW5WPU27WD4NWZOT0ZEJIDLX5J" hidden="1">'[2]Reco Sheet for Fcast'!$I$6:$J$6</definedName>
    <definedName name="BExW660AV1TUV2XNUPD65RZR3QOO" hidden="1">'[2]Reco Sheet for Fcast'!$F$9:$G$9</definedName>
    <definedName name="BExW66LVVZK656PQY1257QMHP2AY" localSheetId="2" hidden="1">'[3]AMI P &amp; L'!#REF!</definedName>
    <definedName name="BExW66LVVZK656PQY1257QMHP2AY" hidden="1">'[3]AMI P &amp; L'!#REF!</definedName>
    <definedName name="BExW6AY8KWN3C31NX1MZHXBFTSK7" localSheetId="2" hidden="1">#REF!</definedName>
    <definedName name="BExW6AY8KWN3C31NX1MZHXBFTSK7" hidden="1">#REF!</definedName>
    <definedName name="BExW6EJPHAP1TWT380AZLXNHR22P" hidden="1">'[2]Reco Sheet for Fcast'!$I$7:$J$7</definedName>
    <definedName name="BExW6G1PJ38H10DVLL8WPQ736OEB" hidden="1">'[2]Reco Sheet for Fcast'!$I$6:$J$6</definedName>
    <definedName name="BExW75OA5AS517IHUYDHRJXDDOWS" hidden="1">'[2]Reco Sheet for Fcast'!$J$2:$K$2</definedName>
    <definedName name="BExW794A74Z5F2K8LVQLD6VSKXUE" hidden="1">'[2]Reco Sheet for Fcast'!$F$8:$G$8</definedName>
    <definedName name="BExW7H7MHCUHD1MA5VUKYPO21U2I" localSheetId="2" hidden="1">#REF!</definedName>
    <definedName name="BExW7H7MHCUHD1MA5VUKYPO21U2I" hidden="1">#REF!</definedName>
    <definedName name="BExW7RUK8CJ81J4KZCOOP63WMXTX" hidden="1">'[2]Reco Sheet for Fcast'!$I$9:$J$9</definedName>
    <definedName name="BExW886OBR91JIW5EKLII4CQO6E4" hidden="1">'[2]Reco Sheet for Fcast'!$F$8:$G$8</definedName>
    <definedName name="BExW8AFIEPGHQDY6PZGJPQ7YFTB1" localSheetId="2" hidden="1">#REF!</definedName>
    <definedName name="BExW8AFIEPGHQDY6PZGJPQ7YFTB1" hidden="1">#REF!</definedName>
    <definedName name="BExW8K0SSIPSKBVP06IJ71600HJZ" hidden="1">'[2]Reco Sheet for Fcast'!$H$2:$I$2</definedName>
    <definedName name="BExW8T0GVY3ZYO4ACSBLHS8SH895" hidden="1">'[2]Reco Sheet for Fcast'!$F$15</definedName>
    <definedName name="BExW8YEP73JMMU9HZ08PM4WHJQZ4" hidden="1">'[2]Reco Sheet for Fcast'!$I$8:$J$8</definedName>
    <definedName name="BExW937AT53OZQRHNWQZ5BVH24IE" hidden="1">'[2]Reco Sheet for Fcast'!$I$11:$J$11</definedName>
    <definedName name="BExW95LN5N0LYFFVP7GJEGDVDLF0" hidden="1">'[2]Reco Sheet for Fcast'!$G$2</definedName>
    <definedName name="BExW967733Q8RAJOHR2GJ3HO8JIW" hidden="1">'[2]Reco Sheet for Fcast'!$I$6:$J$6</definedName>
    <definedName name="BExW9POK1KIOI0ALS5MZIKTDIYMA" hidden="1">'[2]Reco Sheet for Fcast'!$I$10:$J$10</definedName>
    <definedName name="BExXLDE6PN4ESWT3LXJNQCY94NE4" localSheetId="2" hidden="1">'[3]AMI P &amp; L'!#REF!</definedName>
    <definedName name="BExXLDE6PN4ESWT3LXJNQCY94NE4" hidden="1">'[3]AMI P &amp; L'!#REF!</definedName>
    <definedName name="BExXLQVPK2H3IF0NDDA5CT612EUK" hidden="1">'[2]Reco Sheet for Fcast'!$I$6:$J$6</definedName>
    <definedName name="BExXLR6IO70TYTACKQH9M5PGV24J" hidden="1">'[2]Reco Sheet for Fcast'!$F$11:$G$11</definedName>
    <definedName name="BExXM065WOLYRYHGHOJE0OOFXA4M" localSheetId="2" hidden="1">'[3]AMI P &amp; L'!#REF!</definedName>
    <definedName name="BExXM065WOLYRYHGHOJE0OOFXA4M" hidden="1">'[3]AMI P &amp; L'!#REF!</definedName>
    <definedName name="BExXM3GUNXVDM82KUR17NNUMQCNI" hidden="1">'[2]Reco Sheet for Fcast'!$F$7:$G$7</definedName>
    <definedName name="BExXMA28M8SH7MKIGETSDA72WUIZ" hidden="1">'[2]Reco Sheet for Fcast'!$I$9:$J$9</definedName>
    <definedName name="BExXMJYBFUWD4HN6WTKX2CX41JCA" hidden="1">'[2]Reco Sheet for Fcast'!$I$10:$J$10</definedName>
    <definedName name="BExXMOLHIAHDLFSA31PUB36SC3I9" hidden="1">'[2]Reco Sheet for Fcast'!$G$2</definedName>
    <definedName name="BExXMT8T5Z3M2JBQN65X2LKH0YQI" hidden="1">'[2]Reco Sheet for Fcast'!$I$7:$J$7</definedName>
    <definedName name="BExXN1XNO7H60M9X1E7EVWFJDM5N" hidden="1">'[2]Reco Sheet for Fcast'!$I$7:$J$7</definedName>
    <definedName name="BExXN22ZOTIW49GPLWFYKVM90FNZ" hidden="1">'[2]Reco Sheet for Fcast'!$F$6:$G$6</definedName>
    <definedName name="BExXN6QAP8UJQVN4R4BQKPP4QK35" hidden="1">'[2]Reco Sheet for Fcast'!$F$7:$G$7</definedName>
    <definedName name="BExXNBOA39T2X6Y5Y5GZ5DDNA1AX" hidden="1">'[2]Reco Sheet for Fcast'!$F$8:$G$8</definedName>
    <definedName name="BExXND6872VJ3M2PGT056WQMWBHD" hidden="1">'[2]Reco Sheet for Fcast'!$G$2</definedName>
    <definedName name="BExXNPM24UN2PGVL9D1TUBFRIKR4" hidden="1">'[2]Reco Sheet for Fcast'!$F$7:$G$7</definedName>
    <definedName name="BExXNWYB165VO9MHARCL5WLCHWS0" localSheetId="2" hidden="1">'[3]AMI P &amp; L'!#REF!</definedName>
    <definedName name="BExXNWYB165VO9MHARCL5WLCHWS0" hidden="1">'[3]AMI P &amp; L'!#REF!</definedName>
    <definedName name="BExXO278QHQN8JDK5425EJ615ECC" hidden="1">'[2]Reco Sheet for Fcast'!$F$7:$G$7</definedName>
    <definedName name="BExXOBHOP0WGFHI2Y9AO4L440UVQ" hidden="1">'[2]Reco Sheet for Fcast'!$F$11:$G$11</definedName>
    <definedName name="BExXOHSAD2NSHOLLMZ2JWA4I3I1R" hidden="1">'[2]Reco Sheet for Fcast'!$I$7:$J$7</definedName>
    <definedName name="BExXP80B5FGA00JCM7UXKPI3PB7Y" hidden="1">'[2]Reco Sheet for Fcast'!$I$9:$J$9</definedName>
    <definedName name="BExXP85M4WXYVN1UVHUTOEKEG5XS" hidden="1">'[2]Reco Sheet for Fcast'!$F$8:$G$8</definedName>
    <definedName name="BExXPELOTHOAG0OWILLAH94OZV5J" hidden="1">'[2]Reco Sheet for Fcast'!$H$2:$I$2</definedName>
    <definedName name="BExXPS31W1VD2NMIE4E37LHVDF0L" hidden="1">'[2]Reco Sheet for Fcast'!$F$8:$G$8</definedName>
    <definedName name="BExXPZKYEMVF5JOC14HYOOYQK6JK" hidden="1">'[2]Reco Sheet for Fcast'!$G$2</definedName>
    <definedName name="BExXQ89PA10X79WBWOEP1AJX1OQM" hidden="1">'[2]Reco Sheet for Fcast'!$F$11:$G$11</definedName>
    <definedName name="BExXQCGQGGYSI0LTRVR73MUO50AW" hidden="1">'[2]Reco Sheet for Fcast'!$I$6:$J$6</definedName>
    <definedName name="BExXQEEXFHDQ8DSRAJSB5ET6J004" hidden="1">'[2]Reco Sheet for Fcast'!$F$6:$G$6</definedName>
    <definedName name="BExXQH41O5HZAH8BO6HCFY8YC3TU" localSheetId="2" hidden="1">'[3]AMI P &amp; L'!#REF!</definedName>
    <definedName name="BExXQH41O5HZAH8BO6HCFY8YC3TU" hidden="1">'[3]AMI P &amp; L'!#REF!</definedName>
    <definedName name="BExXQJIEF5R3QQ6D8HO3NGPU0IQC" hidden="1">'[2]Reco Sheet for Fcast'!$G$2</definedName>
    <definedName name="BExXQU00K9ER4I1WM7T9J0W1E7ZC" hidden="1">'[2]Reco Sheet for Fcast'!$I$10:$J$10</definedName>
    <definedName name="BExXQU00KOR7XLM8B13DGJ1MIQDY" hidden="1">'[2]Reco Sheet for Fcast'!$F$10:$G$10</definedName>
    <definedName name="BExXQXG18PS8HGBOS03OSTQ0KEYC" hidden="1">'[2]Reco Sheet for Fcast'!$G$2</definedName>
    <definedName name="BExXQXQT4OAFQT5B0YB3USDJOJOB" hidden="1">'[2]Reco Sheet for Fcast'!$I$9:$J$9</definedName>
    <definedName name="BExXR3FSEXAHSXEQNJORWFCPX86N" hidden="1">'[2]Reco Sheet for Fcast'!$I$6:$J$6</definedName>
    <definedName name="BExXR3W3FKYQBLR299HO9RZ70C43" hidden="1">'[2]Reco Sheet for Fcast'!$F$6:$G$6</definedName>
    <definedName name="BExXR46U23CRRBV6IZT982MAEQKI" hidden="1">'[2]Reco Sheet for Fcast'!$I$7:$J$7</definedName>
    <definedName name="BExXR8OKAVX7O70V5IYG2PRKXSTI" hidden="1">'[2]Reco Sheet for Fcast'!$I$7:$J$7</definedName>
    <definedName name="BExXRA6N6XCLQM6XDV724ZIH6G93" hidden="1">'[2]Reco Sheet for Fcast'!$F$10:$G$10</definedName>
    <definedName name="BExXRABZ1CNKCG6K1MR6OUFHF7J9" hidden="1">'[2]Reco Sheet for Fcast'!$F$10:$G$10</definedName>
    <definedName name="BExXRBOFETC0OTJ6WY3VPMFH03VB" hidden="1">'[2]Reco Sheet for Fcast'!$I$8:$J$8</definedName>
    <definedName name="BExXRD13K1S9Y3JGR7CXSONT7RJZ" localSheetId="2" hidden="1">'[3]AMI P &amp; L'!#REF!</definedName>
    <definedName name="BExXRD13K1S9Y3JGR7CXSONT7RJZ" hidden="1">'[3]AMI P &amp; L'!#REF!</definedName>
    <definedName name="BExXRIFB4QQ87QIGA9AG0NXP577K" hidden="1">'[2]Reco Sheet for Fcast'!$F$10:$G$10</definedName>
    <definedName name="BExXRIQ2JF2CVTRDQX2D9SPH7FTN" hidden="1">'[2]Reco Sheet for Fcast'!$I$11:$J$11</definedName>
    <definedName name="BExXRLKJ6CS4AJYAEHD0WH96AEBA" localSheetId="2" hidden="1">#REF!</definedName>
    <definedName name="BExXRLKJ6CS4AJYAEHD0WH96AEBA" hidden="1">#REF!</definedName>
    <definedName name="BExXRO4A6VUH1F4XV8N1BRJ4896W" localSheetId="2" hidden="1">'[3]AMI P &amp; L'!#REF!</definedName>
    <definedName name="BExXRO4A6VUH1F4XV8N1BRJ4896W" hidden="1">'[3]AMI P &amp; L'!#REF!</definedName>
    <definedName name="BExXRO9N1SNJZGKD90P4K7FU1J0P" hidden="1">'[2]Reco Sheet for Fcast'!$F$15</definedName>
    <definedName name="BExXRV5QP3Z0KAQ1EQT9JYT2FV0L" hidden="1">'[2]Reco Sheet for Fcast'!$F$10:$G$10</definedName>
    <definedName name="BExXRZ20LZZCW8LVGDK0XETOTSAI" hidden="1">'[2]Reco Sheet for Fcast'!$F$15</definedName>
    <definedName name="BExXS63O4OMWMNXXAODZQFSDG33N" hidden="1">'[2]Reco Sheet for Fcast'!$F$6:$G$6</definedName>
    <definedName name="BExXSBSP1TOY051HSPEPM0AEIO2M" hidden="1">'[2]Reco Sheet for Fcast'!$F$6:$G$6</definedName>
    <definedName name="BExXSC8RFK5D68FJD2HI4K66SA6I" hidden="1">'[2]Reco Sheet for Fcast'!$F$10:$G$10</definedName>
    <definedName name="BExXSNHC88W4UMXEOIOOATJAIKZO" hidden="1">'[2]Reco Sheet for Fcast'!$I$8:$J$8</definedName>
    <definedName name="BExXSTBS08WIA9TLALV3UQ2Z3MRG" hidden="1">'[2]Reco Sheet for Fcast'!$I$7:$J$7</definedName>
    <definedName name="BExXSVQ2WOJJ73YEO8Q2FK60V4G8" hidden="1">'[2]Reco Sheet for Fcast'!$I$8:$J$8</definedName>
    <definedName name="BExXTHLRNL82GN7KZY3TOLO508N7" hidden="1">'[2]Reco Sheet for Fcast'!$F$8:$G$8</definedName>
    <definedName name="BExXTL72MKEQSQH9L2OTFLU8DM2B" hidden="1">'[2]Reco Sheet for Fcast'!$F$8:$G$8</definedName>
    <definedName name="BExXTM3M4RTCRSX7VGAXGQNPP668" hidden="1">'[2]Reco Sheet for Fcast'!$F$7:$G$7</definedName>
    <definedName name="BExXTOCF78J7WY6FOVBRY1N2RBBR" hidden="1">'[2]Reco Sheet for Fcast'!$H$2:$I$2</definedName>
    <definedName name="BExXTP3GYO6Z9RTKKT10XA0UTV3T" hidden="1">'[2]Reco Sheet for Fcast'!$I$8:$J$8</definedName>
    <definedName name="BExXTZKZ4CG92ZQLIRKEXXH9BFIR" hidden="1">'[2]Reco Sheet for Fcast'!$F$7:$G$7</definedName>
    <definedName name="BExXU4J2BM2964GD5UZHM752Q4NS" hidden="1">'[2]Reco Sheet for Fcast'!$F$9:$G$9</definedName>
    <definedName name="BExXU4ZC2TLLQLLN5Z55LSE6D0AG" hidden="1">'[2]Reco Sheet for Fcast'!$O$6:$P$10</definedName>
    <definedName name="BExXU6XDTT7RM93KILIDEYPA9XKF" hidden="1">'[2]Reco Sheet for Fcast'!$I$6:$J$6</definedName>
    <definedName name="BExXU8VLZA7WLPZ3RAQZGNERUD26" localSheetId="2" hidden="1">'[3]AMI P &amp; L'!#REF!</definedName>
    <definedName name="BExXU8VLZA7WLPZ3RAQZGNERUD26" hidden="1">'[3]AMI P &amp; L'!#REF!</definedName>
    <definedName name="BExXUB9RSLSCNN5ETLXY72DAPZZM" hidden="1">'[2]Reco Sheet for Fcast'!$I$10:$J$10</definedName>
    <definedName name="BExXUFRM82XQIN2T8KGLDQL1IBQW" hidden="1">'[2]Reco Sheet for Fcast'!$G$2</definedName>
    <definedName name="BExXUFX23FE72H6IM4JSHIQV4VNK" localSheetId="2" hidden="1">#REF!</definedName>
    <definedName name="BExXUFX23FE72H6IM4JSHIQV4VNK" hidden="1">#REF!</definedName>
    <definedName name="BExXUQEQBF6FI240ZGIF9YXZSRAU" hidden="1">'[2]Reco Sheet for Fcast'!$F$10:$G$10</definedName>
    <definedName name="BExXUYND6EJO7CJ5KRICV4O1JNWK" hidden="1">'[2]Reco Sheet for Fcast'!$F$9:$G$9</definedName>
    <definedName name="BExXV6FWG4H3S2QEUJZYIXILNGJ7" hidden="1">'[2]Reco Sheet for Fcast'!$F$8:$G$8</definedName>
    <definedName name="BExXVK87BMMO6LHKV0CFDNIQVIBS" hidden="1">'[2]Reco Sheet for Fcast'!$I$11:$J$11</definedName>
    <definedName name="BExXVKZ9WXPGL6IVY6T61IDD771I" hidden="1">'[2]Reco Sheet for Fcast'!$F$8:$G$8</definedName>
    <definedName name="BExXVLVNRJK2QSK3UMZRFRADS2G4" localSheetId="2" hidden="1">'[3]AMI P &amp; L'!#REF!</definedName>
    <definedName name="BExXVLVNRJK2QSK3UMZRFRADS2G4" hidden="1">'[3]AMI P &amp; L'!#REF!</definedName>
    <definedName name="BExXW27MMXHXUXX78SDTBE1JYTHT" hidden="1">'[2]Reco Sheet for Fcast'!$I$7:$J$7</definedName>
    <definedName name="BExXW2YIM2MYBSHRIX0RP9D4PRMN" hidden="1">'[2]Reco Sheet for Fcast'!$I$6:$J$6</definedName>
    <definedName name="BExXWBNE4KTFSXKVSRF6WX039WPB" hidden="1">'[2]Reco Sheet for Fcast'!$F$9:$G$9</definedName>
    <definedName name="BExXWFP5AYE7EHYTJWBZSQ8PQ0YX" hidden="1">'[2]Reco Sheet for Fcast'!$I$9:$J$9</definedName>
    <definedName name="BExXWLJG5TBEL46BL8CA7MCLGTUZ" localSheetId="2" hidden="1">#REF!</definedName>
    <definedName name="BExXWLJG5TBEL46BL8CA7MCLGTUZ" hidden="1">#REF!</definedName>
    <definedName name="BExXWVFIBQT8OY1O41FRFPFGXQHK" hidden="1">'[2]Reco Sheet for Fcast'!$K$2</definedName>
    <definedName name="BExXWWXHBZHA9J3N8K47F84X0M0L" hidden="1">'[2]Reco Sheet for Fcast'!$I$10:$J$10</definedName>
    <definedName name="BExXXBM521DL8R4ZX7NZ3DBCUOR5" localSheetId="2" hidden="1">'[3]AMI P &amp; L'!#REF!</definedName>
    <definedName name="BExXXBM521DL8R4ZX7NZ3DBCUOR5" hidden="1">'[3]AMI P &amp; L'!#REF!</definedName>
    <definedName name="BExXXC7OZI33XZ03NRMEP7VRLQK4" hidden="1">'[2]Reco Sheet for Fcast'!$I$7:$J$7</definedName>
    <definedName name="BExXXH5N3NKBQ7BCJPJTBF8CYM2Q" hidden="1">'[2]Reco Sheet for Fcast'!$I$6:$J$6</definedName>
    <definedName name="BExXXKWLM4D541BH6O8GOJMHFHMW" hidden="1">'[2]Reco Sheet for Fcast'!$I$9:$J$9</definedName>
    <definedName name="BExXXPPA1Q87XPI97X0OXCPBPDON" hidden="1">'[2]Reco Sheet for Fcast'!$I$11:$J$11</definedName>
    <definedName name="BExXXVUDA98IZTQ6MANKU4MTTDVR" hidden="1">'[2]Reco Sheet for Fcast'!$I$10:$J$10</definedName>
    <definedName name="BExXXZQNZY6IZI45DJXJK0MQZWA7" localSheetId="2" hidden="1">'[3]AMI P &amp; L'!#REF!</definedName>
    <definedName name="BExXXZQNZY6IZI45DJXJK0MQZWA7" hidden="1">'[3]AMI P &amp; L'!#REF!</definedName>
    <definedName name="BExXY5QFG6QP94SFT3935OBM8Y4K" hidden="1">'[2]Reco Sheet for Fcast'!$I$7:$J$7</definedName>
    <definedName name="BExXY7TYEBFXRYUYIFHTN65RJ8EW" localSheetId="2" hidden="1">'[3]AMI P &amp; L'!#REF!</definedName>
    <definedName name="BExXY7TYEBFXRYUYIFHTN65RJ8EW" hidden="1">'[3]AMI P &amp; L'!#REF!</definedName>
    <definedName name="BExXYLBHANUXC5FCTDDTGOVD3GQS" hidden="1">'[2]Reco Sheet for Fcast'!$I$8:$J$8</definedName>
    <definedName name="BExXYMNYAYH3WA2ZCFAYKZID9ZCI" hidden="1">'[2]Reco Sheet for Fcast'!$I$9:$J$9</definedName>
    <definedName name="BExXYYT12SVN2VDMLVNV4P3ISD8T" hidden="1">'[2]Reco Sheet for Fcast'!$I$7:$J$7</definedName>
    <definedName name="BExXZFVV4YB42AZ3H1I40YG3JAPU" hidden="1">'[2]Reco Sheet for Fcast'!$I$11:$J$11</definedName>
    <definedName name="BExXZHJ9T2JELF12CHHGD54J1B0C" hidden="1">'[2]Reco Sheet for Fcast'!$F$7:$G$7</definedName>
    <definedName name="BExXZMBX5F1N53KQHPU92S4B5ZZ4" hidden="1">'[2]Reco Sheet for Fcast'!$E$1</definedName>
    <definedName name="BExXZNJ2X1TK2LRK5ZY3MX49H5T7" hidden="1">'[2]Reco Sheet for Fcast'!$J$2:$K$2</definedName>
    <definedName name="BExXZOVPCEP495TQSON6PSRQ8XCY" localSheetId="2" hidden="1">'[3]AMI P &amp; L'!#REF!</definedName>
    <definedName name="BExXZOVPCEP495TQSON6PSRQ8XCY" hidden="1">'[3]AMI P &amp; L'!#REF!</definedName>
    <definedName name="BExXZXKH7NBARQQAZM69Z57IH1MM" hidden="1">'[2]Reco Sheet for Fcast'!$F$6:$G$6</definedName>
    <definedName name="BExY06EUGA7EW4VVDQKIUQW4P39O" localSheetId="2" hidden="1">#REF!</definedName>
    <definedName name="BExY06EUGA7EW4VVDQKIUQW4P39O" hidden="1">#REF!</definedName>
    <definedName name="BExY07WSDH5QEVM7BJXJK2ZRAI1O" localSheetId="2" hidden="1">'[3]AMI P &amp; L'!#REF!</definedName>
    <definedName name="BExY07WSDH5QEVM7BJXJK2ZRAI1O" hidden="1">'[3]AMI P &amp; L'!#REF!</definedName>
    <definedName name="BExY0C3UBVC4M59JIRXVQ8OWAJC1" hidden="1">'[2]Reco Sheet for Fcast'!$I$7:$J$7</definedName>
    <definedName name="BExY0OE8GFHMLLTEAFIOQTOPEVPB" hidden="1">'[2]Reco Sheet for Fcast'!$F$8:$G$8</definedName>
    <definedName name="BExY0OJHW85S0VKBA8T4HTYPYBOS" hidden="1">'[2]Reco Sheet for Fcast'!$I$10:$J$10</definedName>
    <definedName name="BExY0T1E034D7XAXNC6F7540LLIE" hidden="1">'[2]Reco Sheet for Fcast'!$F$15</definedName>
    <definedName name="BExY0V4VNPA7ZZUMJNNU0ZHE1KOH" localSheetId="2" hidden="1">#REF!</definedName>
    <definedName name="BExY0V4VNPA7ZZUMJNNU0ZHE1KOH" hidden="1">#REF!</definedName>
    <definedName name="BExY0XTZLHN49J2JH94BYTKBJLT3" hidden="1">'[2]Reco Sheet for Fcast'!$F$10:$G$10</definedName>
    <definedName name="BExY11FH9TXHERUYGG8FE50U7H7J" hidden="1">'[2]Reco Sheet for Fcast'!$F$10:$G$10</definedName>
    <definedName name="BExY180UKNW5NIAWD6ZUYTFEH8QS" hidden="1">'[2]Reco Sheet for Fcast'!$F$15</definedName>
    <definedName name="BExY1DPTV4LSY9MEOUGXF8X052NA" hidden="1">'[2]Reco Sheet for Fcast'!$F$7:$G$7</definedName>
    <definedName name="BExY1GK9ELBEKDD7O6HR6DUO8YGO" hidden="1">'[2]Reco Sheet for Fcast'!$I$11:$J$11</definedName>
    <definedName name="BExY1HBBZWCVKT5KEBLCKMKR9LKK" hidden="1">'[2]Reco Sheet for Fcast'!$F$9:$G$9</definedName>
    <definedName name="BExY1NWOXXFV9GGZ3PX444LZ8TVX" hidden="1">'[2]Reco Sheet for Fcast'!$F$10:$G$10</definedName>
    <definedName name="BExY1UCL0RND63LLSM9X5SFRG117" hidden="1">'[2]Reco Sheet for Fcast'!$H$2:$I$2</definedName>
    <definedName name="BExY1WAT3937L08HLHIRQHMP2A3H" hidden="1">'[2]Reco Sheet for Fcast'!$I$10:$J$10</definedName>
    <definedName name="BExY1YEBOSLMID7LURP8QB46AI91" hidden="1">'[2]Reco Sheet for Fcast'!$I$10:$J$10</definedName>
    <definedName name="BExY2FS4LFX9OHOTQT7SJ2PXAC25" hidden="1">'[2]Reco Sheet for Fcast'!$I$10:$J$10</definedName>
    <definedName name="BExY2GDPCZPVU0IQ6IJIB1YQQRQ6" hidden="1">'[2]Reco Sheet for Fcast'!$F$6:$G$6</definedName>
    <definedName name="BExY2GTSZ3VA9TXLY7KW1LIAKJ61" hidden="1">'[2]Reco Sheet for Fcast'!$F$6:$G$6</definedName>
    <definedName name="BExY2IXBR1SGYZH08T7QHKEFS8HA" hidden="1">'[2]Reco Sheet for Fcast'!$F$15</definedName>
    <definedName name="BExY2Q4B5FUDA5VU4VRUHX327QN0" hidden="1">'[2]Reco Sheet for Fcast'!$F$9:$G$9</definedName>
    <definedName name="BExY3HOSK7YI364K15OX70AVR6F1" localSheetId="2" hidden="1">'[3]AMI P &amp; L'!#REF!</definedName>
    <definedName name="BExY3HOSK7YI364K15OX70AVR6F1" hidden="1">'[3]AMI P &amp; L'!#REF!</definedName>
    <definedName name="BExY3T89AUR83SOAZZ3OMDEJDQ39" hidden="1">'[2]Reco Sheet for Fcast'!$F$10:$G$10</definedName>
    <definedName name="BExY45O3XSWT6MQU6R33GI3YUAUM" localSheetId="2" hidden="1">#REF!</definedName>
    <definedName name="BExY45O3XSWT6MQU6R33GI3YUAUM" hidden="1">#REF!</definedName>
    <definedName name="BExY4MG771JQ84EMIVB6HQGGHZY7" hidden="1">'[2]Reco Sheet for Fcast'!$H$2:$I$2</definedName>
    <definedName name="BExY4PWCSFB8P3J3TBQB2MD67263" hidden="1">'[2]Reco Sheet for Fcast'!$I$8:$J$8</definedName>
    <definedName name="BExY4RZW3KK11JLYBA4DWZ92M6LQ" hidden="1">'[2]Reco Sheet for Fcast'!$I$11:$J$11</definedName>
    <definedName name="BExY4XOVTTNVZ577RLIEC7NZQFIX" hidden="1">'[2]Reco Sheet for Fcast'!$F$7:$G$7</definedName>
    <definedName name="BExY50JAF5CG01GTHAUS7I4ZLUDC" hidden="1">'[2]Reco Sheet for Fcast'!$I$8:$J$8</definedName>
    <definedName name="BExY53J7EXFEOFTRNAHLK7IH3ACB" hidden="1">'[2]Reco Sheet for Fcast'!$F$8:$G$8</definedName>
    <definedName name="BExY5515SJTJS3VM80M3YYR0WF37" hidden="1">'[2]Reco Sheet for Fcast'!$F$15:$G$16</definedName>
    <definedName name="BExY5515WE39FQ3EG5QHG67V9C0O" hidden="1">'[2]Reco Sheet for Fcast'!$F$11:$G$11</definedName>
    <definedName name="BExY5986WNAD8NFCPXC9TVLBU4FG" hidden="1">'[2]Reco Sheet for Fcast'!$K$2</definedName>
    <definedName name="BExY5DF9MS25IFNWGJ1YAS5MDN8R" hidden="1">'[2]Reco Sheet for Fcast'!$K$2</definedName>
    <definedName name="BExY5ERVGL3UM2MGT8LJ0XPKTZEK" hidden="1">'[2]Reco Sheet for Fcast'!$I$7:$J$7</definedName>
    <definedName name="BExY5EX6NJFK8W754ZVZDN5DS04K" hidden="1">'[2]Reco Sheet for Fcast'!$I$6:$J$6</definedName>
    <definedName name="BExY5S3XD1NJT109CV54IFOHVLQ6" hidden="1">'[2]Reco Sheet for Fcast'!$F$9:$G$9</definedName>
    <definedName name="BExY6KVS1MMZ2R34PGEFR2BMTU9W" hidden="1">'[2]Reco Sheet for Fcast'!$I$11:$J$11</definedName>
    <definedName name="BExY6Q9YY7LW745GP7CYOGGSPHGE" hidden="1">'[2]Reco Sheet for Fcast'!$F$6:$G$6</definedName>
    <definedName name="BExZIA3C8LKJTEH3MKQ57KJH5TA2" hidden="1">'[2]Reco Sheet for Fcast'!$I$11:$J$11</definedName>
    <definedName name="BExZIIHH3QNQE3GFMHEE4UMHY6WQ" hidden="1">'[2]Reco Sheet for Fcast'!$F$6:$G$6</definedName>
    <definedName name="BExZIYO22G5UXOB42GDLYGVRJ6U7" hidden="1">'[2]Reco Sheet for Fcast'!$F$11:$G$11</definedName>
    <definedName name="BExZJ7CYXTDLM412P6E5FAC4YB5M" hidden="1">'[2]Reco Sheet for Fcast'!$F$15:$AI$18</definedName>
    <definedName name="BExZJ7I9T8XU4MZRKJ1VVU76V2LZ" hidden="1">'[2]Reco Sheet for Fcast'!$F$15</definedName>
    <definedName name="BExZJMY170JCUU1RWASNZ1HJPRTA" hidden="1">'[2]Reco Sheet for Fcast'!$F$8:$G$8</definedName>
    <definedName name="BExZJOQR77H0P4SUKVYACDCFBBXO" hidden="1">'[2]Reco Sheet for Fcast'!$I$6:$J$6</definedName>
    <definedName name="BExZJS6RG34ODDY9HMZ0O34MEMSB" hidden="1">'[2]Reco Sheet for Fcast'!$I$8:$J$8</definedName>
    <definedName name="BExZK34NR4BAD7HJAP7SQ926UQP3" hidden="1">'[2]Reco Sheet for Fcast'!$F$11:$G$11</definedName>
    <definedName name="BExZK3FGPHH5H771U7D5XY7XBS6E" localSheetId="2" hidden="1">'[3]AMI P &amp; L'!#REF!</definedName>
    <definedName name="BExZK3FGPHH5H771U7D5XY7XBS6E" hidden="1">'[3]AMI P &amp; L'!#REF!</definedName>
    <definedName name="BExZKHYORG3O8C772XPFHM1N8T80" localSheetId="2" hidden="1">'[3]AMI P &amp; L'!#REF!</definedName>
    <definedName name="BExZKHYORG3O8C772XPFHM1N8T80" hidden="1">'[3]AMI P &amp; L'!#REF!</definedName>
    <definedName name="BExZKJRF2IRR57DG9CLC7MSHWNNN" hidden="1">'[2]Reco Sheet for Fcast'!$F$8:$G$8</definedName>
    <definedName name="BExZKV5GYXO0X760SBD9TWTIQHGI" hidden="1">'[2]Reco Sheet for Fcast'!$F$10:$G$10</definedName>
    <definedName name="BExZL6E4YVXRUN7ZGF2BIGIXFR8K" localSheetId="2" hidden="1">'[3]AMI P &amp; L'!#REF!</definedName>
    <definedName name="BExZL6E4YVXRUN7ZGF2BIGIXFR8K" hidden="1">'[3]AMI P &amp; L'!#REF!</definedName>
    <definedName name="BExZLGVLMKTPFXG42QYT0PO81G7F" hidden="1">'[2]Reco Sheet for Fcast'!$F$9:$G$9</definedName>
    <definedName name="BExZLKMK7LRK14S09WLMH7MXSQXM" hidden="1">'[2]Reco Sheet for Fcast'!$F$7:$G$7</definedName>
    <definedName name="BExZM7JVLG0W8EG5RBU915U3SKBY" hidden="1">'[2]Reco Sheet for Fcast'!$F$7:$G$7</definedName>
    <definedName name="BExZM85FOVUFF110XMQ9O2ODSJUK" hidden="1">'[2]Reco Sheet for Fcast'!$I$7:$J$7</definedName>
    <definedName name="BExZMF1MMTZ1TA14PZ8ASSU2CBSP" hidden="1">'[2]Reco Sheet for Fcast'!$I$8:$J$8</definedName>
    <definedName name="BExZMKL5YQZD7F0FUCSVFGLPFK52" hidden="1">'[2]Reco Sheet for Fcast'!$F$9:$G$9</definedName>
    <definedName name="BExZMOC3VNZALJM71X2T6FV91GTB" hidden="1">'[2]Reco Sheet for Fcast'!$I$8:$J$8</definedName>
    <definedName name="BExZMXH39OB0I43XEL3K11U3G9PM" hidden="1">'[2]Reco Sheet for Fcast'!$I$6:$J$6</definedName>
    <definedName name="BExZMZQ3RBKDHT5GLFNLS52OSJA0" hidden="1">'[2]Reco Sheet for Fcast'!$F$11:$G$11</definedName>
    <definedName name="BExZN2F7Y2J2L2LN5WZRG949MS4A" hidden="1">'[2]Reco Sheet for Fcast'!$F$6:$G$6</definedName>
    <definedName name="BExZN847WUWKRYTZWG9TCQZJS3OL" hidden="1">'[2]Reco Sheet for Fcast'!$I$6:$J$6</definedName>
    <definedName name="BExZNH3VISFF4NQI11BZDP5IQ7VG" hidden="1">'[2]Reco Sheet for Fcast'!$F$6:$G$6</definedName>
    <definedName name="BExZNJYCFYVMAOI62GB2BABK1ELE" hidden="1">'[2]Reco Sheet for Fcast'!$I$8:$J$8</definedName>
    <definedName name="BExZNV707LIU6Z5H6QI6H67LHTI1" hidden="1">'[2]Reco Sheet for Fcast'!$F$9:$G$9</definedName>
    <definedName name="BExZNVCBKB930QQ9QW7KSGOZ0V1M" hidden="1">'[2]Reco Sheet for Fcast'!$I$9:$J$9</definedName>
    <definedName name="BExZNW8QJ18X0RSGFDWAE9ZSDX39" hidden="1">'[2]Reco Sheet for Fcast'!$H$2:$I$2</definedName>
    <definedName name="BExZNZDWRS6Q40L8OCWFEIVI0A1O" hidden="1">'[2]Reco Sheet for Fcast'!$I$6:$J$6</definedName>
    <definedName name="BExZOAH4GDULQO35ZGF099VIFGNC" localSheetId="2" hidden="1">#REF!</definedName>
    <definedName name="BExZOAH4GDULQO35ZGF099VIFGNC" hidden="1">#REF!</definedName>
    <definedName name="BExZOBO9NYLGVJQ31LVQ9XS2ZT4N" hidden="1">'[2]Reco Sheet for Fcast'!$I$10:$J$10</definedName>
    <definedName name="BExZOETNB1CJ3Y2RKLI1ZK0S8Z6H" hidden="1">'[2]Reco Sheet for Fcast'!$I$10:$J$10</definedName>
    <definedName name="BExZOREMVSK4E5VSWM838KHUB8AI" hidden="1">'[2]Reco Sheet for Fcast'!$I$6:$J$6</definedName>
    <definedName name="BExZOVR745T5P1KS9NV2PXZPZVRG" hidden="1">'[2]Reco Sheet for Fcast'!$I$11:$J$11</definedName>
    <definedName name="BExZOZSWGLSY2XYVRIS6VSNJDSGD" hidden="1">'[2]Reco Sheet for Fcast'!$I$8:$J$8</definedName>
    <definedName name="BExZP7AIJKLM6C6CSUIIFAHFBNX2" hidden="1">'[2]Reco Sheet for Fcast'!$G$2</definedName>
    <definedName name="BExZPQ0XY507N8FJMVPKCTK8HC9H" hidden="1">'[2]Reco Sheet for Fcast'!$K$2</definedName>
    <definedName name="BExZQ37OVBR25U32CO2YYVPZOMR5" hidden="1">'[2]Reco Sheet for Fcast'!$K$2</definedName>
    <definedName name="BExZQ3NT7H06VO0AR48WHZULZB93" hidden="1">'[2]Reco Sheet for Fcast'!$I$8:$J$8</definedName>
    <definedName name="BExZQ7PJU07SEJMDX18U9YVDC2GU" hidden="1">'[2]Reco Sheet for Fcast'!$F$6:$G$6</definedName>
    <definedName name="BExZQIHTGHK7OOI2Y2PN3JYBY82I" localSheetId="2" hidden="1">'[3]AMI P &amp; L'!#REF!</definedName>
    <definedName name="BExZQIHTGHK7OOI2Y2PN3JYBY82I" hidden="1">'[3]AMI P &amp; L'!#REF!</definedName>
    <definedName name="BExZQJJMGU5MHQOILGXGJPAQI5XI" localSheetId="2" hidden="1">'[3]AMI P &amp; L'!#REF!</definedName>
    <definedName name="BExZQJJMGU5MHQOILGXGJPAQI5XI" hidden="1">'[3]AMI P &amp; L'!#REF!</definedName>
    <definedName name="BExZQP3CUHU0IRXBVRJLP1KYRDVE" localSheetId="2" hidden="1">#REF!</definedName>
    <definedName name="BExZQP3CUHU0IRXBVRJLP1KYRDVE" hidden="1">#REF!</definedName>
    <definedName name="BExZQXBYEBN28QUH1KOVW6KKA5UM" hidden="1">'[2]Reco Sheet for Fcast'!$F$15</definedName>
    <definedName name="BExZQZKT146WEN8FTVZ7Y5TSB8L5" localSheetId="2" hidden="1">'[3]AMI P &amp; L'!#REF!</definedName>
    <definedName name="BExZQZKT146WEN8FTVZ7Y5TSB8L5" hidden="1">'[3]AMI P &amp; L'!#REF!</definedName>
    <definedName name="BExZR485AKBH93YZ08CMUC3WROED" hidden="1">'[2]Reco Sheet for Fcast'!$I$10:$J$10</definedName>
    <definedName name="BExZR7TL98P2PPUVGIZYR5873DWW" hidden="1">'[2]Reco Sheet for Fcast'!$F$9:$G$9</definedName>
    <definedName name="BExZRGD1603X5ACFALUUDKCD7X48" hidden="1">'[2]Reco Sheet for Fcast'!$I$9:$J$9</definedName>
    <definedName name="BExZRP1X6UVLN1UOLHH5VF4STP1O" localSheetId="2" hidden="1">'[3]AMI P &amp; L'!#REF!</definedName>
    <definedName name="BExZRP1X6UVLN1UOLHH5VF4STP1O" hidden="1">'[3]AMI P &amp; L'!#REF!</definedName>
    <definedName name="BExZRQ930U6OCYNV00CH5I0Q4LPE" hidden="1">'[2]Reco Sheet for Fcast'!$I$8:$J$8</definedName>
    <definedName name="BExZRW8W514W8OZ72YBONYJ64GXF" localSheetId="2" hidden="1">'[3]AMI P &amp; L'!#REF!</definedName>
    <definedName name="BExZRW8W514W8OZ72YBONYJ64GXF" hidden="1">'[3]AMI P &amp; L'!#REF!</definedName>
    <definedName name="BExZRWJP2BUVFJPO8U8ATQEP0LZU" hidden="1">'[2]Reco Sheet for Fcast'!$F$15</definedName>
    <definedName name="BExZSI9USDLZAN8LI8M4YYQL24GZ" hidden="1">'[2]Reco Sheet for Fcast'!$F$7:$G$7</definedName>
    <definedName name="BExZSS0LA2JY4ZLJ1Z5YCMLJJZCH" hidden="1">'[2]Reco Sheet for Fcast'!$F$11:$G$11</definedName>
    <definedName name="BExZTAQV2QVSZY5Y3VCCWUBSBW9P" localSheetId="2" hidden="1">'[3]AMI P &amp; L'!#REF!</definedName>
    <definedName name="BExZTAQV2QVSZY5Y3VCCWUBSBW9P" hidden="1">'[3]AMI P &amp; L'!#REF!</definedName>
    <definedName name="BExZTHSI2FX56PWRSNX9H5EWTZFO" hidden="1">'[2]Reco Sheet for Fcast'!$F$6:$G$6</definedName>
    <definedName name="BExZTJL3HVBFY139H6CJHEQCT1EL" hidden="1">'[2]Reco Sheet for Fcast'!$F$9:$G$9</definedName>
    <definedName name="BExZTLOL8OPABZI453E0KVNA1GJS" hidden="1">'[2]Reco Sheet for Fcast'!$F$11:$G$11</definedName>
    <definedName name="BExZTT6J3X0TOX0ZY6YPLUVMCW9X" localSheetId="2" hidden="1">'[3]AMI P &amp; L'!#REF!</definedName>
    <definedName name="BExZTT6J3X0TOX0ZY6YPLUVMCW9X" hidden="1">'[3]AMI P &amp; L'!#REF!</definedName>
    <definedName name="BExZTW6ECBRA0BBITWBQ8R93RMCL" hidden="1">'[2]Reco Sheet for Fcast'!$G$2</definedName>
    <definedName name="BExZU2BHYAOKSCBM3C5014ZF6IXS" hidden="1">'[2]Reco Sheet for Fcast'!$H$2:$I$2</definedName>
    <definedName name="BExZU2RMJTXOCS0ROPMYPE6WTD87" hidden="1">'[2]Reco Sheet for Fcast'!$F$7:$G$7</definedName>
    <definedName name="BExZUF7G8FENTJKH9R1XUWXM6CWD" hidden="1">'[2]Reco Sheet for Fcast'!$I$9:$J$9</definedName>
    <definedName name="BExZUNARUJBIZ08VCAV3GEVBIR3D" hidden="1">'[2]Reco Sheet for Fcast'!$I$8:$J$8</definedName>
    <definedName name="BExZUSZT5496UMBP4LFSLTR1GVEW" hidden="1">'[2]Reco Sheet for Fcast'!$I$9:$J$9</definedName>
    <definedName name="BExZUT54340I38GVCV79EL116WR0" hidden="1">'[2]Reco Sheet for Fcast'!$I$11:$J$11</definedName>
    <definedName name="BExZUYDULCX65H9OZ9JHPBNKF3MI" hidden="1">'[2]Reco Sheet for Fcast'!$F$7:$G$7</definedName>
    <definedName name="BExZV2QD5ZDK3AGDRULLA7JB46C3" hidden="1">'[2]Reco Sheet for Fcast'!$F$8:$G$8</definedName>
    <definedName name="BExZVBQ29OM0V8XAL3HL0JIM0MMU" hidden="1">'[2]Reco Sheet for Fcast'!$I$9:$J$9</definedName>
    <definedName name="BExZVBQ3B8IIQW88DDLAW5BA4PL4" localSheetId="2" hidden="1">#REF!</definedName>
    <definedName name="BExZVBQ3B8IIQW88DDLAW5BA4PL4" hidden="1">#REF!</definedName>
    <definedName name="BExZVLM4T9ORS4ZWHME46U4Q103C" hidden="1">'[2]Reco Sheet for Fcast'!$I$10:$J$10</definedName>
    <definedName name="BExZVM7OZWPPRH5YQW50EYMMIW1A" hidden="1">'[2]Reco Sheet for Fcast'!$I$6:$J$6</definedName>
    <definedName name="BExZVP7KJEUGEZ1AZ15Z29XW6KAH" hidden="1">'[2]Reco Sheet for Fcast'!$I$7:$J$7</definedName>
    <definedName name="BExZVPYGX2C5OSHMZ6F0KBKZ6B1S" hidden="1">'[2]Reco Sheet for Fcast'!$H$2:$I$2</definedName>
    <definedName name="BExZW5UARC8W9AQNLJX2I5WQWS5F" hidden="1">'[2]Reco Sheet for Fcast'!$I$9:$J$9</definedName>
    <definedName name="BExZW7HRGN6A9YS41KI2B2UUMJ7X" hidden="1">'[2]Reco Sheet for Fcast'!$I$7:$J$7</definedName>
    <definedName name="BExZW8ZPNV43UXGOT98FDNIBQHZY" hidden="1">'[2]Reco Sheet for Fcast'!$I$11:$J$11</definedName>
    <definedName name="BExZWKDP0QSA9SPSF40ZMQ81QV13" hidden="1">'[2]Reco Sheet for Fcast'!$F$7:$G$7</definedName>
    <definedName name="BExZWKZ5N3RDXU8MZ8HQVYYD8O0F" hidden="1">'[2]Reco Sheet for Fcast'!$F$6:$G$6</definedName>
    <definedName name="BExZWSMC9T48W74GFGQCIUJ8ZPP3" hidden="1">'[2]Reco Sheet for Fcast'!$G$2:$H$2</definedName>
    <definedName name="BExZWUF2V4HY3HI8JN9ZVPRWK1H3" hidden="1">'[2]Reco Sheet for Fcast'!$I$9:$J$9</definedName>
    <definedName name="BExZWX45URTK9KYDJHEXL1OTZ833" hidden="1">'[2]Reco Sheet for Fcast'!$I$9:$J$9</definedName>
    <definedName name="BExZX0EWQEZO86WDAD9A4EAEZ012" hidden="1">'[2]Reco Sheet for Fcast'!$F$9:$G$9</definedName>
    <definedName name="BExZX2T6ZT2DZLYSDJJBPVIT5OK2" hidden="1">'[2]Reco Sheet for Fcast'!$I$10:$J$10</definedName>
    <definedName name="BExZXOJDELULNLEH7WG0OYJT0NJ4" hidden="1">'[2]Reco Sheet for Fcast'!$I$6:$J$6</definedName>
    <definedName name="BExZXOOTRNUK8LGEAZ8ZCFW9KXQ1" hidden="1">'[2]Reco Sheet for Fcast'!$J$2:$K$2</definedName>
    <definedName name="BExZXT6JOXNKEDU23DKL8XZAJZIH" hidden="1">'[2]Reco Sheet for Fcast'!$I$8:$J$8</definedName>
    <definedName name="BExZXUTYW1HWEEZ1LIX4OQWC7HL1" hidden="1">'[2]Reco Sheet for Fcast'!$F$9:$G$9</definedName>
    <definedName name="BExZXY4NKQL9QD76YMQJ15U1C2G8" hidden="1">'[2]Reco Sheet for Fcast'!$I$11:$J$11</definedName>
    <definedName name="BExZXYQ7U5G08FQGUIGYT14QCBOF" hidden="1">'[2]Reco Sheet for Fcast'!$F$9:$G$9</definedName>
    <definedName name="BExZY02V77YJBMODJSWZOYCMPS5X" localSheetId="2" hidden="1">'[3]AMI P &amp; L'!#REF!</definedName>
    <definedName name="BExZY02V77YJBMODJSWZOYCMPS5X" hidden="1">'[3]AMI P &amp; L'!#REF!</definedName>
    <definedName name="BExZY49QRZIR6CA41LFA9LM6EULU" hidden="1">'[2]Reco Sheet for Fcast'!$F$7:$G$7</definedName>
    <definedName name="BExZZ2FQA9A8C7CJKMEFQ9VPSLCE" hidden="1">'[2]Reco Sheet for Fcast'!$G$2</definedName>
    <definedName name="BExZZCHAVHW8C2H649KRGVQ0WVRT" hidden="1">'[2]Reco Sheet for Fcast'!$I$9:$J$9</definedName>
    <definedName name="BExZZTK54OTLF2YB68BHGOS27GEN" localSheetId="2" hidden="1">'[3]AMI P &amp; L'!#REF!</definedName>
    <definedName name="BExZZTK54OTLF2YB68BHGOS27GEN" hidden="1">'[3]AMI P &amp; L'!#REF!</definedName>
    <definedName name="BExZZXB3JQQG4SIZS4MRU6NNW7HI" hidden="1">'[2]Reco Sheet for Fcast'!$F$7:$G$7</definedName>
    <definedName name="BExZZZEMIIFKMLLV4DJKX5TB9R5V" localSheetId="2" hidden="1">'[3]AMI P &amp; L'!#REF!</definedName>
    <definedName name="BExZZZEMIIFKMLLV4DJKX5TB9R5V" hidden="1">'[3]AMI P &amp; L'!#REF!</definedName>
    <definedName name="cats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onv_2015_2010">Inputs!$I$19</definedName>
    <definedName name="CRA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W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fdu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localSheetId="2" hidden="1">{#N/A,#N/A,FALSE,"pcf";#N/A,#N/A,FALSE,"pcr"}</definedName>
    <definedName name="FF" hidden="1">{#N/A,#N/A,FALSE,"pcf";#N/A,#N/A,FALSE,"pcr"}</definedName>
    <definedName name="first_reg_period">Inputs!$E$7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localSheetId="2" hidden="1">{#N/A,#N/A,FALSE,"pcf";#N/A,#N/A,FALSE,"pcr"}</definedName>
    <definedName name="GFGFH" hidden="1">{#N/A,#N/A,FALSE,"pcf";#N/A,#N/A,FALSE,"pcr"}</definedName>
    <definedName name="gr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PP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localSheetId="2" hidden="1">{#N/A,#N/A,FALSE,"pcf";#N/A,#N/A,FALSE,"pcr"}</definedName>
    <definedName name="RRRR" hidden="1">{#N/A,#N/A,FALSE,"pcf";#N/A,#N/A,FALSE,"pcr"}</definedName>
    <definedName name="rtgb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APsysID" hidden="1">"708C5W7SBKP804JT78WJ0JNKI"</definedName>
    <definedName name="SAPwbID" hidden="1">"ARS"</definedName>
    <definedName name="sdfasdf" localSheetId="2" hidden="1">{#N/A,#N/A,FALSE,"pcf";#N/A,#N/A,FALSE,"pcr"}</definedName>
    <definedName name="sdfasdf" hidden="1">{#N/A,#N/A,FALSE,"pcf";#N/A,#N/A,FALSE,"pcr"}</definedName>
    <definedName name="second_reg_period">Inputs!$E$8</definedName>
    <definedName name="sgdg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iimt" localSheetId="2" hidden="1">{#N/A,#N/A,FALSE,"pcf";#N/A,#N/A,FALSE,"pcr"}</definedName>
    <definedName name="tiimt" hidden="1">{#N/A,#N/A,FALSE,"pcf";#N/A,#N/A,FALSE,"pcr"}</definedName>
    <definedName name="tik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localSheetId="2" hidden="1">{#N/A,#N/A,FALSE,"SUM QTR 3";#N/A,#N/A,FALSE,"Detail QTR 3 (w_o ly)"}</definedName>
    <definedName name="tiumut" hidden="1">{#N/A,#N/A,FALSE,"SUM QTR 3";#N/A,#N/A,FALSE,"Detail QTR 3 (w_o ly)"}</definedName>
    <definedName name="uj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vanilla">[4]WACC!$F$27</definedName>
    <definedName name="wrn.ANNUAL._.REPORT." localSheetId="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S_R._.tables." localSheetId="2" hidden="1">{#N/A,#N/A,FALSE,"pcf";#N/A,#N/A,FALSE,"pcr"}</definedName>
    <definedName name="wrn.S_R._.tables." hidden="1">{#N/A,#N/A,FALSE,"pcf";#N/A,#N/A,FALSE,"pcr"}</definedName>
    <definedName name="wrn.S_RQTR3." localSheetId="2" hidden="1">{#N/A,#N/A,FALSE,"SUM QTR 3";#N/A,#N/A,FALSE,"Detail QTR 3 (w_o ly)"}</definedName>
    <definedName name="wrn.S_RQTR3." hidden="1">{#N/A,#N/A,FALSE,"SUM QTR 3";#N/A,#N/A,FALSE,"Detail QTR 3 (w_o ly)"}</definedName>
    <definedName name="yht" localSheetId="2" hidden="1">{#N/A,#N/A,FALSE,"SUM QTR 3";#N/A,#N/A,FALSE,"Detail QTR 3 (w_o ly)"}</definedName>
    <definedName name="yht" hidden="1">{#N/A,#N/A,FALSE,"SUM QTR 3";#N/A,#N/A,FALSE,"Detail QTR 3 (w_o ly)"}</definedName>
  </definedNames>
  <calcPr calcId="145621" calcMode="autoNoTable" iterateDelta="1.0000000000000001E-5" calcOnSave="0"/>
</workbook>
</file>

<file path=xl/calcChain.xml><?xml version="1.0" encoding="utf-8"?>
<calcChain xmlns="http://schemas.openxmlformats.org/spreadsheetml/2006/main">
  <c r="K18" i="2" l="1"/>
  <c r="L18" i="2"/>
  <c r="M18" i="2"/>
  <c r="N18" i="2"/>
  <c r="O18" i="2" s="1"/>
  <c r="P18" i="2" s="1"/>
  <c r="Q18" i="2" s="1"/>
  <c r="R18" i="2" s="1"/>
  <c r="S18" i="2" s="1"/>
  <c r="J18" i="2"/>
  <c r="E12" i="2" l="1"/>
  <c r="N518" i="1"/>
  <c r="M518" i="1"/>
  <c r="L518" i="1"/>
  <c r="K518" i="1"/>
  <c r="J518" i="1"/>
  <c r="N469" i="1"/>
  <c r="M469" i="1"/>
  <c r="L469" i="1"/>
  <c r="K469" i="1"/>
  <c r="J469" i="1"/>
  <c r="N420" i="1"/>
  <c r="M420" i="1"/>
  <c r="L420" i="1"/>
  <c r="K420" i="1"/>
  <c r="J420" i="1"/>
  <c r="N371" i="1"/>
  <c r="M371" i="1"/>
  <c r="L371" i="1"/>
  <c r="K371" i="1"/>
  <c r="J371" i="1"/>
  <c r="N322" i="1"/>
  <c r="M322" i="1"/>
  <c r="L322" i="1"/>
  <c r="K322" i="1"/>
  <c r="J322" i="1"/>
  <c r="N273" i="1"/>
  <c r="M273" i="1"/>
  <c r="L273" i="1"/>
  <c r="K273" i="1"/>
  <c r="J273" i="1"/>
  <c r="N224" i="1"/>
  <c r="M224" i="1"/>
  <c r="L224" i="1"/>
  <c r="K224" i="1"/>
  <c r="J224" i="1"/>
  <c r="N175" i="1"/>
  <c r="M175" i="1"/>
  <c r="L175" i="1"/>
  <c r="K175" i="1"/>
  <c r="J175" i="1"/>
  <c r="N126" i="1"/>
  <c r="M126" i="1"/>
  <c r="L126" i="1"/>
  <c r="K126" i="1"/>
  <c r="J126" i="1"/>
  <c r="N77" i="1"/>
  <c r="M77" i="1"/>
  <c r="L77" i="1"/>
  <c r="K77" i="1"/>
  <c r="J77" i="1"/>
  <c r="N28" i="1"/>
  <c r="M28" i="1"/>
  <c r="L28" i="1"/>
  <c r="K28" i="1"/>
  <c r="J28" i="1"/>
  <c r="J71" i="1" l="1"/>
  <c r="R33" i="4" l="1"/>
  <c r="S33" i="4"/>
  <c r="T33" i="4"/>
  <c r="U33" i="4"/>
  <c r="Q33" i="4"/>
  <c r="R32" i="4"/>
  <c r="S32" i="4"/>
  <c r="T32" i="4"/>
  <c r="U32" i="4"/>
  <c r="Q32" i="4"/>
  <c r="C33" i="4"/>
  <c r="C32" i="4"/>
  <c r="C31" i="4"/>
  <c r="C30" i="4"/>
  <c r="C29" i="4"/>
  <c r="C28" i="4"/>
  <c r="C27" i="4"/>
  <c r="C26" i="4"/>
  <c r="C25" i="4"/>
  <c r="C24" i="4"/>
  <c r="C23" i="4"/>
  <c r="I12" i="1"/>
  <c r="J10" i="1"/>
  <c r="J521" i="1"/>
  <c r="K521" i="1" s="1"/>
  <c r="J522" i="1"/>
  <c r="J523" i="1"/>
  <c r="J524" i="1"/>
  <c r="J525" i="1"/>
  <c r="K525" i="1" s="1"/>
  <c r="J526" i="1"/>
  <c r="J527" i="1"/>
  <c r="K527" i="1" s="1"/>
  <c r="J528" i="1"/>
  <c r="J529" i="1"/>
  <c r="K529" i="1" s="1"/>
  <c r="L529" i="1" s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K543" i="1" s="1"/>
  <c r="L543" i="1" s="1"/>
  <c r="J544" i="1"/>
  <c r="J545" i="1"/>
  <c r="K545" i="1" s="1"/>
  <c r="J546" i="1"/>
  <c r="J547" i="1"/>
  <c r="K547" i="1" s="1"/>
  <c r="J548" i="1"/>
  <c r="J549" i="1"/>
  <c r="K549" i="1" s="1"/>
  <c r="L549" i="1" s="1"/>
  <c r="J520" i="1"/>
  <c r="K520" i="1" s="1"/>
  <c r="L520" i="1" s="1"/>
  <c r="J472" i="1"/>
  <c r="K472" i="1" s="1"/>
  <c r="J473" i="1"/>
  <c r="J474" i="1"/>
  <c r="K474" i="1" s="1"/>
  <c r="J475" i="1"/>
  <c r="J476" i="1"/>
  <c r="K476" i="1" s="1"/>
  <c r="J477" i="1"/>
  <c r="J478" i="1"/>
  <c r="K478" i="1" s="1"/>
  <c r="J479" i="1"/>
  <c r="J480" i="1"/>
  <c r="K480" i="1" s="1"/>
  <c r="J481" i="1"/>
  <c r="J482" i="1"/>
  <c r="K482" i="1" s="1"/>
  <c r="J483" i="1"/>
  <c r="J484" i="1"/>
  <c r="K484" i="1" s="1"/>
  <c r="J485" i="1"/>
  <c r="J486" i="1"/>
  <c r="K486" i="1" s="1"/>
  <c r="J487" i="1"/>
  <c r="J488" i="1"/>
  <c r="J489" i="1"/>
  <c r="J490" i="1"/>
  <c r="K490" i="1" s="1"/>
  <c r="J491" i="1"/>
  <c r="J492" i="1"/>
  <c r="K492" i="1" s="1"/>
  <c r="J493" i="1"/>
  <c r="J494" i="1"/>
  <c r="K494" i="1" s="1"/>
  <c r="J495" i="1"/>
  <c r="J496" i="1"/>
  <c r="J497" i="1"/>
  <c r="J498" i="1"/>
  <c r="J499" i="1"/>
  <c r="J500" i="1"/>
  <c r="J471" i="1"/>
  <c r="K471" i="1" s="1"/>
  <c r="L471" i="1" s="1"/>
  <c r="M549" i="1" l="1"/>
  <c r="K541" i="1"/>
  <c r="K537" i="1"/>
  <c r="K533" i="1"/>
  <c r="L533" i="1" s="1"/>
  <c r="N549" i="1"/>
  <c r="L547" i="1"/>
  <c r="M547" i="1" s="1"/>
  <c r="K544" i="1"/>
  <c r="M543" i="1"/>
  <c r="K540" i="1"/>
  <c r="K536" i="1"/>
  <c r="K532" i="1"/>
  <c r="K530" i="1"/>
  <c r="K546" i="1"/>
  <c r="K539" i="1"/>
  <c r="K535" i="1"/>
  <c r="K531" i="1"/>
  <c r="K548" i="1"/>
  <c r="K542" i="1"/>
  <c r="K538" i="1"/>
  <c r="K534" i="1"/>
  <c r="L545" i="1"/>
  <c r="M529" i="1"/>
  <c r="N529" i="1" s="1"/>
  <c r="K528" i="1"/>
  <c r="L528" i="1" s="1"/>
  <c r="K526" i="1"/>
  <c r="K524" i="1"/>
  <c r="K522" i="1"/>
  <c r="L527" i="1"/>
  <c r="L525" i="1"/>
  <c r="K523" i="1"/>
  <c r="L523" i="1" s="1"/>
  <c r="M520" i="1"/>
  <c r="K498" i="1"/>
  <c r="K500" i="1"/>
  <c r="L500" i="1" s="1"/>
  <c r="K499" i="1"/>
  <c r="K496" i="1"/>
  <c r="K497" i="1"/>
  <c r="K495" i="1"/>
  <c r="L521" i="1" s="1"/>
  <c r="M521" i="1" s="1"/>
  <c r="K493" i="1"/>
  <c r="K491" i="1"/>
  <c r="K489" i="1"/>
  <c r="L489" i="1" s="1"/>
  <c r="K487" i="1"/>
  <c r="K485" i="1"/>
  <c r="K483" i="1"/>
  <c r="K481" i="1"/>
  <c r="K479" i="1"/>
  <c r="K477" i="1"/>
  <c r="K475" i="1"/>
  <c r="K473" i="1"/>
  <c r="L492" i="1"/>
  <c r="L490" i="1"/>
  <c r="L484" i="1"/>
  <c r="L482" i="1"/>
  <c r="M482" i="1" s="1"/>
  <c r="L480" i="1"/>
  <c r="L478" i="1"/>
  <c r="M478" i="1" s="1"/>
  <c r="L476" i="1"/>
  <c r="L474" i="1"/>
  <c r="M474" i="1" s="1"/>
  <c r="L494" i="1"/>
  <c r="M494" i="1" s="1"/>
  <c r="L486" i="1"/>
  <c r="M486" i="1" s="1"/>
  <c r="N486" i="1" s="1"/>
  <c r="K488" i="1"/>
  <c r="L488" i="1" s="1"/>
  <c r="M471" i="1"/>
  <c r="N471" i="1" s="1"/>
  <c r="O549" i="1" l="1"/>
  <c r="M525" i="1"/>
  <c r="N494" i="1"/>
  <c r="N521" i="1"/>
  <c r="O521" i="1" s="1"/>
  <c r="P521" i="1" s="1"/>
  <c r="Q521" i="1" s="1"/>
  <c r="N547" i="1"/>
  <c r="O529" i="1"/>
  <c r="L526" i="1"/>
  <c r="L532" i="1"/>
  <c r="M523" i="1"/>
  <c r="M545" i="1"/>
  <c r="L540" i="1"/>
  <c r="L535" i="1"/>
  <c r="N543" i="1"/>
  <c r="O543" i="1" s="1"/>
  <c r="P543" i="1" s="1"/>
  <c r="L546" i="1"/>
  <c r="L522" i="1"/>
  <c r="L534" i="1"/>
  <c r="M534" i="1" s="1"/>
  <c r="N534" i="1" s="1"/>
  <c r="L542" i="1"/>
  <c r="L548" i="1"/>
  <c r="M548" i="1" s="1"/>
  <c r="M528" i="1"/>
  <c r="L536" i="1"/>
  <c r="L544" i="1"/>
  <c r="M544" i="1" s="1"/>
  <c r="M533" i="1"/>
  <c r="N533" i="1" s="1"/>
  <c r="L539" i="1"/>
  <c r="M539" i="1" s="1"/>
  <c r="L538" i="1"/>
  <c r="P549" i="1"/>
  <c r="L524" i="1"/>
  <c r="M524" i="1" s="1"/>
  <c r="M527" i="1"/>
  <c r="L541" i="1"/>
  <c r="M541" i="1" s="1"/>
  <c r="N541" i="1" s="1"/>
  <c r="O541" i="1" s="1"/>
  <c r="L530" i="1"/>
  <c r="L537" i="1"/>
  <c r="M537" i="1" s="1"/>
  <c r="N537" i="1" s="1"/>
  <c r="L531" i="1"/>
  <c r="N520" i="1"/>
  <c r="O520" i="1" s="1"/>
  <c r="M489" i="1"/>
  <c r="M500" i="1"/>
  <c r="N500" i="1" s="1"/>
  <c r="O486" i="1"/>
  <c r="L473" i="1"/>
  <c r="M476" i="1"/>
  <c r="L481" i="1"/>
  <c r="M484" i="1"/>
  <c r="N484" i="1" s="1"/>
  <c r="M492" i="1"/>
  <c r="N492" i="1" s="1"/>
  <c r="N478" i="1"/>
  <c r="L498" i="1"/>
  <c r="L483" i="1"/>
  <c r="M483" i="1" s="1"/>
  <c r="L499" i="1"/>
  <c r="M499" i="1" s="1"/>
  <c r="L475" i="1"/>
  <c r="M475" i="1" s="1"/>
  <c r="L491" i="1"/>
  <c r="M491" i="1" s="1"/>
  <c r="O494" i="1"/>
  <c r="L477" i="1"/>
  <c r="M480" i="1"/>
  <c r="L485" i="1"/>
  <c r="M485" i="1" s="1"/>
  <c r="M488" i="1"/>
  <c r="L493" i="1"/>
  <c r="L497" i="1"/>
  <c r="N480" i="1"/>
  <c r="N482" i="1"/>
  <c r="O482" i="1" s="1"/>
  <c r="P482" i="1" s="1"/>
  <c r="L479" i="1"/>
  <c r="L487" i="1"/>
  <c r="M487" i="1" s="1"/>
  <c r="M490" i="1"/>
  <c r="L495" i="1"/>
  <c r="L496" i="1"/>
  <c r="O471" i="1"/>
  <c r="M495" i="1" l="1"/>
  <c r="N523" i="1" s="1"/>
  <c r="O547" i="1"/>
  <c r="P547" i="1" s="1"/>
  <c r="Q547" i="1" s="1"/>
  <c r="N525" i="1"/>
  <c r="O533" i="1"/>
  <c r="P533" i="1" s="1"/>
  <c r="O534" i="1"/>
  <c r="P534" i="1" s="1"/>
  <c r="M526" i="1"/>
  <c r="N526" i="1" s="1"/>
  <c r="O526" i="1" s="1"/>
  <c r="N524" i="1"/>
  <c r="M538" i="1"/>
  <c r="N538" i="1" s="1"/>
  <c r="O538" i="1" s="1"/>
  <c r="P538" i="1" s="1"/>
  <c r="Q549" i="1"/>
  <c r="R549" i="1" s="1"/>
  <c r="S549" i="1" s="1"/>
  <c r="P541" i="1"/>
  <c r="M542" i="1"/>
  <c r="N542" i="1" s="1"/>
  <c r="R521" i="1"/>
  <c r="S521" i="1" s="1"/>
  <c r="P529" i="1"/>
  <c r="N544" i="1"/>
  <c r="M531" i="1"/>
  <c r="M546" i="1"/>
  <c r="N546" i="1" s="1"/>
  <c r="O546" i="1" s="1"/>
  <c r="N545" i="1"/>
  <c r="N527" i="1"/>
  <c r="M535" i="1"/>
  <c r="N528" i="1"/>
  <c r="M522" i="1"/>
  <c r="O537" i="1"/>
  <c r="P537" i="1" s="1"/>
  <c r="N548" i="1"/>
  <c r="N539" i="1"/>
  <c r="Q543" i="1"/>
  <c r="R543" i="1" s="1"/>
  <c r="S543" i="1" s="1"/>
  <c r="M540" i="1"/>
  <c r="N540" i="1" s="1"/>
  <c r="O523" i="1"/>
  <c r="M536" i="1"/>
  <c r="M532" i="1"/>
  <c r="M530" i="1"/>
  <c r="P520" i="1"/>
  <c r="Q520" i="1" s="1"/>
  <c r="R520" i="1" s="1"/>
  <c r="S520" i="1" s="1"/>
  <c r="O500" i="1"/>
  <c r="P500" i="1" s="1"/>
  <c r="N483" i="1"/>
  <c r="O483" i="1" s="1"/>
  <c r="M481" i="1"/>
  <c r="N481" i="1" s="1"/>
  <c r="O481" i="1" s="1"/>
  <c r="P481" i="1" s="1"/>
  <c r="N485" i="1"/>
  <c r="O485" i="1" s="1"/>
  <c r="O480" i="1"/>
  <c r="P480" i="1" s="1"/>
  <c r="P486" i="1"/>
  <c r="Q486" i="1" s="1"/>
  <c r="R486" i="1" s="1"/>
  <c r="N491" i="1"/>
  <c r="N475" i="1"/>
  <c r="O484" i="1"/>
  <c r="P484" i="1" s="1"/>
  <c r="M479" i="1"/>
  <c r="M496" i="1"/>
  <c r="N496" i="1" s="1"/>
  <c r="M477" i="1"/>
  <c r="N477" i="1" s="1"/>
  <c r="N499" i="1"/>
  <c r="O499" i="1" s="1"/>
  <c r="M498" i="1"/>
  <c r="N476" i="1"/>
  <c r="O476" i="1" s="1"/>
  <c r="O492" i="1"/>
  <c r="Q482" i="1"/>
  <c r="R482" i="1" s="1"/>
  <c r="P494" i="1"/>
  <c r="N488" i="1"/>
  <c r="O488" i="1" s="1"/>
  <c r="N489" i="1"/>
  <c r="N487" i="1"/>
  <c r="N479" i="1"/>
  <c r="O479" i="1" s="1"/>
  <c r="M497" i="1"/>
  <c r="N495" i="1"/>
  <c r="N490" i="1"/>
  <c r="O490" i="1" s="1"/>
  <c r="M493" i="1"/>
  <c r="O478" i="1"/>
  <c r="P471" i="1"/>
  <c r="Q471" i="1" s="1"/>
  <c r="Q533" i="1" l="1"/>
  <c r="R533" i="1" s="1"/>
  <c r="S533" i="1" s="1"/>
  <c r="O496" i="1"/>
  <c r="P496" i="1" s="1"/>
  <c r="Q496" i="1" s="1"/>
  <c r="Q537" i="1"/>
  <c r="R537" i="1" s="1"/>
  <c r="S537" i="1" s="1"/>
  <c r="O525" i="1"/>
  <c r="O477" i="1"/>
  <c r="P479" i="1"/>
  <c r="N532" i="1"/>
  <c r="O532" i="1" s="1"/>
  <c r="N522" i="1"/>
  <c r="O527" i="1"/>
  <c r="R547" i="1"/>
  <c r="S547" i="1" s="1"/>
  <c r="P526" i="1"/>
  <c r="O540" i="1"/>
  <c r="O548" i="1"/>
  <c r="P548" i="1" s="1"/>
  <c r="N535" i="1"/>
  <c r="O528" i="1"/>
  <c r="O542" i="1"/>
  <c r="O545" i="1"/>
  <c r="P545" i="1" s="1"/>
  <c r="N536" i="1"/>
  <c r="P546" i="1"/>
  <c r="Q546" i="1" s="1"/>
  <c r="N530" i="1"/>
  <c r="O524" i="1"/>
  <c r="Q534" i="1"/>
  <c r="R534" i="1" s="1"/>
  <c r="S534" i="1" s="1"/>
  <c r="Q538" i="1"/>
  <c r="O522" i="1"/>
  <c r="P522" i="1" s="1"/>
  <c r="Q522" i="1" s="1"/>
  <c r="R522" i="1" s="1"/>
  <c r="Q541" i="1"/>
  <c r="R541" i="1" s="1"/>
  <c r="S541" i="1" s="1"/>
  <c r="N531" i="1"/>
  <c r="O539" i="1"/>
  <c r="P539" i="1" s="1"/>
  <c r="P523" i="1"/>
  <c r="Q523" i="1" s="1"/>
  <c r="R523" i="1" s="1"/>
  <c r="S523" i="1" s="1"/>
  <c r="Q529" i="1"/>
  <c r="R529" i="1" s="1"/>
  <c r="S529" i="1" s="1"/>
  <c r="O544" i="1"/>
  <c r="Q479" i="1"/>
  <c r="R479" i="1" s="1"/>
  <c r="P483" i="1"/>
  <c r="Q483" i="1" s="1"/>
  <c r="Q494" i="1"/>
  <c r="R494" i="1" s="1"/>
  <c r="S494" i="1" s="1"/>
  <c r="S482" i="1"/>
  <c r="O487" i="1"/>
  <c r="P487" i="1" s="1"/>
  <c r="N497" i="1"/>
  <c r="Q481" i="1"/>
  <c r="R481" i="1" s="1"/>
  <c r="S481" i="1" s="1"/>
  <c r="Q500" i="1"/>
  <c r="R500" i="1" s="1"/>
  <c r="S500" i="1" s="1"/>
  <c r="Q484" i="1"/>
  <c r="R484" i="1" s="1"/>
  <c r="P477" i="1"/>
  <c r="S486" i="1"/>
  <c r="O495" i="1"/>
  <c r="N493" i="1"/>
  <c r="O489" i="1"/>
  <c r="P489" i="1" s="1"/>
  <c r="Q489" i="1" s="1"/>
  <c r="P492" i="1"/>
  <c r="Q492" i="1" s="1"/>
  <c r="R492" i="1" s="1"/>
  <c r="S492" i="1" s="1"/>
  <c r="Q480" i="1"/>
  <c r="R480" i="1" s="1"/>
  <c r="P485" i="1"/>
  <c r="Q485" i="1" s="1"/>
  <c r="R485" i="1" s="1"/>
  <c r="S485" i="1" s="1"/>
  <c r="P499" i="1"/>
  <c r="Q499" i="1" s="1"/>
  <c r="P490" i="1"/>
  <c r="Q490" i="1" s="1"/>
  <c r="R490" i="1" s="1"/>
  <c r="P488" i="1"/>
  <c r="Q488" i="1" s="1"/>
  <c r="R488" i="1" s="1"/>
  <c r="S488" i="1" s="1"/>
  <c r="O491" i="1"/>
  <c r="P478" i="1"/>
  <c r="Q478" i="1" s="1"/>
  <c r="N498" i="1"/>
  <c r="O498" i="1" s="1"/>
  <c r="P498" i="1" s="1"/>
  <c r="R471" i="1"/>
  <c r="S471" i="1" s="1"/>
  <c r="P495" i="1" l="1"/>
  <c r="P532" i="1"/>
  <c r="Q532" i="1" s="1"/>
  <c r="Q545" i="1"/>
  <c r="R545" i="1" s="1"/>
  <c r="Q548" i="1"/>
  <c r="Q487" i="1"/>
  <c r="S522" i="1"/>
  <c r="R546" i="1"/>
  <c r="S546" i="1" s="1"/>
  <c r="Q539" i="1"/>
  <c r="R539" i="1" s="1"/>
  <c r="O531" i="1"/>
  <c r="P531" i="1" s="1"/>
  <c r="O530" i="1"/>
  <c r="P528" i="1"/>
  <c r="P542" i="1"/>
  <c r="Q542" i="1" s="1"/>
  <c r="P527" i="1"/>
  <c r="Q527" i="1" s="1"/>
  <c r="P540" i="1"/>
  <c r="Q540" i="1" s="1"/>
  <c r="O535" i="1"/>
  <c r="P535" i="1" s="1"/>
  <c r="Q535" i="1" s="1"/>
  <c r="R535" i="1" s="1"/>
  <c r="S535" i="1" s="1"/>
  <c r="O536" i="1"/>
  <c r="P544" i="1"/>
  <c r="Q544" i="1" s="1"/>
  <c r="R538" i="1"/>
  <c r="S538" i="1" s="1"/>
  <c r="R548" i="1"/>
  <c r="S548" i="1" s="1"/>
  <c r="P524" i="1"/>
  <c r="Q524" i="1" s="1"/>
  <c r="R489" i="1"/>
  <c r="S489" i="1" s="1"/>
  <c r="O497" i="1"/>
  <c r="S490" i="1"/>
  <c r="R496" i="1"/>
  <c r="S496" i="1" s="1"/>
  <c r="P491" i="1"/>
  <c r="S480" i="1"/>
  <c r="R499" i="1"/>
  <c r="S499" i="1" s="1"/>
  <c r="R487" i="1"/>
  <c r="S487" i="1" s="1"/>
  <c r="Q498" i="1"/>
  <c r="R498" i="1" s="1"/>
  <c r="S498" i="1" s="1"/>
  <c r="S484" i="1"/>
  <c r="O493" i="1"/>
  <c r="P493" i="1" s="1"/>
  <c r="R483" i="1"/>
  <c r="S483" i="1" s="1"/>
  <c r="S539" i="1" l="1"/>
  <c r="Q495" i="1"/>
  <c r="R532" i="1"/>
  <c r="S532" i="1" s="1"/>
  <c r="S545" i="1"/>
  <c r="R524" i="1"/>
  <c r="S524" i="1" s="1"/>
  <c r="Q531" i="1"/>
  <c r="R531" i="1" s="1"/>
  <c r="S531" i="1" s="1"/>
  <c r="R540" i="1"/>
  <c r="S540" i="1" s="1"/>
  <c r="R542" i="1"/>
  <c r="S542" i="1" s="1"/>
  <c r="Q528" i="1"/>
  <c r="R528" i="1" s="1"/>
  <c r="R544" i="1"/>
  <c r="S544" i="1" s="1"/>
  <c r="P530" i="1"/>
  <c r="Q530" i="1" s="1"/>
  <c r="P536" i="1"/>
  <c r="Q536" i="1" s="1"/>
  <c r="R536" i="1" s="1"/>
  <c r="S536" i="1" s="1"/>
  <c r="Q491" i="1"/>
  <c r="R491" i="1" s="1"/>
  <c r="S491" i="1" s="1"/>
  <c r="Q493" i="1"/>
  <c r="R493" i="1" s="1"/>
  <c r="S493" i="1" s="1"/>
  <c r="P497" i="1"/>
  <c r="Q497" i="1" s="1"/>
  <c r="R497" i="1" s="1"/>
  <c r="S497" i="1" s="1"/>
  <c r="R495" i="1" l="1"/>
  <c r="R530" i="1"/>
  <c r="S530" i="1" s="1"/>
  <c r="S495" i="1" l="1"/>
  <c r="S6" i="1"/>
  <c r="R6" i="1"/>
  <c r="Q6" i="1"/>
  <c r="P6" i="1"/>
  <c r="O6" i="1"/>
  <c r="N6" i="1"/>
  <c r="M6" i="1"/>
  <c r="L6" i="1"/>
  <c r="K6" i="1"/>
  <c r="J6" i="1"/>
  <c r="C185" i="2"/>
  <c r="C183" i="2"/>
  <c r="C184" i="2"/>
  <c r="C182" i="2"/>
  <c r="C181" i="2"/>
  <c r="C180" i="2"/>
  <c r="C179" i="2"/>
  <c r="C178" i="2"/>
  <c r="C177" i="2"/>
  <c r="C176" i="2"/>
  <c r="C175" i="2"/>
  <c r="N185" i="2"/>
  <c r="N184" i="2"/>
  <c r="C165" i="2"/>
  <c r="C166" i="2"/>
  <c r="C167" i="2"/>
  <c r="N141" i="2"/>
  <c r="N142" i="2"/>
  <c r="N143" i="2"/>
  <c r="N144" i="2"/>
  <c r="N145" i="2"/>
  <c r="N146" i="2"/>
  <c r="N147" i="2"/>
  <c r="N140" i="2"/>
  <c r="N125" i="2"/>
  <c r="C125" i="2"/>
  <c r="C126" i="2"/>
  <c r="C127" i="2"/>
  <c r="C128" i="2"/>
  <c r="C129" i="2"/>
  <c r="C130" i="2"/>
  <c r="C131" i="2"/>
  <c r="C132" i="2"/>
  <c r="C133" i="2"/>
  <c r="C134" i="2"/>
  <c r="C135" i="2"/>
  <c r="C124" i="2"/>
  <c r="C100" i="2"/>
  <c r="C101" i="2"/>
  <c r="C148" i="2"/>
  <c r="C149" i="2"/>
  <c r="C150" i="2"/>
  <c r="J118" i="2"/>
  <c r="C118" i="2"/>
  <c r="J117" i="2"/>
  <c r="K117" i="2" s="1"/>
  <c r="C117" i="2"/>
  <c r="J116" i="2"/>
  <c r="C116" i="2"/>
  <c r="B507" i="1"/>
  <c r="D553" i="1" s="1"/>
  <c r="B458" i="1"/>
  <c r="D504" i="1" s="1"/>
  <c r="B409" i="1"/>
  <c r="C16" i="4" s="1"/>
  <c r="D521" i="1"/>
  <c r="D522" i="1" s="1"/>
  <c r="D472" i="1"/>
  <c r="C44" i="2"/>
  <c r="C45" i="2"/>
  <c r="C46" i="2"/>
  <c r="C47" i="2"/>
  <c r="C48" i="2"/>
  <c r="C49" i="2"/>
  <c r="C50" i="2"/>
  <c r="C51" i="2"/>
  <c r="C52" i="2"/>
  <c r="C53" i="2"/>
  <c r="C43" i="2"/>
  <c r="C17" i="4" l="1"/>
  <c r="C18" i="4"/>
  <c r="K118" i="2"/>
  <c r="L117" i="2"/>
  <c r="K116" i="2"/>
  <c r="I513" i="1"/>
  <c r="I515" i="1" s="1"/>
  <c r="I508" i="1"/>
  <c r="I509" i="1"/>
  <c r="D523" i="1"/>
  <c r="I464" i="1"/>
  <c r="I466" i="1" s="1"/>
  <c r="I460" i="1"/>
  <c r="D473" i="1"/>
  <c r="I459" i="1"/>
  <c r="N183" i="2"/>
  <c r="N182" i="2"/>
  <c r="N181" i="2"/>
  <c r="N180" i="2"/>
  <c r="N179" i="2"/>
  <c r="N178" i="2"/>
  <c r="N177" i="2"/>
  <c r="N176" i="2"/>
  <c r="N175" i="2"/>
  <c r="N186" i="2" l="1"/>
  <c r="M117" i="2"/>
  <c r="N117" i="2" s="1"/>
  <c r="L118" i="2"/>
  <c r="L116" i="2"/>
  <c r="D524" i="1"/>
  <c r="J512" i="1"/>
  <c r="D474" i="1"/>
  <c r="J463" i="1"/>
  <c r="N149" i="2" l="1"/>
  <c r="N116" i="2"/>
  <c r="M116" i="2"/>
  <c r="N148" i="2" s="1"/>
  <c r="M118" i="2"/>
  <c r="D525" i="1"/>
  <c r="D475" i="1"/>
  <c r="N135" i="2" l="1"/>
  <c r="N118" i="2"/>
  <c r="N150" i="2" s="1"/>
  <c r="D526" i="1"/>
  <c r="D476" i="1"/>
  <c r="D527" i="1" l="1"/>
  <c r="D477" i="1"/>
  <c r="D528" i="1" l="1"/>
  <c r="D478" i="1"/>
  <c r="D529" i="1" l="1"/>
  <c r="D479" i="1"/>
  <c r="D530" i="1" l="1"/>
  <c r="D480" i="1"/>
  <c r="D531" i="1" l="1"/>
  <c r="D481" i="1"/>
  <c r="D532" i="1" l="1"/>
  <c r="D482" i="1"/>
  <c r="D533" i="1" l="1"/>
  <c r="D483" i="1"/>
  <c r="D534" i="1" l="1"/>
  <c r="D484" i="1"/>
  <c r="D535" i="1" l="1"/>
  <c r="D485" i="1"/>
  <c r="D536" i="1" l="1"/>
  <c r="D486" i="1"/>
  <c r="D537" i="1" l="1"/>
  <c r="D487" i="1"/>
  <c r="D538" i="1" l="1"/>
  <c r="D488" i="1"/>
  <c r="D539" i="1" l="1"/>
  <c r="D489" i="1"/>
  <c r="D540" i="1" l="1"/>
  <c r="D490" i="1"/>
  <c r="D541" i="1" l="1"/>
  <c r="D491" i="1"/>
  <c r="D542" i="1" l="1"/>
  <c r="D492" i="1"/>
  <c r="D543" i="1" l="1"/>
  <c r="D493" i="1"/>
  <c r="D544" i="1" l="1"/>
  <c r="D494" i="1"/>
  <c r="D545" i="1" l="1"/>
  <c r="D495" i="1"/>
  <c r="D546" i="1" l="1"/>
  <c r="D496" i="1"/>
  <c r="D547" i="1" l="1"/>
  <c r="D497" i="1"/>
  <c r="D548" i="1" l="1"/>
  <c r="D498" i="1"/>
  <c r="D549" i="1" l="1"/>
  <c r="D499" i="1"/>
  <c r="D500" i="1" l="1"/>
  <c r="J551" i="1" l="1"/>
  <c r="E18" i="4" s="1"/>
  <c r="J502" i="1" l="1"/>
  <c r="E17" i="4" s="1"/>
  <c r="C85" i="2" l="1"/>
  <c r="I85" i="2"/>
  <c r="C86" i="2"/>
  <c r="I86" i="2"/>
  <c r="C87" i="2"/>
  <c r="I87" i="2"/>
  <c r="C71" i="2"/>
  <c r="C69" i="2"/>
  <c r="C70" i="2"/>
  <c r="E33" i="4" l="1"/>
  <c r="E30" i="4"/>
  <c r="E29" i="4"/>
  <c r="E28" i="4"/>
  <c r="P20" i="2" l="1"/>
  <c r="P21" i="2" s="1"/>
  <c r="P7" i="1" s="1"/>
  <c r="Q20" i="2"/>
  <c r="Q21" i="2" s="1"/>
  <c r="Q7" i="1" s="1"/>
  <c r="R20" i="2"/>
  <c r="R21" i="2" s="1"/>
  <c r="R7" i="1" s="1"/>
  <c r="S20" i="2"/>
  <c r="S21" i="2" s="1"/>
  <c r="S7" i="1" s="1"/>
  <c r="O20" i="2"/>
  <c r="O21" i="2" s="1"/>
  <c r="O7" i="1" s="1"/>
  <c r="J20" i="2"/>
  <c r="J21" i="2" s="1"/>
  <c r="K20" i="2"/>
  <c r="K21" i="2" s="1"/>
  <c r="L20" i="2"/>
  <c r="L21" i="2" s="1"/>
  <c r="M20" i="2"/>
  <c r="M21" i="2" s="1"/>
  <c r="N20" i="2"/>
  <c r="N21" i="2" s="1"/>
  <c r="I20" i="2"/>
  <c r="I21" i="2" s="1"/>
  <c r="C109" i="2"/>
  <c r="C141" i="2" s="1"/>
  <c r="C110" i="2"/>
  <c r="C142" i="2" s="1"/>
  <c r="C111" i="2"/>
  <c r="C143" i="2" s="1"/>
  <c r="C112" i="2"/>
  <c r="C144" i="2" s="1"/>
  <c r="C113" i="2"/>
  <c r="C145" i="2" s="1"/>
  <c r="C114" i="2"/>
  <c r="C146" i="2" s="1"/>
  <c r="C115" i="2"/>
  <c r="C147" i="2" s="1"/>
  <c r="C108" i="2"/>
  <c r="C140" i="2" s="1"/>
  <c r="C93" i="2"/>
  <c r="C94" i="2"/>
  <c r="C95" i="2"/>
  <c r="C96" i="2"/>
  <c r="C97" i="2"/>
  <c r="C98" i="2"/>
  <c r="C99" i="2"/>
  <c r="C102" i="2"/>
  <c r="C92" i="2"/>
  <c r="P41" i="2"/>
  <c r="Q41" i="2"/>
  <c r="R41" i="2"/>
  <c r="S41" i="2"/>
  <c r="O41" i="2"/>
  <c r="J5" i="1"/>
  <c r="K5" i="1" s="1"/>
  <c r="K513" i="1" l="1"/>
  <c r="K464" i="1"/>
  <c r="K415" i="1"/>
  <c r="K317" i="1"/>
  <c r="K219" i="1"/>
  <c r="K121" i="1"/>
  <c r="K23" i="1"/>
  <c r="K366" i="1"/>
  <c r="K268" i="1"/>
  <c r="K170" i="1"/>
  <c r="K72" i="1"/>
  <c r="L5" i="1"/>
  <c r="J513" i="1"/>
  <c r="J464" i="1"/>
  <c r="J415" i="1"/>
  <c r="J317" i="1"/>
  <c r="J219" i="1"/>
  <c r="J121" i="1"/>
  <c r="J23" i="1"/>
  <c r="J366" i="1"/>
  <c r="J268" i="1"/>
  <c r="J170" i="1"/>
  <c r="J72" i="1"/>
  <c r="L464" i="1" l="1"/>
  <c r="L513" i="1"/>
  <c r="L366" i="1"/>
  <c r="L268" i="1"/>
  <c r="L170" i="1"/>
  <c r="L72" i="1"/>
  <c r="L415" i="1"/>
  <c r="L317" i="1"/>
  <c r="L219" i="1"/>
  <c r="L121" i="1"/>
  <c r="L23" i="1"/>
  <c r="M5" i="1"/>
  <c r="N5" i="1" l="1"/>
  <c r="M513" i="1"/>
  <c r="M464" i="1"/>
  <c r="M366" i="1"/>
  <c r="M268" i="1"/>
  <c r="M170" i="1"/>
  <c r="M72" i="1"/>
  <c r="M415" i="1"/>
  <c r="M317" i="1"/>
  <c r="M219" i="1"/>
  <c r="M121" i="1"/>
  <c r="M23" i="1"/>
  <c r="O5" i="1" l="1"/>
  <c r="N513" i="1"/>
  <c r="N464" i="1"/>
  <c r="N415" i="1"/>
  <c r="N317" i="1"/>
  <c r="N219" i="1"/>
  <c r="N121" i="1"/>
  <c r="N23" i="1"/>
  <c r="N366" i="1"/>
  <c r="N268" i="1"/>
  <c r="N170" i="1"/>
  <c r="N72" i="1"/>
  <c r="O513" i="1" l="1"/>
  <c r="O464" i="1"/>
  <c r="O415" i="1"/>
  <c r="O317" i="1"/>
  <c r="O219" i="1"/>
  <c r="O121" i="1"/>
  <c r="O23" i="1"/>
  <c r="O366" i="1"/>
  <c r="O268" i="1"/>
  <c r="O170" i="1"/>
  <c r="O72" i="1"/>
  <c r="J5" i="4"/>
  <c r="Q5" i="4" s="1"/>
  <c r="P5" i="1"/>
  <c r="G5" i="4"/>
  <c r="H5" i="4"/>
  <c r="I5" i="4"/>
  <c r="C62" i="2"/>
  <c r="C63" i="2"/>
  <c r="C64" i="2"/>
  <c r="C65" i="2"/>
  <c r="C66" i="2"/>
  <c r="C67" i="2"/>
  <c r="C68" i="2"/>
  <c r="C61" i="2"/>
  <c r="C157" i="2"/>
  <c r="C168" i="2"/>
  <c r="C164" i="2"/>
  <c r="C163" i="2"/>
  <c r="C162" i="2"/>
  <c r="C161" i="2"/>
  <c r="C160" i="2"/>
  <c r="C159" i="2"/>
  <c r="C158" i="2"/>
  <c r="I103" i="2"/>
  <c r="I78" i="2"/>
  <c r="I79" i="2"/>
  <c r="I80" i="2"/>
  <c r="I81" i="2"/>
  <c r="I82" i="2"/>
  <c r="I83" i="2"/>
  <c r="I84" i="2"/>
  <c r="P464" i="1" l="1"/>
  <c r="P513" i="1"/>
  <c r="P366" i="1"/>
  <c r="P268" i="1"/>
  <c r="P170" i="1"/>
  <c r="P72" i="1"/>
  <c r="P23" i="1"/>
  <c r="P415" i="1"/>
  <c r="P317" i="1"/>
  <c r="P219" i="1"/>
  <c r="P121" i="1"/>
  <c r="K5" i="4"/>
  <c r="R5" i="4" s="1"/>
  <c r="Q5" i="1"/>
  <c r="K7" i="1"/>
  <c r="L7" i="1"/>
  <c r="M7" i="1"/>
  <c r="N7" i="1"/>
  <c r="J422" i="1"/>
  <c r="J373" i="1"/>
  <c r="J324" i="1"/>
  <c r="J275" i="1"/>
  <c r="J226" i="1"/>
  <c r="J177" i="1"/>
  <c r="J128" i="1"/>
  <c r="J79" i="1"/>
  <c r="J30" i="1"/>
  <c r="K65" i="2" l="1"/>
  <c r="K70" i="2"/>
  <c r="K64" i="2"/>
  <c r="Q513" i="1"/>
  <c r="Q464" i="1"/>
  <c r="Q366" i="1"/>
  <c r="Q268" i="1"/>
  <c r="Q170" i="1"/>
  <c r="Q72" i="1"/>
  <c r="Q415" i="1"/>
  <c r="Q317" i="1"/>
  <c r="Q219" i="1"/>
  <c r="Q121" i="1"/>
  <c r="Q23" i="1"/>
  <c r="L5" i="4"/>
  <c r="S5" i="4" s="1"/>
  <c r="R5" i="1"/>
  <c r="J7" i="1"/>
  <c r="J109" i="2"/>
  <c r="J112" i="2"/>
  <c r="J115" i="2"/>
  <c r="J110" i="2"/>
  <c r="J113" i="2"/>
  <c r="J108" i="2"/>
  <c r="J111" i="2"/>
  <c r="J114" i="2"/>
  <c r="K69" i="2"/>
  <c r="K71" i="2" l="1"/>
  <c r="K66" i="2"/>
  <c r="K61" i="2"/>
  <c r="K67" i="2"/>
  <c r="K62" i="2"/>
  <c r="K68" i="2"/>
  <c r="K63" i="2"/>
  <c r="J62" i="2"/>
  <c r="J66" i="2"/>
  <c r="J70" i="2"/>
  <c r="J63" i="2"/>
  <c r="J67" i="2"/>
  <c r="J71" i="2"/>
  <c r="J64" i="2"/>
  <c r="J68" i="2"/>
  <c r="J61" i="2"/>
  <c r="J65" i="2"/>
  <c r="J69" i="2"/>
  <c r="R513" i="1"/>
  <c r="R464" i="1"/>
  <c r="R415" i="1"/>
  <c r="R317" i="1"/>
  <c r="R219" i="1"/>
  <c r="R121" i="1"/>
  <c r="R23" i="1"/>
  <c r="R366" i="1"/>
  <c r="R268" i="1"/>
  <c r="R170" i="1"/>
  <c r="R72" i="1"/>
  <c r="M5" i="4"/>
  <c r="T5" i="4" s="1"/>
  <c r="S5" i="1"/>
  <c r="J503" i="1"/>
  <c r="J552" i="1"/>
  <c r="J86" i="2"/>
  <c r="K111" i="2"/>
  <c r="L111" i="2" s="1"/>
  <c r="K115" i="2"/>
  <c r="L115" i="2" s="1"/>
  <c r="J119" i="2"/>
  <c r="K108" i="2"/>
  <c r="K112" i="2"/>
  <c r="L112" i="2" s="1"/>
  <c r="M112" i="2" s="1"/>
  <c r="K114" i="2"/>
  <c r="K113" i="2"/>
  <c r="K109" i="2"/>
  <c r="K110" i="2"/>
  <c r="L64" i="2" l="1"/>
  <c r="L69" i="2"/>
  <c r="L63" i="2"/>
  <c r="L68" i="2"/>
  <c r="L62" i="2"/>
  <c r="L71" i="2"/>
  <c r="L67" i="2"/>
  <c r="L70" i="2"/>
  <c r="L61" i="2"/>
  <c r="L66" i="2"/>
  <c r="L65" i="2"/>
  <c r="S513" i="1"/>
  <c r="S464" i="1"/>
  <c r="S415" i="1"/>
  <c r="S317" i="1"/>
  <c r="S219" i="1"/>
  <c r="S121" i="1"/>
  <c r="S23" i="1"/>
  <c r="S366" i="1"/>
  <c r="S268" i="1"/>
  <c r="S170" i="1"/>
  <c r="S72" i="1"/>
  <c r="N5" i="4"/>
  <c r="U5" i="4" s="1"/>
  <c r="L110" i="2"/>
  <c r="M110" i="2" s="1"/>
  <c r="N110" i="2" s="1"/>
  <c r="L114" i="2"/>
  <c r="M114" i="2" s="1"/>
  <c r="N112" i="2"/>
  <c r="K119" i="2"/>
  <c r="M115" i="2"/>
  <c r="N115" i="2" s="1"/>
  <c r="L109" i="2"/>
  <c r="M109" i="2" s="1"/>
  <c r="L113" i="2"/>
  <c r="M113" i="2" s="1"/>
  <c r="L108" i="2"/>
  <c r="M111" i="2"/>
  <c r="N111" i="2" s="1"/>
  <c r="M63" i="2" l="1"/>
  <c r="M68" i="2"/>
  <c r="M62" i="2"/>
  <c r="M69" i="2"/>
  <c r="M67" i="2"/>
  <c r="M61" i="2"/>
  <c r="M66" i="2"/>
  <c r="M64" i="2"/>
  <c r="M71" i="2"/>
  <c r="M65" i="2"/>
  <c r="M70" i="2"/>
  <c r="N113" i="2"/>
  <c r="N114" i="2"/>
  <c r="M108" i="2"/>
  <c r="L119" i="2"/>
  <c r="N108" i="2"/>
  <c r="N109" i="2"/>
  <c r="N63" i="2" l="1"/>
  <c r="N68" i="2"/>
  <c r="N62" i="2"/>
  <c r="N67" i="2"/>
  <c r="N61" i="2"/>
  <c r="N70" i="2"/>
  <c r="N64" i="2"/>
  <c r="N69" i="2"/>
  <c r="N66" i="2"/>
  <c r="N71" i="2"/>
  <c r="N65" i="2"/>
  <c r="N119" i="2"/>
  <c r="M119" i="2"/>
  <c r="I19" i="2"/>
  <c r="S53" i="2" l="1"/>
  <c r="S518" i="1" s="1"/>
  <c r="O53" i="2"/>
  <c r="O518" i="1" s="1"/>
  <c r="P525" i="1" s="1"/>
  <c r="P52" i="2"/>
  <c r="P469" i="1" s="1"/>
  <c r="Q51" i="2"/>
  <c r="Q420" i="1" s="1"/>
  <c r="R50" i="2"/>
  <c r="R371" i="1" s="1"/>
  <c r="S49" i="2"/>
  <c r="S322" i="1" s="1"/>
  <c r="O49" i="2"/>
  <c r="O322" i="1" s="1"/>
  <c r="P48" i="2"/>
  <c r="P273" i="1" s="1"/>
  <c r="Q47" i="2"/>
  <c r="Q224" i="1" s="1"/>
  <c r="R46" i="2"/>
  <c r="R175" i="1" s="1"/>
  <c r="S45" i="2"/>
  <c r="S126" i="1" s="1"/>
  <c r="O45" i="2"/>
  <c r="O126" i="1" s="1"/>
  <c r="P44" i="2"/>
  <c r="P77" i="1" s="1"/>
  <c r="Q43" i="2"/>
  <c r="Q28" i="1" s="1"/>
  <c r="R45" i="2"/>
  <c r="R126" i="1" s="1"/>
  <c r="O44" i="2"/>
  <c r="O77" i="1" s="1"/>
  <c r="R52" i="2"/>
  <c r="R469" i="1" s="1"/>
  <c r="P50" i="2"/>
  <c r="P371" i="1" s="1"/>
  <c r="S47" i="2"/>
  <c r="S224" i="1" s="1"/>
  <c r="R44" i="2"/>
  <c r="R77" i="1" s="1"/>
  <c r="Q52" i="2"/>
  <c r="Q469" i="1" s="1"/>
  <c r="O50" i="2"/>
  <c r="O371" i="1" s="1"/>
  <c r="R47" i="2"/>
  <c r="R224" i="1" s="1"/>
  <c r="Q44" i="2"/>
  <c r="Q77" i="1" s="1"/>
  <c r="R53" i="2"/>
  <c r="R518" i="1" s="1"/>
  <c r="S528" i="1" s="1"/>
  <c r="S52" i="2"/>
  <c r="S469" i="1" s="1"/>
  <c r="O52" i="2"/>
  <c r="O469" i="1" s="1"/>
  <c r="P51" i="2"/>
  <c r="P420" i="1" s="1"/>
  <c r="Q50" i="2"/>
  <c r="Q371" i="1" s="1"/>
  <c r="R49" i="2"/>
  <c r="R322" i="1" s="1"/>
  <c r="S48" i="2"/>
  <c r="S273" i="1" s="1"/>
  <c r="O48" i="2"/>
  <c r="O273" i="1" s="1"/>
  <c r="P47" i="2"/>
  <c r="P224" i="1" s="1"/>
  <c r="Q46" i="2"/>
  <c r="Q175" i="1" s="1"/>
  <c r="S44" i="2"/>
  <c r="S77" i="1" s="1"/>
  <c r="P43" i="2"/>
  <c r="P28" i="1" s="1"/>
  <c r="S51" i="2"/>
  <c r="S420" i="1" s="1"/>
  <c r="Q49" i="2"/>
  <c r="Q322" i="1" s="1"/>
  <c r="O47" i="2"/>
  <c r="O224" i="1" s="1"/>
  <c r="Q45" i="2"/>
  <c r="Q126" i="1" s="1"/>
  <c r="O43" i="2"/>
  <c r="O28" i="1" s="1"/>
  <c r="S50" i="2"/>
  <c r="S371" i="1" s="1"/>
  <c r="Q48" i="2"/>
  <c r="Q273" i="1" s="1"/>
  <c r="S46" i="2"/>
  <c r="S175" i="1" s="1"/>
  <c r="R43" i="2"/>
  <c r="R28" i="1" s="1"/>
  <c r="Q53" i="2"/>
  <c r="Q518" i="1" s="1"/>
  <c r="R527" i="1" s="1"/>
  <c r="S527" i="1" s="1"/>
  <c r="O51" i="2"/>
  <c r="O420" i="1" s="1"/>
  <c r="R48" i="2"/>
  <c r="R273" i="1" s="1"/>
  <c r="P46" i="2"/>
  <c r="P175" i="1" s="1"/>
  <c r="S43" i="2"/>
  <c r="S28" i="1" s="1"/>
  <c r="R51" i="2"/>
  <c r="R420" i="1" s="1"/>
  <c r="P49" i="2"/>
  <c r="P322" i="1" s="1"/>
  <c r="O46" i="2"/>
  <c r="O175" i="1" s="1"/>
  <c r="P53" i="2"/>
  <c r="P518" i="1" s="1"/>
  <c r="Q526" i="1" s="1"/>
  <c r="R526" i="1" s="1"/>
  <c r="S526" i="1" s="1"/>
  <c r="P45" i="2"/>
  <c r="P126" i="1" s="1"/>
  <c r="N32" i="4"/>
  <c r="N33" i="4"/>
  <c r="K32" i="4"/>
  <c r="K33" i="4"/>
  <c r="J32" i="4"/>
  <c r="R514" i="1"/>
  <c r="N514" i="1"/>
  <c r="J514" i="1"/>
  <c r="J515" i="1" s="1"/>
  <c r="P465" i="1"/>
  <c r="L465" i="1"/>
  <c r="R416" i="1"/>
  <c r="N416" i="1"/>
  <c r="J416" i="1"/>
  <c r="P367" i="1"/>
  <c r="L367" i="1"/>
  <c r="R318" i="1"/>
  <c r="N318" i="1"/>
  <c r="J318" i="1"/>
  <c r="P269" i="1"/>
  <c r="L269" i="1"/>
  <c r="R220" i="1"/>
  <c r="N220" i="1"/>
  <c r="J220" i="1"/>
  <c r="P171" i="1"/>
  <c r="L171" i="1"/>
  <c r="R122" i="1"/>
  <c r="N122" i="1"/>
  <c r="J122" i="1"/>
  <c r="P73" i="1"/>
  <c r="L73" i="1"/>
  <c r="M24" i="1"/>
  <c r="O24" i="1"/>
  <c r="S24" i="1"/>
  <c r="P24" i="1"/>
  <c r="K514" i="1"/>
  <c r="S416" i="1"/>
  <c r="K416" i="1"/>
  <c r="S318" i="1"/>
  <c r="Q269" i="1"/>
  <c r="O220" i="1"/>
  <c r="M171" i="1"/>
  <c r="K122" i="1"/>
  <c r="N24" i="1"/>
  <c r="L32" i="4"/>
  <c r="L33" i="4"/>
  <c r="J33" i="4"/>
  <c r="Q514" i="1"/>
  <c r="M514" i="1"/>
  <c r="S465" i="1"/>
  <c r="O465" i="1"/>
  <c r="K465" i="1"/>
  <c r="Q416" i="1"/>
  <c r="M416" i="1"/>
  <c r="S367" i="1"/>
  <c r="O367" i="1"/>
  <c r="K367" i="1"/>
  <c r="Q318" i="1"/>
  <c r="M318" i="1"/>
  <c r="S269" i="1"/>
  <c r="O269" i="1"/>
  <c r="K269" i="1"/>
  <c r="Q220" i="1"/>
  <c r="M220" i="1"/>
  <c r="S171" i="1"/>
  <c r="O171" i="1"/>
  <c r="K171" i="1"/>
  <c r="Q122" i="1"/>
  <c r="M122" i="1"/>
  <c r="S73" i="1"/>
  <c r="O73" i="1"/>
  <c r="K73" i="1"/>
  <c r="L24" i="1"/>
  <c r="O514" i="1"/>
  <c r="M465" i="1"/>
  <c r="Q367" i="1"/>
  <c r="O318" i="1"/>
  <c r="S220" i="1"/>
  <c r="Q171" i="1"/>
  <c r="O122" i="1"/>
  <c r="M73" i="1"/>
  <c r="R24" i="1"/>
  <c r="M32" i="4"/>
  <c r="M33" i="4"/>
  <c r="P514" i="1"/>
  <c r="L514" i="1"/>
  <c r="R465" i="1"/>
  <c r="N465" i="1"/>
  <c r="J465" i="1"/>
  <c r="J466" i="1" s="1"/>
  <c r="P416" i="1"/>
  <c r="L416" i="1"/>
  <c r="R367" i="1"/>
  <c r="N367" i="1"/>
  <c r="J367" i="1"/>
  <c r="P318" i="1"/>
  <c r="L318" i="1"/>
  <c r="R269" i="1"/>
  <c r="N269" i="1"/>
  <c r="J269" i="1"/>
  <c r="P220" i="1"/>
  <c r="L220" i="1"/>
  <c r="R171" i="1"/>
  <c r="N171" i="1"/>
  <c r="J171" i="1"/>
  <c r="P122" i="1"/>
  <c r="L122" i="1"/>
  <c r="R73" i="1"/>
  <c r="N73" i="1"/>
  <c r="J73" i="1"/>
  <c r="K24" i="1"/>
  <c r="Q24" i="1"/>
  <c r="S514" i="1"/>
  <c r="Q465" i="1"/>
  <c r="O416" i="1"/>
  <c r="M367" i="1"/>
  <c r="K318" i="1"/>
  <c r="M269" i="1"/>
  <c r="K220" i="1"/>
  <c r="S122" i="1"/>
  <c r="Q73" i="1"/>
  <c r="J24" i="1"/>
  <c r="N151" i="2"/>
  <c r="Q525" i="1" l="1"/>
  <c r="R525" i="1" s="1"/>
  <c r="S525" i="1" s="1"/>
  <c r="K512" i="1"/>
  <c r="K515" i="1" s="1"/>
  <c r="J553" i="1"/>
  <c r="K463" i="1"/>
  <c r="K466" i="1" s="1"/>
  <c r="J504" i="1"/>
  <c r="E25" i="4"/>
  <c r="E27" i="4"/>
  <c r="I25" i="4"/>
  <c r="F25" i="4"/>
  <c r="G25" i="4"/>
  <c r="L463" i="1" l="1"/>
  <c r="L512" i="1"/>
  <c r="H25" i="4"/>
  <c r="E24" i="4"/>
  <c r="E23" i="4"/>
  <c r="H26" i="4"/>
  <c r="I26" i="4"/>
  <c r="G26" i="4"/>
  <c r="E26" i="4"/>
  <c r="F26" i="4"/>
  <c r="L515" i="1" l="1"/>
  <c r="M512" i="1" s="1"/>
  <c r="L466" i="1"/>
  <c r="E34" i="4"/>
  <c r="M463" i="1" l="1"/>
  <c r="M515" i="1"/>
  <c r="F33" i="4"/>
  <c r="M466" i="1" l="1"/>
  <c r="N512" i="1"/>
  <c r="I33" i="4"/>
  <c r="G33" i="4"/>
  <c r="H33" i="4"/>
  <c r="N463" i="1" l="1"/>
  <c r="N515" i="1"/>
  <c r="O512" i="1" s="1"/>
  <c r="F29" i="4"/>
  <c r="F30" i="4"/>
  <c r="F27" i="4"/>
  <c r="F28" i="4"/>
  <c r="N466" i="1" l="1"/>
  <c r="O463" i="1" s="1"/>
  <c r="O515" i="1"/>
  <c r="P512" i="1" s="1"/>
  <c r="H24" i="4"/>
  <c r="G28" i="4"/>
  <c r="F24" i="4"/>
  <c r="G24" i="4"/>
  <c r="G30" i="4"/>
  <c r="H28" i="4"/>
  <c r="I28" i="4"/>
  <c r="H30" i="4"/>
  <c r="I30" i="4"/>
  <c r="H27" i="4"/>
  <c r="G27" i="4"/>
  <c r="I29" i="4"/>
  <c r="H29" i="4"/>
  <c r="I27" i="4"/>
  <c r="G29" i="4"/>
  <c r="O466" i="1" l="1"/>
  <c r="P463" i="1" s="1"/>
  <c r="P515" i="1"/>
  <c r="I24" i="4"/>
  <c r="F23" i="4"/>
  <c r="Q512" i="1" l="1"/>
  <c r="P466" i="1"/>
  <c r="H23" i="4"/>
  <c r="I23" i="4"/>
  <c r="G23" i="4"/>
  <c r="F34" i="4"/>
  <c r="Q515" i="1" l="1"/>
  <c r="R512" i="1" s="1"/>
  <c r="Q463" i="1"/>
  <c r="H34" i="4"/>
  <c r="G34" i="4"/>
  <c r="I34" i="4"/>
  <c r="R515" i="1" l="1"/>
  <c r="Q466" i="1"/>
  <c r="X33" i="4"/>
  <c r="S512" i="1" l="1"/>
  <c r="R463" i="1"/>
  <c r="S515" i="1" l="1"/>
  <c r="R466" i="1"/>
  <c r="S463" i="1" s="1"/>
  <c r="S466" i="1" l="1"/>
  <c r="E5" i="4" l="1"/>
  <c r="F5" i="4"/>
  <c r="I415" i="1"/>
  <c r="B360" i="1"/>
  <c r="I366" i="1" s="1"/>
  <c r="C82" i="2"/>
  <c r="C83" i="2"/>
  <c r="C84" i="2"/>
  <c r="D423" i="1"/>
  <c r="I417" i="1" l="1"/>
  <c r="I368" i="1"/>
  <c r="J423" i="1"/>
  <c r="K423" i="1" s="1"/>
  <c r="C15" i="4"/>
  <c r="I410" i="1"/>
  <c r="I411" i="1"/>
  <c r="D455" i="1"/>
  <c r="D424" i="1"/>
  <c r="J414" i="1" l="1"/>
  <c r="J417" i="1" s="1"/>
  <c r="J424" i="1"/>
  <c r="K424" i="1" s="1"/>
  <c r="D425" i="1"/>
  <c r="C78" i="2"/>
  <c r="C79" i="2"/>
  <c r="C80" i="2"/>
  <c r="C81" i="2"/>
  <c r="C77" i="2"/>
  <c r="C19" i="2"/>
  <c r="K551" i="1" l="1"/>
  <c r="F18" i="4" s="1"/>
  <c r="K552" i="1"/>
  <c r="K553" i="1" s="1"/>
  <c r="K502" i="1"/>
  <c r="F17" i="4" s="1"/>
  <c r="K86" i="2" s="1"/>
  <c r="K414" i="1"/>
  <c r="J425" i="1"/>
  <c r="K425" i="1" s="1"/>
  <c r="L424" i="1"/>
  <c r="D426" i="1"/>
  <c r="N551" i="1" l="1"/>
  <c r="I18" i="4" s="1"/>
  <c r="M551" i="1"/>
  <c r="H18" i="4" s="1"/>
  <c r="L551" i="1"/>
  <c r="G18" i="4" s="1"/>
  <c r="L552" i="1"/>
  <c r="L553" i="1" s="1"/>
  <c r="K417" i="1"/>
  <c r="L414" i="1" s="1"/>
  <c r="J426" i="1"/>
  <c r="K426" i="1" s="1"/>
  <c r="L425" i="1"/>
  <c r="M425" i="1" s="1"/>
  <c r="D427" i="1"/>
  <c r="O551" i="1" l="1"/>
  <c r="J18" i="4" s="1"/>
  <c r="L417" i="1"/>
  <c r="M552" i="1"/>
  <c r="J427" i="1"/>
  <c r="K427" i="1" s="1"/>
  <c r="L426" i="1"/>
  <c r="M426" i="1" s="1"/>
  <c r="N426" i="1" s="1"/>
  <c r="D428" i="1"/>
  <c r="P551" i="1" l="1"/>
  <c r="K18" i="4" s="1"/>
  <c r="M553" i="1"/>
  <c r="N552" i="1"/>
  <c r="Q551" i="1"/>
  <c r="L18" i="4" s="1"/>
  <c r="M414" i="1"/>
  <c r="M417" i="1" s="1"/>
  <c r="J428" i="1"/>
  <c r="K428" i="1" s="1"/>
  <c r="L427" i="1"/>
  <c r="M427" i="1" s="1"/>
  <c r="N427" i="1" s="1"/>
  <c r="D429" i="1"/>
  <c r="N553" i="1" l="1"/>
  <c r="O552" i="1"/>
  <c r="R551" i="1"/>
  <c r="M18" i="4" s="1"/>
  <c r="N414" i="1"/>
  <c r="O427" i="1"/>
  <c r="J429" i="1"/>
  <c r="K429" i="1" s="1"/>
  <c r="L428" i="1"/>
  <c r="M428" i="1" s="1"/>
  <c r="D430" i="1"/>
  <c r="S551" i="1" l="1"/>
  <c r="N18" i="4" s="1"/>
  <c r="O553" i="1"/>
  <c r="P552" i="1"/>
  <c r="N417" i="1"/>
  <c r="J430" i="1"/>
  <c r="K430" i="1" s="1"/>
  <c r="N428" i="1"/>
  <c r="L429" i="1"/>
  <c r="D431" i="1"/>
  <c r="P553" i="1" l="1"/>
  <c r="Q552" i="1"/>
  <c r="O414" i="1"/>
  <c r="O417" i="1" s="1"/>
  <c r="O428" i="1"/>
  <c r="J431" i="1"/>
  <c r="K431" i="1" s="1"/>
  <c r="L430" i="1"/>
  <c r="M429" i="1"/>
  <c r="D432" i="1"/>
  <c r="Q553" i="1" l="1"/>
  <c r="R552" i="1"/>
  <c r="P414" i="1"/>
  <c r="P428" i="1"/>
  <c r="J432" i="1"/>
  <c r="K432" i="1" s="1"/>
  <c r="L431" i="1"/>
  <c r="M431" i="1" s="1"/>
  <c r="N429" i="1"/>
  <c r="M430" i="1"/>
  <c r="D433" i="1"/>
  <c r="P417" i="1" l="1"/>
  <c r="R553" i="1"/>
  <c r="S552" i="1"/>
  <c r="S553" i="1" s="1"/>
  <c r="O429" i="1"/>
  <c r="J433" i="1"/>
  <c r="K433" i="1" s="1"/>
  <c r="L432" i="1"/>
  <c r="N430" i="1"/>
  <c r="N431" i="1"/>
  <c r="D434" i="1"/>
  <c r="Q414" i="1" l="1"/>
  <c r="Q417" i="1" s="1"/>
  <c r="O431" i="1"/>
  <c r="P431" i="1" s="1"/>
  <c r="O430" i="1"/>
  <c r="P430" i="1" s="1"/>
  <c r="Q430" i="1" s="1"/>
  <c r="R430" i="1" s="1"/>
  <c r="P429" i="1"/>
  <c r="Q429" i="1" s="1"/>
  <c r="J434" i="1"/>
  <c r="K434" i="1" s="1"/>
  <c r="L433" i="1"/>
  <c r="M433" i="1" s="1"/>
  <c r="M432" i="1"/>
  <c r="D435" i="1"/>
  <c r="R414" i="1" l="1"/>
  <c r="R417" i="1" s="1"/>
  <c r="Q431" i="1"/>
  <c r="R431" i="1" s="1"/>
  <c r="S431" i="1" s="1"/>
  <c r="J435" i="1"/>
  <c r="K435" i="1" s="1"/>
  <c r="L434" i="1"/>
  <c r="M434" i="1" s="1"/>
  <c r="N432" i="1"/>
  <c r="N433" i="1"/>
  <c r="D436" i="1"/>
  <c r="S414" i="1" l="1"/>
  <c r="S417" i="1" s="1"/>
  <c r="O432" i="1"/>
  <c r="O433" i="1"/>
  <c r="P433" i="1" s="1"/>
  <c r="Q433" i="1" s="1"/>
  <c r="R433" i="1" s="1"/>
  <c r="J436" i="1"/>
  <c r="K436" i="1" s="1"/>
  <c r="L435" i="1"/>
  <c r="M435" i="1" s="1"/>
  <c r="N435" i="1" s="1"/>
  <c r="N434" i="1"/>
  <c r="D437" i="1"/>
  <c r="S433" i="1" l="1"/>
  <c r="O435" i="1"/>
  <c r="P432" i="1"/>
  <c r="Q432" i="1" s="1"/>
  <c r="R432" i="1" s="1"/>
  <c r="S432" i="1" s="1"/>
  <c r="O434" i="1"/>
  <c r="P434" i="1" s="1"/>
  <c r="J437" i="1"/>
  <c r="K437" i="1" s="1"/>
  <c r="L436" i="1"/>
  <c r="M436" i="1" s="1"/>
  <c r="D438" i="1"/>
  <c r="Q434" i="1" l="1"/>
  <c r="R434" i="1" s="1"/>
  <c r="S434" i="1" s="1"/>
  <c r="P435" i="1"/>
  <c r="J438" i="1"/>
  <c r="K438" i="1" s="1"/>
  <c r="L437" i="1"/>
  <c r="N436" i="1"/>
  <c r="D439" i="1"/>
  <c r="O436" i="1" l="1"/>
  <c r="Q435" i="1"/>
  <c r="R435" i="1" s="1"/>
  <c r="J439" i="1"/>
  <c r="K439" i="1" s="1"/>
  <c r="L438" i="1"/>
  <c r="M438" i="1" s="1"/>
  <c r="N438" i="1" s="1"/>
  <c r="M437" i="1"/>
  <c r="N437" i="1" s="1"/>
  <c r="D440" i="1"/>
  <c r="O437" i="1" l="1"/>
  <c r="P437" i="1" s="1"/>
  <c r="P436" i="1"/>
  <c r="Q436" i="1" s="1"/>
  <c r="R436" i="1" s="1"/>
  <c r="S436" i="1" s="1"/>
  <c r="O438" i="1"/>
  <c r="P438" i="1" s="1"/>
  <c r="S435" i="1"/>
  <c r="J440" i="1"/>
  <c r="K440" i="1" s="1"/>
  <c r="L439" i="1"/>
  <c r="M439" i="1" s="1"/>
  <c r="N439" i="1" s="1"/>
  <c r="D441" i="1"/>
  <c r="Q438" i="1" l="1"/>
  <c r="R438" i="1" s="1"/>
  <c r="S438" i="1" s="1"/>
  <c r="Q437" i="1"/>
  <c r="R437" i="1" s="1"/>
  <c r="S437" i="1" s="1"/>
  <c r="O439" i="1"/>
  <c r="J441" i="1"/>
  <c r="K441" i="1" s="1"/>
  <c r="L440" i="1"/>
  <c r="D442" i="1"/>
  <c r="P439" i="1" l="1"/>
  <c r="J442" i="1"/>
  <c r="K442" i="1" s="1"/>
  <c r="L441" i="1"/>
  <c r="M441" i="1" s="1"/>
  <c r="N441" i="1" s="1"/>
  <c r="M440" i="1"/>
  <c r="N440" i="1" s="1"/>
  <c r="D443" i="1"/>
  <c r="O441" i="1" l="1"/>
  <c r="Q439" i="1"/>
  <c r="R439" i="1" s="1"/>
  <c r="S439" i="1" s="1"/>
  <c r="O440" i="1"/>
  <c r="J443" i="1"/>
  <c r="K443" i="1" s="1"/>
  <c r="L442" i="1"/>
  <c r="M442" i="1" s="1"/>
  <c r="D444" i="1"/>
  <c r="P441" i="1" l="1"/>
  <c r="Q441" i="1" s="1"/>
  <c r="R441" i="1" s="1"/>
  <c r="P440" i="1"/>
  <c r="J444" i="1"/>
  <c r="K444" i="1" s="1"/>
  <c r="L443" i="1"/>
  <c r="M443" i="1" s="1"/>
  <c r="N443" i="1" s="1"/>
  <c r="N442" i="1"/>
  <c r="O442" i="1" s="1"/>
  <c r="D445" i="1"/>
  <c r="O443" i="1" l="1"/>
  <c r="Q440" i="1"/>
  <c r="R440" i="1" s="1"/>
  <c r="S440" i="1" s="1"/>
  <c r="P442" i="1"/>
  <c r="S441" i="1"/>
  <c r="J445" i="1"/>
  <c r="K445" i="1" s="1"/>
  <c r="L444" i="1"/>
  <c r="D446" i="1"/>
  <c r="P443" i="1" l="1"/>
  <c r="Q442" i="1"/>
  <c r="R442" i="1" s="1"/>
  <c r="S442" i="1" s="1"/>
  <c r="J446" i="1"/>
  <c r="K446" i="1" s="1"/>
  <c r="L445" i="1"/>
  <c r="M445" i="1" s="1"/>
  <c r="M444" i="1"/>
  <c r="D447" i="1"/>
  <c r="L472" i="1" l="1"/>
  <c r="K503" i="1"/>
  <c r="K504" i="1" s="1"/>
  <c r="Q443" i="1"/>
  <c r="R443" i="1" s="1"/>
  <c r="S443" i="1" s="1"/>
  <c r="J447" i="1"/>
  <c r="K447" i="1" s="1"/>
  <c r="L446" i="1"/>
  <c r="N444" i="1"/>
  <c r="O444" i="1" s="1"/>
  <c r="N445" i="1"/>
  <c r="D448" i="1"/>
  <c r="M472" i="1" l="1"/>
  <c r="N472" i="1" s="1"/>
  <c r="L502" i="1"/>
  <c r="G17" i="4" s="1"/>
  <c r="L86" i="2" s="1"/>
  <c r="M446" i="1"/>
  <c r="N446" i="1" s="1"/>
  <c r="O475" i="1" s="1"/>
  <c r="O445" i="1"/>
  <c r="P444" i="1"/>
  <c r="J448" i="1"/>
  <c r="K448" i="1" s="1"/>
  <c r="L447" i="1"/>
  <c r="M447" i="1" s="1"/>
  <c r="D449" i="1"/>
  <c r="O472" i="1" l="1"/>
  <c r="O446" i="1"/>
  <c r="P476" i="1" s="1"/>
  <c r="M473" i="1"/>
  <c r="L503" i="1"/>
  <c r="L504" i="1" s="1"/>
  <c r="N474" i="1"/>
  <c r="P475" i="1"/>
  <c r="Q475" i="1" s="1"/>
  <c r="Q444" i="1"/>
  <c r="R444" i="1" s="1"/>
  <c r="S444" i="1" s="1"/>
  <c r="P445" i="1"/>
  <c r="P446" i="1"/>
  <c r="J449" i="1"/>
  <c r="K449" i="1" s="1"/>
  <c r="L448" i="1"/>
  <c r="M448" i="1" s="1"/>
  <c r="N448" i="1" s="1"/>
  <c r="N447" i="1"/>
  <c r="D450" i="1"/>
  <c r="M503" i="1" l="1"/>
  <c r="M504" i="1" s="1"/>
  <c r="P472" i="1"/>
  <c r="Q472" i="1" s="1"/>
  <c r="N473" i="1"/>
  <c r="O473" i="1" s="1"/>
  <c r="P473" i="1" s="1"/>
  <c r="Q473" i="1" s="1"/>
  <c r="M502" i="1"/>
  <c r="H17" i="4" s="1"/>
  <c r="M86" i="2" s="1"/>
  <c r="O474" i="1"/>
  <c r="P474" i="1" s="1"/>
  <c r="R475" i="1"/>
  <c r="S475" i="1" s="1"/>
  <c r="Q476" i="1"/>
  <c r="R476" i="1" s="1"/>
  <c r="S476" i="1" s="1"/>
  <c r="Q446" i="1"/>
  <c r="R478" i="1" s="1"/>
  <c r="O448" i="1"/>
  <c r="Q445" i="1"/>
  <c r="R445" i="1" s="1"/>
  <c r="S445" i="1" s="1"/>
  <c r="O447" i="1"/>
  <c r="J450" i="1"/>
  <c r="K450" i="1" s="1"/>
  <c r="L449" i="1"/>
  <c r="M449" i="1" s="1"/>
  <c r="N449" i="1" s="1"/>
  <c r="D451" i="1"/>
  <c r="R472" i="1" l="1"/>
  <c r="S472" i="1" s="1"/>
  <c r="N503" i="1"/>
  <c r="N504" i="1" s="1"/>
  <c r="R473" i="1"/>
  <c r="S473" i="1" s="1"/>
  <c r="N502" i="1"/>
  <c r="I17" i="4" s="1"/>
  <c r="N86" i="2" s="1"/>
  <c r="N166" i="2" s="1"/>
  <c r="O184" i="2" s="1"/>
  <c r="Q474" i="1"/>
  <c r="R474" i="1" s="1"/>
  <c r="P502" i="1"/>
  <c r="K17" i="4" s="1"/>
  <c r="R17" i="4" s="1"/>
  <c r="R50" i="4" s="1"/>
  <c r="O502" i="1"/>
  <c r="J17" i="4" s="1"/>
  <c r="O503" i="1"/>
  <c r="O504" i="1" s="1"/>
  <c r="R446" i="1"/>
  <c r="S446" i="1" s="1"/>
  <c r="Q477" i="1"/>
  <c r="S478" i="1"/>
  <c r="O449" i="1"/>
  <c r="P447" i="1"/>
  <c r="Q447" i="1" s="1"/>
  <c r="R447" i="1" s="1"/>
  <c r="S447" i="1" s="1"/>
  <c r="P448" i="1"/>
  <c r="J451" i="1"/>
  <c r="K451" i="1" s="1"/>
  <c r="L450" i="1"/>
  <c r="K50" i="4" l="1"/>
  <c r="Q17" i="4"/>
  <c r="Q50" i="4" s="1"/>
  <c r="J50" i="4"/>
  <c r="S474" i="1"/>
  <c r="P503" i="1"/>
  <c r="P504" i="1" s="1"/>
  <c r="R477" i="1"/>
  <c r="Q502" i="1"/>
  <c r="L17" i="4" s="1"/>
  <c r="S479" i="1"/>
  <c r="Q448" i="1"/>
  <c r="R448" i="1" s="1"/>
  <c r="S448" i="1" s="1"/>
  <c r="P449" i="1"/>
  <c r="L451" i="1"/>
  <c r="M451" i="1" s="1"/>
  <c r="M450" i="1"/>
  <c r="N450" i="1" s="1"/>
  <c r="Q503" i="1" l="1"/>
  <c r="Q504" i="1" s="1"/>
  <c r="S17" i="4"/>
  <c r="S50" i="4" s="1"/>
  <c r="L50" i="4"/>
  <c r="S477" i="1"/>
  <c r="R502" i="1"/>
  <c r="M17" i="4" s="1"/>
  <c r="O450" i="1"/>
  <c r="Q449" i="1"/>
  <c r="R449" i="1" s="1"/>
  <c r="S449" i="1" s="1"/>
  <c r="N451" i="1"/>
  <c r="R503" i="1" l="1"/>
  <c r="R504" i="1" s="1"/>
  <c r="M50" i="4"/>
  <c r="T17" i="4"/>
  <c r="T50" i="4" s="1"/>
  <c r="S502" i="1"/>
  <c r="N17" i="4" s="1"/>
  <c r="P450" i="1"/>
  <c r="Q450" i="1" s="1"/>
  <c r="O451" i="1"/>
  <c r="P451" i="1" s="1"/>
  <c r="S503" i="1" l="1"/>
  <c r="S504" i="1" s="1"/>
  <c r="U17" i="4"/>
  <c r="U50" i="4" s="1"/>
  <c r="N50" i="4"/>
  <c r="Q451" i="1"/>
  <c r="R451" i="1" s="1"/>
  <c r="S451" i="1" s="1"/>
  <c r="R450" i="1"/>
  <c r="S450" i="1" s="1"/>
  <c r="B311" i="1" l="1"/>
  <c r="I317" i="1" s="1"/>
  <c r="B262" i="1"/>
  <c r="I268" i="1" s="1"/>
  <c r="B213" i="1"/>
  <c r="I219" i="1" s="1"/>
  <c r="B164" i="1"/>
  <c r="I170" i="1" s="1"/>
  <c r="B115" i="1"/>
  <c r="I121" i="1" s="1"/>
  <c r="B66" i="1"/>
  <c r="I72" i="1" s="1"/>
  <c r="B17" i="1"/>
  <c r="I23" i="1" l="1"/>
  <c r="I221" i="1"/>
  <c r="I270" i="1"/>
  <c r="I123" i="1"/>
  <c r="I319" i="1"/>
  <c r="I74" i="1"/>
  <c r="I172" i="1"/>
  <c r="C13" i="4"/>
  <c r="C10" i="4"/>
  <c r="C9" i="4"/>
  <c r="C11" i="4"/>
  <c r="C14" i="4"/>
  <c r="C8" i="4"/>
  <c r="C12" i="4"/>
  <c r="D210" i="1"/>
  <c r="D406" i="1"/>
  <c r="D259" i="1"/>
  <c r="D308" i="1"/>
  <c r="D161" i="1"/>
  <c r="D357" i="1"/>
  <c r="D112" i="1"/>
  <c r="D374" i="1" l="1"/>
  <c r="D325" i="1"/>
  <c r="D276" i="1"/>
  <c r="D227" i="1"/>
  <c r="D178" i="1"/>
  <c r="D129" i="1"/>
  <c r="D80" i="1"/>
  <c r="J80" i="1" l="1"/>
  <c r="K80" i="1" s="1"/>
  <c r="J129" i="1"/>
  <c r="J325" i="1"/>
  <c r="K325" i="1" s="1"/>
  <c r="J227" i="1"/>
  <c r="K227" i="1" s="1"/>
  <c r="J276" i="1"/>
  <c r="K276" i="1" s="1"/>
  <c r="J178" i="1"/>
  <c r="K178" i="1" s="1"/>
  <c r="J374" i="1"/>
  <c r="K374" i="1" s="1"/>
  <c r="K129" i="1"/>
  <c r="D228" i="1"/>
  <c r="I67" i="1"/>
  <c r="I68" i="1"/>
  <c r="I166" i="1"/>
  <c r="I165" i="1"/>
  <c r="I215" i="1"/>
  <c r="I214" i="1"/>
  <c r="I362" i="1"/>
  <c r="K373" i="1" s="1"/>
  <c r="I361" i="1"/>
  <c r="I19" i="1"/>
  <c r="I18" i="1"/>
  <c r="I263" i="1"/>
  <c r="I264" i="1"/>
  <c r="I117" i="1"/>
  <c r="I116" i="1"/>
  <c r="I313" i="1"/>
  <c r="I312" i="1"/>
  <c r="D375" i="1"/>
  <c r="D179" i="1"/>
  <c r="D277" i="1"/>
  <c r="D326" i="1"/>
  <c r="D130" i="1"/>
  <c r="D81" i="1"/>
  <c r="D63" i="1"/>
  <c r="D31" i="1"/>
  <c r="J365" i="1" l="1"/>
  <c r="J368" i="1" s="1"/>
  <c r="K365" i="1" s="1"/>
  <c r="J169" i="1"/>
  <c r="J172" i="1" s="1"/>
  <c r="K169" i="1" s="1"/>
  <c r="J267" i="1"/>
  <c r="J270" i="1" s="1"/>
  <c r="J120" i="1"/>
  <c r="J123" i="1" s="1"/>
  <c r="K120" i="1" s="1"/>
  <c r="J218" i="1"/>
  <c r="J221" i="1" s="1"/>
  <c r="J316" i="1"/>
  <c r="J319" i="1" s="1"/>
  <c r="K316" i="1" s="1"/>
  <c r="J130" i="1"/>
  <c r="J375" i="1"/>
  <c r="K375" i="1" s="1"/>
  <c r="J228" i="1"/>
  <c r="K228" i="1" s="1"/>
  <c r="J277" i="1"/>
  <c r="K277" i="1" s="1"/>
  <c r="J31" i="1"/>
  <c r="K31" i="1" s="1"/>
  <c r="J326" i="1"/>
  <c r="K326" i="1" s="1"/>
  <c r="J81" i="1"/>
  <c r="K81" i="1" s="1"/>
  <c r="J179" i="1"/>
  <c r="K179" i="1" s="1"/>
  <c r="K130" i="1"/>
  <c r="K30" i="1"/>
  <c r="L30" i="1" s="1"/>
  <c r="M30" i="1" s="1"/>
  <c r="L373" i="1"/>
  <c r="M373" i="1" s="1"/>
  <c r="D180" i="1"/>
  <c r="D229" i="1"/>
  <c r="D376" i="1"/>
  <c r="D278" i="1"/>
  <c r="D327" i="1"/>
  <c r="D181" i="1"/>
  <c r="D131" i="1"/>
  <c r="D82" i="1"/>
  <c r="D32" i="1"/>
  <c r="J74" i="1" l="1"/>
  <c r="K71" i="1" s="1"/>
  <c r="K123" i="1"/>
  <c r="K172" i="1"/>
  <c r="K319" i="1"/>
  <c r="K218" i="1"/>
  <c r="K221" i="1" s="1"/>
  <c r="K267" i="1"/>
  <c r="K270" i="1" s="1"/>
  <c r="K368" i="1"/>
  <c r="L130" i="1"/>
  <c r="J131" i="1"/>
  <c r="K131" i="1" s="1"/>
  <c r="J181" i="1"/>
  <c r="K181" i="1" s="1"/>
  <c r="J229" i="1"/>
  <c r="J180" i="1"/>
  <c r="K180" i="1" s="1"/>
  <c r="J376" i="1"/>
  <c r="J32" i="1"/>
  <c r="K32" i="1" s="1"/>
  <c r="J327" i="1"/>
  <c r="K327" i="1" s="1"/>
  <c r="J82" i="1"/>
  <c r="K82" i="1" s="1"/>
  <c r="J278" i="1"/>
  <c r="K278" i="1" s="1"/>
  <c r="L277" i="1"/>
  <c r="L179" i="1"/>
  <c r="L81" i="1"/>
  <c r="L228" i="1"/>
  <c r="L326" i="1"/>
  <c r="L375" i="1"/>
  <c r="K229" i="1"/>
  <c r="K376" i="1"/>
  <c r="N373" i="1"/>
  <c r="N30" i="1"/>
  <c r="L31" i="1"/>
  <c r="D230" i="1"/>
  <c r="D377" i="1"/>
  <c r="D279" i="1"/>
  <c r="D328" i="1"/>
  <c r="D182" i="1"/>
  <c r="D132" i="1"/>
  <c r="D83" i="1"/>
  <c r="D33" i="1"/>
  <c r="K74" i="1" l="1"/>
  <c r="L71" i="1" s="1"/>
  <c r="L365" i="1"/>
  <c r="L169" i="1"/>
  <c r="L120" i="1"/>
  <c r="L316" i="1"/>
  <c r="L267" i="1"/>
  <c r="L218" i="1"/>
  <c r="O373" i="1"/>
  <c r="O30" i="1"/>
  <c r="P30" i="1" s="1"/>
  <c r="J83" i="1"/>
  <c r="J279" i="1"/>
  <c r="K279" i="1" s="1"/>
  <c r="J132" i="1"/>
  <c r="K132" i="1" s="1"/>
  <c r="J377" i="1"/>
  <c r="K377" i="1" s="1"/>
  <c r="J33" i="1"/>
  <c r="K33" i="1" s="1"/>
  <c r="J328" i="1"/>
  <c r="J182" i="1"/>
  <c r="K182" i="1" s="1"/>
  <c r="J230" i="1"/>
  <c r="K230" i="1" s="1"/>
  <c r="L180" i="1"/>
  <c r="M180" i="1" s="1"/>
  <c r="L376" i="1"/>
  <c r="M376" i="1" s="1"/>
  <c r="L82" i="1"/>
  <c r="M82" i="1" s="1"/>
  <c r="L278" i="1"/>
  <c r="L181" i="1"/>
  <c r="M181" i="1" s="1"/>
  <c r="N181" i="1" s="1"/>
  <c r="L327" i="1"/>
  <c r="M327" i="1" s="1"/>
  <c r="L131" i="1"/>
  <c r="M131" i="1" s="1"/>
  <c r="L229" i="1"/>
  <c r="M229" i="1" s="1"/>
  <c r="K83" i="1"/>
  <c r="D231" i="1"/>
  <c r="K328" i="1"/>
  <c r="D378" i="1"/>
  <c r="L32" i="1"/>
  <c r="M31" i="1"/>
  <c r="D280" i="1"/>
  <c r="D379" i="1"/>
  <c r="D329" i="1"/>
  <c r="D232" i="1"/>
  <c r="D183" i="1"/>
  <c r="D133" i="1"/>
  <c r="D84" i="1"/>
  <c r="D34" i="1"/>
  <c r="L74" i="1" l="1"/>
  <c r="M71" i="1" s="1"/>
  <c r="L221" i="1"/>
  <c r="M218" i="1" s="1"/>
  <c r="L319" i="1"/>
  <c r="L172" i="1"/>
  <c r="L368" i="1"/>
  <c r="M365" i="1" s="1"/>
  <c r="L270" i="1"/>
  <c r="L123" i="1"/>
  <c r="Q30" i="1"/>
  <c r="R30" i="1" s="1"/>
  <c r="P373" i="1"/>
  <c r="J378" i="1"/>
  <c r="K378" i="1" s="1"/>
  <c r="J84" i="1"/>
  <c r="K84" i="1" s="1"/>
  <c r="J329" i="1"/>
  <c r="J133" i="1"/>
  <c r="J379" i="1"/>
  <c r="K379" i="1" s="1"/>
  <c r="J183" i="1"/>
  <c r="J280" i="1"/>
  <c r="K280" i="1" s="1"/>
  <c r="M278" i="1"/>
  <c r="J34" i="1"/>
  <c r="K34" i="1" s="1"/>
  <c r="J232" i="1"/>
  <c r="K232" i="1" s="1"/>
  <c r="J231" i="1"/>
  <c r="K231" i="1" s="1"/>
  <c r="L132" i="1"/>
  <c r="M132" i="1" s="1"/>
  <c r="N132" i="1" s="1"/>
  <c r="L182" i="1"/>
  <c r="M182" i="1" s="1"/>
  <c r="L33" i="1"/>
  <c r="M33" i="1" s="1"/>
  <c r="N33" i="1" s="1"/>
  <c r="L377" i="1"/>
  <c r="M377" i="1" s="1"/>
  <c r="N377" i="1" s="1"/>
  <c r="L328" i="1"/>
  <c r="M328" i="1" s="1"/>
  <c r="N328" i="1" s="1"/>
  <c r="L230" i="1"/>
  <c r="L279" i="1"/>
  <c r="M279" i="1" s="1"/>
  <c r="N279" i="1" s="1"/>
  <c r="L83" i="1"/>
  <c r="K183" i="1"/>
  <c r="K329" i="1"/>
  <c r="K133" i="1"/>
  <c r="N31" i="1"/>
  <c r="M32" i="1"/>
  <c r="D281" i="1"/>
  <c r="D380" i="1"/>
  <c r="D330" i="1"/>
  <c r="D233" i="1"/>
  <c r="D184" i="1"/>
  <c r="D134" i="1"/>
  <c r="D85" i="1"/>
  <c r="D35" i="1"/>
  <c r="M316" i="1" l="1"/>
  <c r="M319" i="1" s="1"/>
  <c r="M74" i="1"/>
  <c r="N71" i="1" s="1"/>
  <c r="M368" i="1"/>
  <c r="M221" i="1"/>
  <c r="M169" i="1"/>
  <c r="M172" i="1" s="1"/>
  <c r="M267" i="1"/>
  <c r="M120" i="1"/>
  <c r="L232" i="1"/>
  <c r="M232" i="1" s="1"/>
  <c r="N232" i="1" s="1"/>
  <c r="L379" i="1"/>
  <c r="M379" i="1" s="1"/>
  <c r="O33" i="1"/>
  <c r="O31" i="1"/>
  <c r="P31" i="1" s="1"/>
  <c r="S30" i="1"/>
  <c r="Q373" i="1"/>
  <c r="L378" i="1"/>
  <c r="M378" i="1" s="1"/>
  <c r="J134" i="1"/>
  <c r="K134" i="1" s="1"/>
  <c r="J380" i="1"/>
  <c r="K380" i="1" s="1"/>
  <c r="J85" i="1"/>
  <c r="J330" i="1"/>
  <c r="K330" i="1" s="1"/>
  <c r="J184" i="1"/>
  <c r="K184" i="1" s="1"/>
  <c r="J281" i="1"/>
  <c r="K281" i="1" s="1"/>
  <c r="J35" i="1"/>
  <c r="J233" i="1"/>
  <c r="K233" i="1" s="1"/>
  <c r="M230" i="1"/>
  <c r="N230" i="1" s="1"/>
  <c r="L183" i="1"/>
  <c r="M183" i="1" s="1"/>
  <c r="L133" i="1"/>
  <c r="M133" i="1" s="1"/>
  <c r="L231" i="1"/>
  <c r="M231" i="1" s="1"/>
  <c r="N231" i="1" s="1"/>
  <c r="L84" i="1"/>
  <c r="M84" i="1" s="1"/>
  <c r="N84" i="1" s="1"/>
  <c r="M83" i="1"/>
  <c r="N83" i="1" s="1"/>
  <c r="L329" i="1"/>
  <c r="N182" i="1"/>
  <c r="L280" i="1"/>
  <c r="K85" i="1"/>
  <c r="L34" i="1"/>
  <c r="M34" i="1" s="1"/>
  <c r="N34" i="1" s="1"/>
  <c r="K35" i="1"/>
  <c r="N32" i="1"/>
  <c r="D282" i="1"/>
  <c r="D381" i="1"/>
  <c r="D331" i="1"/>
  <c r="D234" i="1"/>
  <c r="D185" i="1"/>
  <c r="D135" i="1"/>
  <c r="D86" i="1"/>
  <c r="D36" i="1"/>
  <c r="N74" i="1" l="1"/>
  <c r="O71" i="1" s="1"/>
  <c r="N218" i="1"/>
  <c r="N316" i="1"/>
  <c r="N319" i="1" s="1"/>
  <c r="O316" i="1" s="1"/>
  <c r="N169" i="1"/>
  <c r="N379" i="1"/>
  <c r="O379" i="1" s="1"/>
  <c r="M123" i="1"/>
  <c r="N120" i="1" s="1"/>
  <c r="M270" i="1"/>
  <c r="N365" i="1"/>
  <c r="Q31" i="1"/>
  <c r="O84" i="1"/>
  <c r="P33" i="1"/>
  <c r="Q33" i="1" s="1"/>
  <c r="O32" i="1"/>
  <c r="P32" i="1" s="1"/>
  <c r="O182" i="1"/>
  <c r="O231" i="1"/>
  <c r="O232" i="1"/>
  <c r="P232" i="1" s="1"/>
  <c r="L85" i="1"/>
  <c r="M85" i="1" s="1"/>
  <c r="R373" i="1"/>
  <c r="O34" i="1"/>
  <c r="J36" i="1"/>
  <c r="K36" i="1" s="1"/>
  <c r="J86" i="1"/>
  <c r="K86" i="1" s="1"/>
  <c r="J331" i="1"/>
  <c r="K331" i="1" s="1"/>
  <c r="J234" i="1"/>
  <c r="J135" i="1"/>
  <c r="K135" i="1" s="1"/>
  <c r="J381" i="1"/>
  <c r="K381" i="1" s="1"/>
  <c r="J185" i="1"/>
  <c r="K185" i="1" s="1"/>
  <c r="J282" i="1"/>
  <c r="K282" i="1" s="1"/>
  <c r="L184" i="1"/>
  <c r="M184" i="1" s="1"/>
  <c r="L380" i="1"/>
  <c r="M380" i="1" s="1"/>
  <c r="N380" i="1" s="1"/>
  <c r="L134" i="1"/>
  <c r="M134" i="1" s="1"/>
  <c r="N134" i="1" s="1"/>
  <c r="L233" i="1"/>
  <c r="M233" i="1" s="1"/>
  <c r="L35" i="1"/>
  <c r="M35" i="1" s="1"/>
  <c r="L281" i="1"/>
  <c r="M281" i="1" s="1"/>
  <c r="N281" i="1" s="1"/>
  <c r="L330" i="1"/>
  <c r="M330" i="1" s="1"/>
  <c r="K234" i="1"/>
  <c r="N133" i="1"/>
  <c r="N378" i="1"/>
  <c r="O378" i="1" s="1"/>
  <c r="N183" i="1"/>
  <c r="M280" i="1"/>
  <c r="N280" i="1" s="1"/>
  <c r="M329" i="1"/>
  <c r="N329" i="1" s="1"/>
  <c r="D283" i="1"/>
  <c r="D382" i="1"/>
  <c r="D332" i="1"/>
  <c r="D235" i="1"/>
  <c r="D186" i="1"/>
  <c r="D136" i="1"/>
  <c r="D87" i="1"/>
  <c r="D37" i="1"/>
  <c r="R33" i="1" l="1"/>
  <c r="S33" i="1" s="1"/>
  <c r="N172" i="1"/>
  <c r="O319" i="1"/>
  <c r="P316" i="1" s="1"/>
  <c r="N221" i="1"/>
  <c r="O218" i="1" s="1"/>
  <c r="N85" i="1"/>
  <c r="O85" i="1" s="1"/>
  <c r="N368" i="1"/>
  <c r="O365" i="1" s="1"/>
  <c r="N267" i="1"/>
  <c r="N123" i="1"/>
  <c r="Q32" i="1"/>
  <c r="R32" i="1" s="1"/>
  <c r="S32" i="1" s="1"/>
  <c r="O133" i="1"/>
  <c r="O281" i="1"/>
  <c r="P34" i="1"/>
  <c r="O134" i="1"/>
  <c r="S373" i="1"/>
  <c r="O380" i="1"/>
  <c r="O280" i="1"/>
  <c r="P379" i="1"/>
  <c r="O183" i="1"/>
  <c r="O329" i="1"/>
  <c r="R31" i="1"/>
  <c r="J37" i="1"/>
  <c r="K37" i="1" s="1"/>
  <c r="J235" i="1"/>
  <c r="K235" i="1" s="1"/>
  <c r="J87" i="1"/>
  <c r="K87" i="1" s="1"/>
  <c r="J332" i="1"/>
  <c r="J186" i="1"/>
  <c r="K186" i="1" s="1"/>
  <c r="J283" i="1"/>
  <c r="J136" i="1"/>
  <c r="K136" i="1" s="1"/>
  <c r="J382" i="1"/>
  <c r="K382" i="1" s="1"/>
  <c r="L282" i="1"/>
  <c r="M282" i="1" s="1"/>
  <c r="N282" i="1" s="1"/>
  <c r="L135" i="1"/>
  <c r="M135" i="1" s="1"/>
  <c r="L185" i="1"/>
  <c r="L381" i="1"/>
  <c r="M381" i="1" s="1"/>
  <c r="L36" i="1"/>
  <c r="L331" i="1"/>
  <c r="M331" i="1" s="1"/>
  <c r="N331" i="1" s="1"/>
  <c r="L234" i="1"/>
  <c r="N184" i="1"/>
  <c r="L86" i="1"/>
  <c r="N233" i="1"/>
  <c r="N330" i="1"/>
  <c r="N35" i="1"/>
  <c r="D284" i="1"/>
  <c r="D383" i="1"/>
  <c r="D333" i="1"/>
  <c r="D236" i="1"/>
  <c r="D187" i="1"/>
  <c r="D137" i="1"/>
  <c r="D88" i="1"/>
  <c r="D38" i="1"/>
  <c r="O169" i="1" l="1"/>
  <c r="O172" i="1" s="1"/>
  <c r="P169" i="1" s="1"/>
  <c r="O221" i="1"/>
  <c r="P319" i="1"/>
  <c r="O368" i="1"/>
  <c r="N270" i="1"/>
  <c r="O74" i="1"/>
  <c r="P71" i="1" s="1"/>
  <c r="O120" i="1"/>
  <c r="P281" i="1"/>
  <c r="O35" i="1"/>
  <c r="P35" i="1" s="1"/>
  <c r="Q35" i="1" s="1"/>
  <c r="O331" i="1"/>
  <c r="P331" i="1" s="1"/>
  <c r="Q331" i="1" s="1"/>
  <c r="P85" i="1"/>
  <c r="M185" i="1"/>
  <c r="N185" i="1" s="1"/>
  <c r="P134" i="1"/>
  <c r="P183" i="1"/>
  <c r="O184" i="1"/>
  <c r="O282" i="1"/>
  <c r="P282" i="1" s="1"/>
  <c r="O233" i="1"/>
  <c r="P380" i="1"/>
  <c r="Q34" i="1"/>
  <c r="S31" i="1"/>
  <c r="O330" i="1"/>
  <c r="J333" i="1"/>
  <c r="K333" i="1" s="1"/>
  <c r="K332" i="1"/>
  <c r="J38" i="1"/>
  <c r="K38" i="1" s="1"/>
  <c r="J236" i="1"/>
  <c r="K236" i="1" s="1"/>
  <c r="J88" i="1"/>
  <c r="K88" i="1" s="1"/>
  <c r="J137" i="1"/>
  <c r="K137" i="1" s="1"/>
  <c r="J383" i="1"/>
  <c r="K383" i="1" s="1"/>
  <c r="J187" i="1"/>
  <c r="K187" i="1" s="1"/>
  <c r="J284" i="1"/>
  <c r="K284" i="1" s="1"/>
  <c r="M36" i="1"/>
  <c r="N36" i="1" s="1"/>
  <c r="K283" i="1"/>
  <c r="L283" i="1" s="1"/>
  <c r="M283" i="1" s="1"/>
  <c r="N283" i="1" s="1"/>
  <c r="M234" i="1"/>
  <c r="N234" i="1" s="1"/>
  <c r="L235" i="1"/>
  <c r="M235" i="1" s="1"/>
  <c r="N235" i="1" s="1"/>
  <c r="L186" i="1"/>
  <c r="M186" i="1" s="1"/>
  <c r="L136" i="1"/>
  <c r="M136" i="1" s="1"/>
  <c r="L37" i="1"/>
  <c r="M37" i="1" s="1"/>
  <c r="N37" i="1" s="1"/>
  <c r="L87" i="1"/>
  <c r="M87" i="1" s="1"/>
  <c r="L382" i="1"/>
  <c r="N381" i="1"/>
  <c r="N135" i="1"/>
  <c r="M86" i="1"/>
  <c r="D285" i="1"/>
  <c r="D384" i="1"/>
  <c r="D334" i="1"/>
  <c r="D237" i="1"/>
  <c r="D188" i="1"/>
  <c r="D138" i="1"/>
  <c r="D89" i="1"/>
  <c r="D39" i="1"/>
  <c r="P74" i="1" l="1"/>
  <c r="Q71" i="1" s="1"/>
  <c r="O267" i="1"/>
  <c r="O270" i="1" s="1"/>
  <c r="P218" i="1"/>
  <c r="P221" i="1" s="1"/>
  <c r="Q218" i="1" s="1"/>
  <c r="P365" i="1"/>
  <c r="P172" i="1"/>
  <c r="Q169" i="1" s="1"/>
  <c r="Q316" i="1"/>
  <c r="Q319" i="1" s="1"/>
  <c r="O123" i="1"/>
  <c r="O185" i="1"/>
  <c r="P185" i="1" s="1"/>
  <c r="Q185" i="1" s="1"/>
  <c r="O234" i="1"/>
  <c r="P234" i="1" s="1"/>
  <c r="Q234" i="1" s="1"/>
  <c r="N186" i="1"/>
  <c r="O186" i="1" s="1"/>
  <c r="P186" i="1" s="1"/>
  <c r="Q282" i="1"/>
  <c r="R34" i="1"/>
  <c r="S34" i="1" s="1"/>
  <c r="R35" i="1"/>
  <c r="S35" i="1" s="1"/>
  <c r="O37" i="1"/>
  <c r="P37" i="1" s="1"/>
  <c r="N136" i="1"/>
  <c r="O283" i="1"/>
  <c r="O235" i="1"/>
  <c r="P235" i="1" s="1"/>
  <c r="O36" i="1"/>
  <c r="P330" i="1"/>
  <c r="O381" i="1"/>
  <c r="P381" i="1" s="1"/>
  <c r="Q381" i="1" s="1"/>
  <c r="P184" i="1"/>
  <c r="L187" i="1"/>
  <c r="M187" i="1" s="1"/>
  <c r="L332" i="1"/>
  <c r="M332" i="1" s="1"/>
  <c r="N332" i="1" s="1"/>
  <c r="O135" i="1"/>
  <c r="P135" i="1" s="1"/>
  <c r="Q380" i="1"/>
  <c r="P233" i="1"/>
  <c r="Q233" i="1" s="1"/>
  <c r="J188" i="1"/>
  <c r="K188" i="1" s="1"/>
  <c r="J39" i="1"/>
  <c r="J237" i="1"/>
  <c r="K237" i="1" s="1"/>
  <c r="J89" i="1"/>
  <c r="K89" i="1" s="1"/>
  <c r="J334" i="1"/>
  <c r="K334" i="1" s="1"/>
  <c r="J138" i="1"/>
  <c r="J384" i="1"/>
  <c r="K384" i="1" s="1"/>
  <c r="J285" i="1"/>
  <c r="K285" i="1" s="1"/>
  <c r="M382" i="1"/>
  <c r="L383" i="1"/>
  <c r="M383" i="1" s="1"/>
  <c r="L88" i="1"/>
  <c r="M88" i="1" s="1"/>
  <c r="N88" i="1" s="1"/>
  <c r="L284" i="1"/>
  <c r="M284" i="1" s="1"/>
  <c r="N284" i="1" s="1"/>
  <c r="N86" i="1"/>
  <c r="O86" i="1" s="1"/>
  <c r="L236" i="1"/>
  <c r="M236" i="1" s="1"/>
  <c r="N236" i="1" s="1"/>
  <c r="L38" i="1"/>
  <c r="M38" i="1" s="1"/>
  <c r="L137" i="1"/>
  <c r="M137" i="1" s="1"/>
  <c r="N137" i="1" s="1"/>
  <c r="L333" i="1"/>
  <c r="K138" i="1"/>
  <c r="N87" i="1"/>
  <c r="K39" i="1"/>
  <c r="D286" i="1"/>
  <c r="D385" i="1"/>
  <c r="D335" i="1"/>
  <c r="D238" i="1"/>
  <c r="D189" i="1"/>
  <c r="D139" i="1"/>
  <c r="D90" i="1"/>
  <c r="D40" i="1"/>
  <c r="Q221" i="1" l="1"/>
  <c r="P368" i="1"/>
  <c r="Q365" i="1" s="1"/>
  <c r="Q368" i="1" s="1"/>
  <c r="R316" i="1"/>
  <c r="R319" i="1" s="1"/>
  <c r="Q172" i="1"/>
  <c r="P120" i="1"/>
  <c r="P267" i="1"/>
  <c r="R234" i="1"/>
  <c r="Q135" i="1"/>
  <c r="O332" i="1"/>
  <c r="P332" i="1" s="1"/>
  <c r="Q332" i="1" s="1"/>
  <c r="R332" i="1" s="1"/>
  <c r="Q37" i="1"/>
  <c r="R37" i="1" s="1"/>
  <c r="S37" i="1" s="1"/>
  <c r="O284" i="1"/>
  <c r="P284" i="1" s="1"/>
  <c r="Q284" i="1" s="1"/>
  <c r="R381" i="1"/>
  <c r="Q186" i="1"/>
  <c r="Q235" i="1"/>
  <c r="R235" i="1" s="1"/>
  <c r="S235" i="1" s="1"/>
  <c r="L285" i="1"/>
  <c r="M285" i="1" s="1"/>
  <c r="O236" i="1"/>
  <c r="R185" i="1"/>
  <c r="O87" i="1"/>
  <c r="P87" i="1" s="1"/>
  <c r="Q87" i="1" s="1"/>
  <c r="P283" i="1"/>
  <c r="Q283" i="1" s="1"/>
  <c r="O137" i="1"/>
  <c r="P137" i="1" s="1"/>
  <c r="Q137" i="1" s="1"/>
  <c r="P36" i="1"/>
  <c r="P86" i="1"/>
  <c r="O88" i="1"/>
  <c r="P88" i="1" s="1"/>
  <c r="Q184" i="1"/>
  <c r="N382" i="1"/>
  <c r="O382" i="1" s="1"/>
  <c r="O136" i="1"/>
  <c r="J90" i="1"/>
  <c r="K90" i="1" s="1"/>
  <c r="J335" i="1"/>
  <c r="K335" i="1" s="1"/>
  <c r="J139" i="1"/>
  <c r="K139" i="1" s="1"/>
  <c r="J385" i="1"/>
  <c r="K385" i="1" s="1"/>
  <c r="J189" i="1"/>
  <c r="K189" i="1" s="1"/>
  <c r="J286" i="1"/>
  <c r="K286" i="1" s="1"/>
  <c r="J40" i="1"/>
  <c r="K40" i="1" s="1"/>
  <c r="J238" i="1"/>
  <c r="K238" i="1" s="1"/>
  <c r="L188" i="1"/>
  <c r="M188" i="1" s="1"/>
  <c r="L89" i="1"/>
  <c r="L384" i="1"/>
  <c r="M384" i="1" s="1"/>
  <c r="L39" i="1"/>
  <c r="L237" i="1"/>
  <c r="L334" i="1"/>
  <c r="M334" i="1" s="1"/>
  <c r="L138" i="1"/>
  <c r="N187" i="1"/>
  <c r="M333" i="1"/>
  <c r="N383" i="1"/>
  <c r="N38" i="1"/>
  <c r="D287" i="1"/>
  <c r="D386" i="1"/>
  <c r="D336" i="1"/>
  <c r="D239" i="1"/>
  <c r="D190" i="1"/>
  <c r="D140" i="1"/>
  <c r="D91" i="1"/>
  <c r="D41" i="1"/>
  <c r="R218" i="1" l="1"/>
  <c r="R221" i="1" s="1"/>
  <c r="S218" i="1" s="1"/>
  <c r="Q74" i="1"/>
  <c r="R71" i="1" s="1"/>
  <c r="R365" i="1"/>
  <c r="S316" i="1"/>
  <c r="P270" i="1"/>
  <c r="Q267" i="1" s="1"/>
  <c r="R169" i="1"/>
  <c r="P123" i="1"/>
  <c r="R137" i="1"/>
  <c r="S137" i="1" s="1"/>
  <c r="R284" i="1"/>
  <c r="S284" i="1" s="1"/>
  <c r="L385" i="1"/>
  <c r="M385" i="1" s="1"/>
  <c r="P136" i="1"/>
  <c r="Q136" i="1" s="1"/>
  <c r="P382" i="1"/>
  <c r="Q382" i="1" s="1"/>
  <c r="Q86" i="1"/>
  <c r="O383" i="1"/>
  <c r="P383" i="1" s="1"/>
  <c r="Q88" i="1"/>
  <c r="R88" i="1" s="1"/>
  <c r="S88" i="1" s="1"/>
  <c r="R87" i="1"/>
  <c r="R283" i="1"/>
  <c r="R186" i="1"/>
  <c r="S186" i="1" s="1"/>
  <c r="O38" i="1"/>
  <c r="P38" i="1" s="1"/>
  <c r="O187" i="1"/>
  <c r="P187" i="1" s="1"/>
  <c r="P236" i="1"/>
  <c r="Q236" i="1" s="1"/>
  <c r="R236" i="1" s="1"/>
  <c r="Q36" i="1"/>
  <c r="R36" i="1" s="1"/>
  <c r="S36" i="1" s="1"/>
  <c r="J41" i="1"/>
  <c r="J91" i="1"/>
  <c r="K91" i="1" s="1"/>
  <c r="J190" i="1"/>
  <c r="K190" i="1" s="1"/>
  <c r="J287" i="1"/>
  <c r="K287" i="1" s="1"/>
  <c r="J239" i="1"/>
  <c r="J336" i="1"/>
  <c r="K336" i="1" s="1"/>
  <c r="J140" i="1"/>
  <c r="K140" i="1" s="1"/>
  <c r="J386" i="1"/>
  <c r="K386" i="1" s="1"/>
  <c r="M89" i="1"/>
  <c r="N89" i="1" s="1"/>
  <c r="M237" i="1"/>
  <c r="N237" i="1" s="1"/>
  <c r="L40" i="1"/>
  <c r="L238" i="1"/>
  <c r="L189" i="1"/>
  <c r="L90" i="1"/>
  <c r="M90" i="1" s="1"/>
  <c r="M39" i="1"/>
  <c r="L139" i="1"/>
  <c r="M139" i="1" s="1"/>
  <c r="L335" i="1"/>
  <c r="M335" i="1" s="1"/>
  <c r="N335" i="1" s="1"/>
  <c r="L286" i="1"/>
  <c r="M286" i="1" s="1"/>
  <c r="N384" i="1"/>
  <c r="O384" i="1" s="1"/>
  <c r="N334" i="1"/>
  <c r="O334" i="1" s="1"/>
  <c r="M138" i="1"/>
  <c r="N138" i="1" s="1"/>
  <c r="K239" i="1"/>
  <c r="N333" i="1"/>
  <c r="N188" i="1"/>
  <c r="N285" i="1"/>
  <c r="K41" i="1"/>
  <c r="D288" i="1"/>
  <c r="D387" i="1"/>
  <c r="D337" i="1"/>
  <c r="D240" i="1"/>
  <c r="D191" i="1"/>
  <c r="D141" i="1"/>
  <c r="D92" i="1"/>
  <c r="D42" i="1"/>
  <c r="Q120" i="1" l="1"/>
  <c r="R74" i="1"/>
  <c r="S71" i="1" s="1"/>
  <c r="S221" i="1"/>
  <c r="Q270" i="1"/>
  <c r="R267" i="1" s="1"/>
  <c r="S319" i="1"/>
  <c r="R368" i="1"/>
  <c r="N385" i="1"/>
  <c r="O385" i="1" s="1"/>
  <c r="Q123" i="1"/>
  <c r="R172" i="1"/>
  <c r="R136" i="1"/>
  <c r="O335" i="1"/>
  <c r="P335" i="1" s="1"/>
  <c r="Q383" i="1"/>
  <c r="R383" i="1" s="1"/>
  <c r="P334" i="1"/>
  <c r="Q334" i="1" s="1"/>
  <c r="O333" i="1"/>
  <c r="P333" i="1" s="1"/>
  <c r="Q333" i="1" s="1"/>
  <c r="Q187" i="1"/>
  <c r="R187" i="1" s="1"/>
  <c r="S187" i="1" s="1"/>
  <c r="O89" i="1"/>
  <c r="O285" i="1"/>
  <c r="R382" i="1"/>
  <c r="S382" i="1" s="1"/>
  <c r="P384" i="1"/>
  <c r="Q384" i="1" s="1"/>
  <c r="O188" i="1"/>
  <c r="P188" i="1" s="1"/>
  <c r="Q188" i="1" s="1"/>
  <c r="R188" i="1" s="1"/>
  <c r="O237" i="1"/>
  <c r="P237" i="1" s="1"/>
  <c r="O138" i="1"/>
  <c r="P138" i="1" s="1"/>
  <c r="Q138" i="1" s="1"/>
  <c r="M40" i="1"/>
  <c r="N40" i="1" s="1"/>
  <c r="M238" i="1"/>
  <c r="N238" i="1" s="1"/>
  <c r="S236" i="1"/>
  <c r="Q38" i="1"/>
  <c r="R38" i="1" s="1"/>
  <c r="S38" i="1" s="1"/>
  <c r="J141" i="1"/>
  <c r="J387" i="1"/>
  <c r="K387" i="1" s="1"/>
  <c r="J191" i="1"/>
  <c r="K191" i="1" s="1"/>
  <c r="J288" i="1"/>
  <c r="J42" i="1"/>
  <c r="K42" i="1" s="1"/>
  <c r="J240" i="1"/>
  <c r="K240" i="1" s="1"/>
  <c r="J92" i="1"/>
  <c r="K92" i="1" s="1"/>
  <c r="J337" i="1"/>
  <c r="K337" i="1" s="1"/>
  <c r="M189" i="1"/>
  <c r="N189" i="1" s="1"/>
  <c r="L91" i="1"/>
  <c r="M91" i="1" s="1"/>
  <c r="N91" i="1" s="1"/>
  <c r="L239" i="1"/>
  <c r="M239" i="1" s="1"/>
  <c r="N239" i="1" s="1"/>
  <c r="N39" i="1"/>
  <c r="L287" i="1"/>
  <c r="M287" i="1" s="1"/>
  <c r="N287" i="1" s="1"/>
  <c r="L190" i="1"/>
  <c r="M190" i="1" s="1"/>
  <c r="N139" i="1"/>
  <c r="O139" i="1" s="1"/>
  <c r="L336" i="1"/>
  <c r="M336" i="1" s="1"/>
  <c r="N336" i="1" s="1"/>
  <c r="L41" i="1"/>
  <c r="M41" i="1" s="1"/>
  <c r="L140" i="1"/>
  <c r="M140" i="1" s="1"/>
  <c r="L386" i="1"/>
  <c r="M386" i="1" s="1"/>
  <c r="K288" i="1"/>
  <c r="N286" i="1"/>
  <c r="N90" i="1"/>
  <c r="K141" i="1"/>
  <c r="D289" i="1"/>
  <c r="D388" i="1"/>
  <c r="D338" i="1"/>
  <c r="D241" i="1"/>
  <c r="D192" i="1"/>
  <c r="D142" i="1"/>
  <c r="D93" i="1"/>
  <c r="D43" i="1"/>
  <c r="S74" i="1" l="1"/>
  <c r="R270" i="1"/>
  <c r="S365" i="1"/>
  <c r="S368" i="1" s="1"/>
  <c r="R120" i="1"/>
  <c r="S169" i="1"/>
  <c r="R333" i="1"/>
  <c r="S333" i="1" s="1"/>
  <c r="S188" i="1"/>
  <c r="O239" i="1"/>
  <c r="P239" i="1" s="1"/>
  <c r="Q239" i="1" s="1"/>
  <c r="O90" i="1"/>
  <c r="P90" i="1" s="1"/>
  <c r="Q90" i="1" s="1"/>
  <c r="R384" i="1"/>
  <c r="S384" i="1" s="1"/>
  <c r="Q335" i="1"/>
  <c r="R335" i="1" s="1"/>
  <c r="S335" i="1" s="1"/>
  <c r="O39" i="1"/>
  <c r="P39" i="1" s="1"/>
  <c r="P385" i="1"/>
  <c r="Q385" i="1" s="1"/>
  <c r="O287" i="1"/>
  <c r="P287" i="1" s="1"/>
  <c r="O286" i="1"/>
  <c r="R334" i="1"/>
  <c r="S334" i="1" s="1"/>
  <c r="O91" i="1"/>
  <c r="P91" i="1" s="1"/>
  <c r="P285" i="1"/>
  <c r="Q285" i="1" s="1"/>
  <c r="R285" i="1" s="1"/>
  <c r="S285" i="1" s="1"/>
  <c r="P89" i="1"/>
  <c r="O336" i="1"/>
  <c r="P336" i="1" s="1"/>
  <c r="Q336" i="1" s="1"/>
  <c r="Q237" i="1"/>
  <c r="R237" i="1" s="1"/>
  <c r="S237" i="1" s="1"/>
  <c r="P139" i="1"/>
  <c r="Q139" i="1" s="1"/>
  <c r="R138" i="1"/>
  <c r="S138" i="1" s="1"/>
  <c r="O189" i="1"/>
  <c r="P189" i="1" s="1"/>
  <c r="O238" i="1"/>
  <c r="O40" i="1"/>
  <c r="P40" i="1" s="1"/>
  <c r="S383" i="1"/>
  <c r="J388" i="1"/>
  <c r="K388" i="1" s="1"/>
  <c r="J142" i="1"/>
  <c r="K142" i="1" s="1"/>
  <c r="J289" i="1"/>
  <c r="K289" i="1" s="1"/>
  <c r="J192" i="1"/>
  <c r="K192" i="1" s="1"/>
  <c r="J43" i="1"/>
  <c r="K43" i="1" s="1"/>
  <c r="J241" i="1"/>
  <c r="K241" i="1" s="1"/>
  <c r="J93" i="1"/>
  <c r="K93" i="1" s="1"/>
  <c r="J338" i="1"/>
  <c r="K338" i="1" s="1"/>
  <c r="N140" i="1"/>
  <c r="N386" i="1"/>
  <c r="L288" i="1"/>
  <c r="M288" i="1" s="1"/>
  <c r="L387" i="1"/>
  <c r="M387" i="1" s="1"/>
  <c r="L240" i="1"/>
  <c r="M240" i="1" s="1"/>
  <c r="L191" i="1"/>
  <c r="M191" i="1" s="1"/>
  <c r="N191" i="1" s="1"/>
  <c r="L141" i="1"/>
  <c r="M141" i="1" s="1"/>
  <c r="L337" i="1"/>
  <c r="L92" i="1"/>
  <c r="N190" i="1"/>
  <c r="O190" i="1" s="1"/>
  <c r="L42" i="1"/>
  <c r="M42" i="1" s="1"/>
  <c r="N41" i="1"/>
  <c r="D290" i="1"/>
  <c r="D389" i="1"/>
  <c r="D339" i="1"/>
  <c r="D242" i="1"/>
  <c r="D193" i="1"/>
  <c r="D143" i="1"/>
  <c r="D94" i="1"/>
  <c r="D44" i="1"/>
  <c r="R385" i="1" l="1"/>
  <c r="S385" i="1" s="1"/>
  <c r="S172" i="1"/>
  <c r="R123" i="1"/>
  <c r="S267" i="1"/>
  <c r="Q287" i="1"/>
  <c r="R287" i="1" s="1"/>
  <c r="S287" i="1" s="1"/>
  <c r="R336" i="1"/>
  <c r="S336" i="1" s="1"/>
  <c r="R239" i="1"/>
  <c r="S239" i="1" s="1"/>
  <c r="Q39" i="1"/>
  <c r="R39" i="1" s="1"/>
  <c r="S39" i="1" s="1"/>
  <c r="O191" i="1"/>
  <c r="P191" i="1" s="1"/>
  <c r="P286" i="1"/>
  <c r="Q286" i="1" s="1"/>
  <c r="P190" i="1"/>
  <c r="Q190" i="1" s="1"/>
  <c r="R190" i="1" s="1"/>
  <c r="Q91" i="1"/>
  <c r="R91" i="1" s="1"/>
  <c r="S91" i="1" s="1"/>
  <c r="Q89" i="1"/>
  <c r="R89" i="1" s="1"/>
  <c r="S89" i="1" s="1"/>
  <c r="Q40" i="1"/>
  <c r="R40" i="1" s="1"/>
  <c r="S40" i="1" s="1"/>
  <c r="O386" i="1"/>
  <c r="P386" i="1" s="1"/>
  <c r="O41" i="1"/>
  <c r="L192" i="1"/>
  <c r="M192" i="1" s="1"/>
  <c r="N192" i="1" s="1"/>
  <c r="Q189" i="1"/>
  <c r="R189" i="1" s="1"/>
  <c r="S189" i="1" s="1"/>
  <c r="O140" i="1"/>
  <c r="P140" i="1" s="1"/>
  <c r="R139" i="1"/>
  <c r="S139" i="1" s="1"/>
  <c r="P238" i="1"/>
  <c r="R90" i="1"/>
  <c r="S90" i="1" s="1"/>
  <c r="L142" i="1"/>
  <c r="J193" i="1"/>
  <c r="K193" i="1" s="1"/>
  <c r="J290" i="1"/>
  <c r="K290" i="1" s="1"/>
  <c r="J94" i="1"/>
  <c r="K94" i="1" s="1"/>
  <c r="J339" i="1"/>
  <c r="K339" i="1" s="1"/>
  <c r="J143" i="1"/>
  <c r="K143" i="1" s="1"/>
  <c r="J389" i="1"/>
  <c r="J44" i="1"/>
  <c r="K44" i="1" s="1"/>
  <c r="J242" i="1"/>
  <c r="K242" i="1" s="1"/>
  <c r="N141" i="1"/>
  <c r="M337" i="1"/>
  <c r="N337" i="1" s="1"/>
  <c r="N288" i="1"/>
  <c r="L289" i="1"/>
  <c r="L241" i="1"/>
  <c r="M241" i="1" s="1"/>
  <c r="L93" i="1"/>
  <c r="L43" i="1"/>
  <c r="M43" i="1" s="1"/>
  <c r="N43" i="1" s="1"/>
  <c r="L338" i="1"/>
  <c r="N240" i="1"/>
  <c r="L388" i="1"/>
  <c r="K389" i="1"/>
  <c r="N387" i="1"/>
  <c r="M92" i="1"/>
  <c r="N42" i="1"/>
  <c r="D291" i="1"/>
  <c r="D390" i="1"/>
  <c r="D340" i="1"/>
  <c r="D243" i="1"/>
  <c r="D194" i="1"/>
  <c r="D144" i="1"/>
  <c r="D95" i="1"/>
  <c r="D45" i="1"/>
  <c r="S270" i="1" l="1"/>
  <c r="S120" i="1"/>
  <c r="O192" i="1"/>
  <c r="P192" i="1" s="1"/>
  <c r="Q192" i="1" s="1"/>
  <c r="R192" i="1" s="1"/>
  <c r="S192" i="1" s="1"/>
  <c r="R286" i="1"/>
  <c r="S286" i="1" s="1"/>
  <c r="O43" i="1"/>
  <c r="P43" i="1" s="1"/>
  <c r="Q140" i="1"/>
  <c r="R140" i="1" s="1"/>
  <c r="S140" i="1" s="1"/>
  <c r="O337" i="1"/>
  <c r="P337" i="1" s="1"/>
  <c r="Q337" i="1" s="1"/>
  <c r="Q386" i="1"/>
  <c r="R386" i="1" s="1"/>
  <c r="M142" i="1"/>
  <c r="O288" i="1"/>
  <c r="P288" i="1" s="1"/>
  <c r="Q288" i="1" s="1"/>
  <c r="Q191" i="1"/>
  <c r="R191" i="1" s="1"/>
  <c r="S191" i="1" s="1"/>
  <c r="O141" i="1"/>
  <c r="Q238" i="1"/>
  <c r="R238" i="1" s="1"/>
  <c r="S238" i="1" s="1"/>
  <c r="O42" i="1"/>
  <c r="O387" i="1"/>
  <c r="P387" i="1" s="1"/>
  <c r="S190" i="1"/>
  <c r="O240" i="1"/>
  <c r="P240" i="1" s="1"/>
  <c r="P41" i="1"/>
  <c r="Q41" i="1" s="1"/>
  <c r="R41" i="1" s="1"/>
  <c r="S41" i="1" s="1"/>
  <c r="J45" i="1"/>
  <c r="K45" i="1" s="1"/>
  <c r="J95" i="1"/>
  <c r="J340" i="1"/>
  <c r="K340" i="1" s="1"/>
  <c r="J194" i="1"/>
  <c r="K194" i="1" s="1"/>
  <c r="J291" i="1"/>
  <c r="K291" i="1" s="1"/>
  <c r="J243" i="1"/>
  <c r="K243" i="1" s="1"/>
  <c r="J144" i="1"/>
  <c r="K144" i="1" s="1"/>
  <c r="J390" i="1"/>
  <c r="K390" i="1" s="1"/>
  <c r="M338" i="1"/>
  <c r="N338" i="1" s="1"/>
  <c r="M289" i="1"/>
  <c r="N289" i="1" s="1"/>
  <c r="M93" i="1"/>
  <c r="N93" i="1" s="1"/>
  <c r="O93" i="1" s="1"/>
  <c r="L290" i="1"/>
  <c r="L193" i="1"/>
  <c r="M193" i="1" s="1"/>
  <c r="L389" i="1"/>
  <c r="L44" i="1"/>
  <c r="L339" i="1"/>
  <c r="L242" i="1"/>
  <c r="M242" i="1" s="1"/>
  <c r="M388" i="1"/>
  <c r="N92" i="1"/>
  <c r="L143" i="1"/>
  <c r="L94" i="1"/>
  <c r="K95" i="1"/>
  <c r="N241" i="1"/>
  <c r="O241" i="1" s="1"/>
  <c r="D292" i="1"/>
  <c r="D391" i="1"/>
  <c r="D341" i="1"/>
  <c r="D244" i="1"/>
  <c r="D195" i="1"/>
  <c r="D145" i="1"/>
  <c r="D96" i="1"/>
  <c r="D46" i="1"/>
  <c r="S123" i="1" l="1"/>
  <c r="Q43" i="1"/>
  <c r="R43" i="1" s="1"/>
  <c r="S43" i="1" s="1"/>
  <c r="R288" i="1"/>
  <c r="S288" i="1" s="1"/>
  <c r="S386" i="1"/>
  <c r="N142" i="1"/>
  <c r="O142" i="1" s="1"/>
  <c r="O338" i="1"/>
  <c r="P338" i="1" s="1"/>
  <c r="Q387" i="1"/>
  <c r="R387" i="1" s="1"/>
  <c r="S387" i="1" s="1"/>
  <c r="O92" i="1"/>
  <c r="P92" i="1" s="1"/>
  <c r="P141" i="1"/>
  <c r="Q141" i="1" s="1"/>
  <c r="R141" i="1" s="1"/>
  <c r="S141" i="1" s="1"/>
  <c r="P241" i="1"/>
  <c r="Q241" i="1" s="1"/>
  <c r="R241" i="1" s="1"/>
  <c r="P42" i="1"/>
  <c r="M44" i="1"/>
  <c r="N44" i="1" s="1"/>
  <c r="O44" i="1" s="1"/>
  <c r="R337" i="1"/>
  <c r="S337" i="1" s="1"/>
  <c r="Q240" i="1"/>
  <c r="R240" i="1" s="1"/>
  <c r="S240" i="1" s="1"/>
  <c r="P93" i="1"/>
  <c r="M389" i="1"/>
  <c r="N389" i="1" s="1"/>
  <c r="O289" i="1"/>
  <c r="J391" i="1"/>
  <c r="K391" i="1" s="1"/>
  <c r="J292" i="1"/>
  <c r="K292" i="1" s="1"/>
  <c r="J244" i="1"/>
  <c r="K244" i="1" s="1"/>
  <c r="J96" i="1"/>
  <c r="K96" i="1" s="1"/>
  <c r="J341" i="1"/>
  <c r="K341" i="1" s="1"/>
  <c r="J145" i="1"/>
  <c r="K145" i="1" s="1"/>
  <c r="J195" i="1"/>
  <c r="K195" i="1" s="1"/>
  <c r="J46" i="1"/>
  <c r="K46" i="1" s="1"/>
  <c r="M339" i="1"/>
  <c r="N339" i="1" s="1"/>
  <c r="M290" i="1"/>
  <c r="M94" i="1"/>
  <c r="L194" i="1"/>
  <c r="M194" i="1" s="1"/>
  <c r="L95" i="1"/>
  <c r="N388" i="1"/>
  <c r="L291" i="1"/>
  <c r="L243" i="1"/>
  <c r="M243" i="1" s="1"/>
  <c r="N243" i="1" s="1"/>
  <c r="L45" i="1"/>
  <c r="M45" i="1" s="1"/>
  <c r="L340" i="1"/>
  <c r="M340" i="1" s="1"/>
  <c r="L390" i="1"/>
  <c r="N242" i="1"/>
  <c r="M143" i="1"/>
  <c r="N193" i="1"/>
  <c r="L144" i="1"/>
  <c r="D293" i="1"/>
  <c r="D392" i="1"/>
  <c r="D342" i="1"/>
  <c r="D245" i="1"/>
  <c r="D196" i="1"/>
  <c r="D146" i="1"/>
  <c r="D97" i="1"/>
  <c r="D47" i="1"/>
  <c r="O243" i="1" l="1"/>
  <c r="P243" i="1" s="1"/>
  <c r="Q243" i="1" s="1"/>
  <c r="R243" i="1" s="1"/>
  <c r="S243" i="1" s="1"/>
  <c r="O389" i="1"/>
  <c r="P389" i="1" s="1"/>
  <c r="P289" i="1"/>
  <c r="Q289" i="1" s="1"/>
  <c r="R289" i="1" s="1"/>
  <c r="S289" i="1" s="1"/>
  <c r="P142" i="1"/>
  <c r="P44" i="1"/>
  <c r="Q44" i="1" s="1"/>
  <c r="R44" i="1" s="1"/>
  <c r="Q92" i="1"/>
  <c r="R92" i="1" s="1"/>
  <c r="S92" i="1" s="1"/>
  <c r="Q338" i="1"/>
  <c r="R338" i="1" s="1"/>
  <c r="S338" i="1" s="1"/>
  <c r="Q42" i="1"/>
  <c r="R42" i="1" s="1"/>
  <c r="S42" i="1" s="1"/>
  <c r="S241" i="1"/>
  <c r="O339" i="1"/>
  <c r="N94" i="1"/>
  <c r="M291" i="1"/>
  <c r="N291" i="1" s="1"/>
  <c r="O193" i="1"/>
  <c r="Q93" i="1"/>
  <c r="R93" i="1" s="1"/>
  <c r="S93" i="1" s="1"/>
  <c r="O388" i="1"/>
  <c r="N290" i="1"/>
  <c r="O242" i="1"/>
  <c r="P242" i="1" s="1"/>
  <c r="N194" i="1"/>
  <c r="J47" i="1"/>
  <c r="K47" i="1" s="1"/>
  <c r="J146" i="1"/>
  <c r="K146" i="1" s="1"/>
  <c r="J392" i="1"/>
  <c r="K392" i="1" s="1"/>
  <c r="J196" i="1"/>
  <c r="K196" i="1" s="1"/>
  <c r="J293" i="1"/>
  <c r="K293" i="1" s="1"/>
  <c r="J245" i="1"/>
  <c r="K245" i="1" s="1"/>
  <c r="J97" i="1"/>
  <c r="K97" i="1" s="1"/>
  <c r="J342" i="1"/>
  <c r="K342" i="1" s="1"/>
  <c r="M95" i="1"/>
  <c r="N340" i="1"/>
  <c r="L96" i="1"/>
  <c r="M96" i="1" s="1"/>
  <c r="N96" i="1" s="1"/>
  <c r="L195" i="1"/>
  <c r="M195" i="1" s="1"/>
  <c r="L46" i="1"/>
  <c r="M46" i="1" s="1"/>
  <c r="L341" i="1"/>
  <c r="L292" i="1"/>
  <c r="M292" i="1" s="1"/>
  <c r="L244" i="1"/>
  <c r="L391" i="1"/>
  <c r="M390" i="1"/>
  <c r="L145" i="1"/>
  <c r="N143" i="1"/>
  <c r="O143" i="1" s="1"/>
  <c r="M144" i="1"/>
  <c r="N45" i="1"/>
  <c r="O45" i="1" s="1"/>
  <c r="D294" i="1"/>
  <c r="D393" i="1"/>
  <c r="D343" i="1"/>
  <c r="D246" i="1"/>
  <c r="D197" i="1"/>
  <c r="D147" i="1"/>
  <c r="D98" i="1"/>
  <c r="D48" i="1"/>
  <c r="Q389" i="1" l="1"/>
  <c r="R389" i="1" s="1"/>
  <c r="S44" i="1"/>
  <c r="Q142" i="1"/>
  <c r="N95" i="1"/>
  <c r="O95" i="1" s="1"/>
  <c r="P95" i="1" s="1"/>
  <c r="O290" i="1"/>
  <c r="P45" i="1"/>
  <c r="Q45" i="1" s="1"/>
  <c r="O340" i="1"/>
  <c r="P193" i="1"/>
  <c r="L342" i="1"/>
  <c r="M342" i="1" s="1"/>
  <c r="N342" i="1" s="1"/>
  <c r="M391" i="1"/>
  <c r="N391" i="1" s="1"/>
  <c r="Q242" i="1"/>
  <c r="R242" i="1" s="1"/>
  <c r="N46" i="1"/>
  <c r="P143" i="1"/>
  <c r="O291" i="1"/>
  <c r="P291" i="1" s="1"/>
  <c r="Q291" i="1" s="1"/>
  <c r="O96" i="1"/>
  <c r="O94" i="1"/>
  <c r="P94" i="1" s="1"/>
  <c r="Q94" i="1" s="1"/>
  <c r="R94" i="1" s="1"/>
  <c r="O194" i="1"/>
  <c r="P388" i="1"/>
  <c r="Q388" i="1" s="1"/>
  <c r="R388" i="1" s="1"/>
  <c r="P339" i="1"/>
  <c r="Q339" i="1" s="1"/>
  <c r="J147" i="1"/>
  <c r="K147" i="1" s="1"/>
  <c r="J393" i="1"/>
  <c r="K393" i="1" s="1"/>
  <c r="J48" i="1"/>
  <c r="K48" i="1" s="1"/>
  <c r="J246" i="1"/>
  <c r="K246" i="1" s="1"/>
  <c r="J98" i="1"/>
  <c r="J343" i="1"/>
  <c r="K343" i="1" s="1"/>
  <c r="J197" i="1"/>
  <c r="K197" i="1" s="1"/>
  <c r="J294" i="1"/>
  <c r="K294" i="1" s="1"/>
  <c r="N390" i="1"/>
  <c r="M244" i="1"/>
  <c r="L245" i="1"/>
  <c r="M245" i="1" s="1"/>
  <c r="L97" i="1"/>
  <c r="M97" i="1" s="1"/>
  <c r="L392" i="1"/>
  <c r="M392" i="1" s="1"/>
  <c r="N392" i="1" s="1"/>
  <c r="L146" i="1"/>
  <c r="M146" i="1" s="1"/>
  <c r="M341" i="1"/>
  <c r="N195" i="1"/>
  <c r="O195" i="1" s="1"/>
  <c r="M145" i="1"/>
  <c r="N292" i="1"/>
  <c r="O292" i="1" s="1"/>
  <c r="L293" i="1"/>
  <c r="M293" i="1" s="1"/>
  <c r="L196" i="1"/>
  <c r="M196" i="1" s="1"/>
  <c r="K98" i="1"/>
  <c r="N144" i="1"/>
  <c r="L47" i="1"/>
  <c r="D295" i="1"/>
  <c r="D394" i="1"/>
  <c r="D344" i="1"/>
  <c r="D247" i="1"/>
  <c r="D198" i="1"/>
  <c r="D148" i="1"/>
  <c r="D99" i="1"/>
  <c r="D49" i="1"/>
  <c r="O46" i="1" l="1"/>
  <c r="P46" i="1" s="1"/>
  <c r="S389" i="1"/>
  <c r="R142" i="1"/>
  <c r="S142" i="1" s="1"/>
  <c r="S388" i="1"/>
  <c r="R291" i="1"/>
  <c r="S291" i="1" s="1"/>
  <c r="P292" i="1"/>
  <c r="Q292" i="1" s="1"/>
  <c r="R339" i="1"/>
  <c r="S339" i="1" s="1"/>
  <c r="P290" i="1"/>
  <c r="R45" i="1"/>
  <c r="S45" i="1" s="1"/>
  <c r="Q193" i="1"/>
  <c r="R193" i="1" s="1"/>
  <c r="S193" i="1" s="1"/>
  <c r="P96" i="1"/>
  <c r="Q95" i="1"/>
  <c r="Q143" i="1"/>
  <c r="R143" i="1" s="1"/>
  <c r="S143" i="1" s="1"/>
  <c r="O392" i="1"/>
  <c r="S242" i="1"/>
  <c r="O144" i="1"/>
  <c r="P144" i="1" s="1"/>
  <c r="Q144" i="1" s="1"/>
  <c r="R144" i="1" s="1"/>
  <c r="S144" i="1" s="1"/>
  <c r="P194" i="1"/>
  <c r="Q194" i="1" s="1"/>
  <c r="N97" i="1"/>
  <c r="O97" i="1" s="1"/>
  <c r="P97" i="1" s="1"/>
  <c r="N244" i="1"/>
  <c r="O244" i="1" s="1"/>
  <c r="O390" i="1"/>
  <c r="P195" i="1"/>
  <c r="Q195" i="1" s="1"/>
  <c r="R195" i="1" s="1"/>
  <c r="P340" i="1"/>
  <c r="Q340" i="1" s="1"/>
  <c r="R340" i="1" s="1"/>
  <c r="N341" i="1"/>
  <c r="O341" i="1" s="1"/>
  <c r="S94" i="1"/>
  <c r="O342" i="1"/>
  <c r="P342" i="1" s="1"/>
  <c r="O391" i="1"/>
  <c r="P391" i="1" s="1"/>
  <c r="J148" i="1"/>
  <c r="K148" i="1" s="1"/>
  <c r="J394" i="1"/>
  <c r="K394" i="1" s="1"/>
  <c r="J198" i="1"/>
  <c r="K198" i="1" s="1"/>
  <c r="J99" i="1"/>
  <c r="J344" i="1"/>
  <c r="K344" i="1" s="1"/>
  <c r="J295" i="1"/>
  <c r="K295" i="1" s="1"/>
  <c r="J49" i="1"/>
  <c r="K49" i="1" s="1"/>
  <c r="J247" i="1"/>
  <c r="L98" i="1"/>
  <c r="M98" i="1" s="1"/>
  <c r="N98" i="1" s="1"/>
  <c r="L197" i="1"/>
  <c r="L343" i="1"/>
  <c r="L393" i="1"/>
  <c r="L246" i="1"/>
  <c r="M246" i="1" s="1"/>
  <c r="N246" i="1" s="1"/>
  <c r="L147" i="1"/>
  <c r="M147" i="1" s="1"/>
  <c r="N145" i="1"/>
  <c r="N293" i="1"/>
  <c r="O293" i="1" s="1"/>
  <c r="N196" i="1"/>
  <c r="O196" i="1" s="1"/>
  <c r="L294" i="1"/>
  <c r="N146" i="1"/>
  <c r="K247" i="1"/>
  <c r="N245" i="1"/>
  <c r="L48" i="1"/>
  <c r="M48" i="1" s="1"/>
  <c r="M47" i="1"/>
  <c r="N47" i="1" s="1"/>
  <c r="D296" i="1"/>
  <c r="D395" i="1"/>
  <c r="D345" i="1"/>
  <c r="D248" i="1"/>
  <c r="D199" i="1"/>
  <c r="D149" i="1"/>
  <c r="D100" i="1"/>
  <c r="D50" i="1"/>
  <c r="P341" i="1" l="1"/>
  <c r="Q341" i="1" s="1"/>
  <c r="R341" i="1" s="1"/>
  <c r="S341" i="1" s="1"/>
  <c r="Q46" i="1"/>
  <c r="R46" i="1" s="1"/>
  <c r="R292" i="1"/>
  <c r="S292" i="1" s="1"/>
  <c r="S195" i="1"/>
  <c r="R194" i="1"/>
  <c r="S194" i="1" s="1"/>
  <c r="P244" i="1"/>
  <c r="Q244" i="1" s="1"/>
  <c r="S340" i="1"/>
  <c r="P196" i="1"/>
  <c r="Q196" i="1" s="1"/>
  <c r="O146" i="1"/>
  <c r="P146" i="1" s="1"/>
  <c r="Q146" i="1" s="1"/>
  <c r="R146" i="1" s="1"/>
  <c r="O98" i="1"/>
  <c r="P98" i="1" s="1"/>
  <c r="Q391" i="1"/>
  <c r="R391" i="1" s="1"/>
  <c r="S391" i="1" s="1"/>
  <c r="O145" i="1"/>
  <c r="P145" i="1" s="1"/>
  <c r="Q342" i="1"/>
  <c r="O245" i="1"/>
  <c r="P390" i="1"/>
  <c r="Q290" i="1"/>
  <c r="R290" i="1" s="1"/>
  <c r="Q97" i="1"/>
  <c r="P392" i="1"/>
  <c r="Q392" i="1" s="1"/>
  <c r="R95" i="1"/>
  <c r="S95" i="1" s="1"/>
  <c r="Q96" i="1"/>
  <c r="M343" i="1"/>
  <c r="N343" i="1" s="1"/>
  <c r="P293" i="1"/>
  <c r="Q293" i="1" s="1"/>
  <c r="O47" i="1"/>
  <c r="P47" i="1" s="1"/>
  <c r="Q47" i="1" s="1"/>
  <c r="O246" i="1"/>
  <c r="P246" i="1" s="1"/>
  <c r="J149" i="1"/>
  <c r="J395" i="1"/>
  <c r="K395" i="1" s="1"/>
  <c r="J199" i="1"/>
  <c r="J296" i="1"/>
  <c r="K296" i="1" s="1"/>
  <c r="J50" i="1"/>
  <c r="K50" i="1" s="1"/>
  <c r="J248" i="1"/>
  <c r="K248" i="1" s="1"/>
  <c r="J100" i="1"/>
  <c r="K100" i="1" s="1"/>
  <c r="J345" i="1"/>
  <c r="K345" i="1" s="1"/>
  <c r="K99" i="1"/>
  <c r="L99" i="1" s="1"/>
  <c r="M99" i="1" s="1"/>
  <c r="M393" i="1"/>
  <c r="N393" i="1" s="1"/>
  <c r="L148" i="1"/>
  <c r="M148" i="1" s="1"/>
  <c r="N148" i="1" s="1"/>
  <c r="M197" i="1"/>
  <c r="N197" i="1" s="1"/>
  <c r="L344" i="1"/>
  <c r="M344" i="1" s="1"/>
  <c r="L247" i="1"/>
  <c r="L295" i="1"/>
  <c r="M295" i="1" s="1"/>
  <c r="L394" i="1"/>
  <c r="M394" i="1" s="1"/>
  <c r="N394" i="1" s="1"/>
  <c r="L198" i="1"/>
  <c r="M294" i="1"/>
  <c r="N294" i="1" s="1"/>
  <c r="K199" i="1"/>
  <c r="N147" i="1"/>
  <c r="O147" i="1" s="1"/>
  <c r="K149" i="1"/>
  <c r="L49" i="1"/>
  <c r="N48" i="1"/>
  <c r="D297" i="1"/>
  <c r="D396" i="1"/>
  <c r="D346" i="1"/>
  <c r="D249" i="1"/>
  <c r="D200" i="1"/>
  <c r="D150" i="1"/>
  <c r="D101" i="1"/>
  <c r="D51" i="1"/>
  <c r="R196" i="1" l="1"/>
  <c r="S196" i="1" s="1"/>
  <c r="R342" i="1"/>
  <c r="S342" i="1" s="1"/>
  <c r="S46" i="1"/>
  <c r="R47" i="1"/>
  <c r="S47" i="1" s="1"/>
  <c r="S146" i="1"/>
  <c r="O393" i="1"/>
  <c r="P393" i="1" s="1"/>
  <c r="Q393" i="1" s="1"/>
  <c r="R392" i="1"/>
  <c r="S392" i="1" s="1"/>
  <c r="R293" i="1"/>
  <c r="S293" i="1" s="1"/>
  <c r="Q390" i="1"/>
  <c r="R390" i="1" s="1"/>
  <c r="S390" i="1" s="1"/>
  <c r="Q145" i="1"/>
  <c r="R145" i="1" s="1"/>
  <c r="S145" i="1" s="1"/>
  <c r="Q246" i="1"/>
  <c r="R246" i="1" s="1"/>
  <c r="S246" i="1" s="1"/>
  <c r="P245" i="1"/>
  <c r="Q245" i="1" s="1"/>
  <c r="R245" i="1" s="1"/>
  <c r="S245" i="1" s="1"/>
  <c r="R96" i="1"/>
  <c r="S96" i="1" s="1"/>
  <c r="O148" i="1"/>
  <c r="P148" i="1" s="1"/>
  <c r="S290" i="1"/>
  <c r="O343" i="1"/>
  <c r="P343" i="1" s="1"/>
  <c r="O48" i="1"/>
  <c r="P48" i="1" s="1"/>
  <c r="Q48" i="1" s="1"/>
  <c r="Q98" i="1"/>
  <c r="O197" i="1"/>
  <c r="P197" i="1" s="1"/>
  <c r="R97" i="1"/>
  <c r="S97" i="1" s="1"/>
  <c r="O294" i="1"/>
  <c r="P294" i="1" s="1"/>
  <c r="R244" i="1"/>
  <c r="S244" i="1" s="1"/>
  <c r="L199" i="1"/>
  <c r="M199" i="1" s="1"/>
  <c r="O394" i="1"/>
  <c r="P394" i="1" s="1"/>
  <c r="P147" i="1"/>
  <c r="J101" i="1"/>
  <c r="K101" i="1" s="1"/>
  <c r="J346" i="1"/>
  <c r="K346" i="1" s="1"/>
  <c r="J200" i="1"/>
  <c r="K200" i="1" s="1"/>
  <c r="J297" i="1"/>
  <c r="K297" i="1" s="1"/>
  <c r="J51" i="1"/>
  <c r="K51" i="1" s="1"/>
  <c r="J249" i="1"/>
  <c r="K249" i="1" s="1"/>
  <c r="J150" i="1"/>
  <c r="K150" i="1" s="1"/>
  <c r="J396" i="1"/>
  <c r="K396" i="1" s="1"/>
  <c r="M49" i="1"/>
  <c r="L345" i="1"/>
  <c r="M345" i="1" s="1"/>
  <c r="N345" i="1" s="1"/>
  <c r="L149" i="1"/>
  <c r="M149" i="1" s="1"/>
  <c r="N149" i="1" s="1"/>
  <c r="L395" i="1"/>
  <c r="M395" i="1" s="1"/>
  <c r="M247" i="1"/>
  <c r="N247" i="1" s="1"/>
  <c r="L100" i="1"/>
  <c r="M100" i="1" s="1"/>
  <c r="N99" i="1"/>
  <c r="L296" i="1"/>
  <c r="L248" i="1"/>
  <c r="M248" i="1" s="1"/>
  <c r="M198" i="1"/>
  <c r="N295" i="1"/>
  <c r="N344" i="1"/>
  <c r="L50" i="1"/>
  <c r="D298" i="1"/>
  <c r="D397" i="1"/>
  <c r="D347" i="1"/>
  <c r="D250" i="1"/>
  <c r="D201" i="1"/>
  <c r="D151" i="1"/>
  <c r="D102" i="1"/>
  <c r="D52" i="1"/>
  <c r="N199" i="1" l="1"/>
  <c r="Q148" i="1"/>
  <c r="R148" i="1" s="1"/>
  <c r="S148" i="1" s="1"/>
  <c r="R393" i="1"/>
  <c r="S393" i="1" s="1"/>
  <c r="Q394" i="1"/>
  <c r="Q343" i="1"/>
  <c r="R343" i="1" s="1"/>
  <c r="S343" i="1" s="1"/>
  <c r="Q197" i="1"/>
  <c r="Q294" i="1"/>
  <c r="R294" i="1" s="1"/>
  <c r="S294" i="1" s="1"/>
  <c r="O345" i="1"/>
  <c r="P345" i="1" s="1"/>
  <c r="Q345" i="1" s="1"/>
  <c r="Q147" i="1"/>
  <c r="R147" i="1" s="1"/>
  <c r="S147" i="1" s="1"/>
  <c r="R48" i="1"/>
  <c r="S48" i="1" s="1"/>
  <c r="O247" i="1"/>
  <c r="O99" i="1"/>
  <c r="O295" i="1"/>
  <c r="P295" i="1" s="1"/>
  <c r="O344" i="1"/>
  <c r="P344" i="1" s="1"/>
  <c r="O149" i="1"/>
  <c r="R98" i="1"/>
  <c r="S98" i="1" s="1"/>
  <c r="O199" i="1"/>
  <c r="J201" i="1"/>
  <c r="K201" i="1" s="1"/>
  <c r="J298" i="1"/>
  <c r="K298" i="1" s="1"/>
  <c r="J102" i="1"/>
  <c r="K102" i="1" s="1"/>
  <c r="J347" i="1"/>
  <c r="J397" i="1"/>
  <c r="K397" i="1" s="1"/>
  <c r="J151" i="1"/>
  <c r="K151" i="1" s="1"/>
  <c r="J52" i="1"/>
  <c r="K52" i="1" s="1"/>
  <c r="J250" i="1"/>
  <c r="K250" i="1" s="1"/>
  <c r="N49" i="1"/>
  <c r="O49" i="1" s="1"/>
  <c r="L396" i="1"/>
  <c r="M396" i="1" s="1"/>
  <c r="N396" i="1" s="1"/>
  <c r="N100" i="1"/>
  <c r="L101" i="1"/>
  <c r="L150" i="1"/>
  <c r="M150" i="1" s="1"/>
  <c r="L249" i="1"/>
  <c r="L200" i="1"/>
  <c r="M200" i="1" s="1"/>
  <c r="N200" i="1" s="1"/>
  <c r="L297" i="1"/>
  <c r="M297" i="1" s="1"/>
  <c r="N297" i="1" s="1"/>
  <c r="L346" i="1"/>
  <c r="M346" i="1" s="1"/>
  <c r="N395" i="1"/>
  <c r="N248" i="1"/>
  <c r="O248" i="1" s="1"/>
  <c r="N198" i="1"/>
  <c r="M296" i="1"/>
  <c r="L51" i="1"/>
  <c r="M51" i="1" s="1"/>
  <c r="M50" i="1"/>
  <c r="D299" i="1"/>
  <c r="D398" i="1"/>
  <c r="D348" i="1"/>
  <c r="D251" i="1"/>
  <c r="D202" i="1"/>
  <c r="D152" i="1"/>
  <c r="D103" i="1"/>
  <c r="D53" i="1"/>
  <c r="R394" i="1" l="1"/>
  <c r="S394" i="1" s="1"/>
  <c r="P248" i="1"/>
  <c r="Q248" i="1" s="1"/>
  <c r="O198" i="1"/>
  <c r="P198" i="1" s="1"/>
  <c r="P199" i="1"/>
  <c r="Q199" i="1" s="1"/>
  <c r="R199" i="1" s="1"/>
  <c r="R197" i="1"/>
  <c r="S197" i="1" s="1"/>
  <c r="P149" i="1"/>
  <c r="Q149" i="1" s="1"/>
  <c r="N346" i="1"/>
  <c r="O346" i="1" s="1"/>
  <c r="O100" i="1"/>
  <c r="O200" i="1"/>
  <c r="R345" i="1"/>
  <c r="S345" i="1" s="1"/>
  <c r="P99" i="1"/>
  <c r="Q295" i="1"/>
  <c r="R295" i="1" s="1"/>
  <c r="O297" i="1"/>
  <c r="P297" i="1" s="1"/>
  <c r="Q344" i="1"/>
  <c r="R344" i="1" s="1"/>
  <c r="P247" i="1"/>
  <c r="Q247" i="1" s="1"/>
  <c r="R247" i="1" s="1"/>
  <c r="S247" i="1" s="1"/>
  <c r="P49" i="1"/>
  <c r="Q49" i="1" s="1"/>
  <c r="O396" i="1"/>
  <c r="O395" i="1"/>
  <c r="P395" i="1" s="1"/>
  <c r="J152" i="1"/>
  <c r="K152" i="1" s="1"/>
  <c r="J398" i="1"/>
  <c r="K398" i="1" s="1"/>
  <c r="J202" i="1"/>
  <c r="K202" i="1" s="1"/>
  <c r="J299" i="1"/>
  <c r="K299" i="1" s="1"/>
  <c r="M249" i="1"/>
  <c r="N249" i="1" s="1"/>
  <c r="J53" i="1"/>
  <c r="K53" i="1" s="1"/>
  <c r="J251" i="1"/>
  <c r="K251" i="1" s="1"/>
  <c r="K347" i="1"/>
  <c r="J103" i="1"/>
  <c r="J348" i="1"/>
  <c r="K348" i="1" s="1"/>
  <c r="L374" i="1" s="1"/>
  <c r="M101" i="1"/>
  <c r="N101" i="1" s="1"/>
  <c r="L52" i="1"/>
  <c r="L397" i="1"/>
  <c r="L102" i="1"/>
  <c r="M102" i="1" s="1"/>
  <c r="N102" i="1" s="1"/>
  <c r="N150" i="1"/>
  <c r="O150" i="1" s="1"/>
  <c r="L298" i="1"/>
  <c r="L201" i="1"/>
  <c r="L151" i="1"/>
  <c r="M151" i="1" s="1"/>
  <c r="N151" i="1" s="1"/>
  <c r="L250" i="1"/>
  <c r="N296" i="1"/>
  <c r="K103" i="1"/>
  <c r="N51" i="1"/>
  <c r="N50" i="1"/>
  <c r="D300" i="1"/>
  <c r="D399" i="1"/>
  <c r="D349" i="1"/>
  <c r="D252" i="1"/>
  <c r="D203" i="1"/>
  <c r="D153" i="1"/>
  <c r="D104" i="1"/>
  <c r="D54" i="1"/>
  <c r="M374" i="1" l="1"/>
  <c r="N374" i="1" s="1"/>
  <c r="M397" i="1"/>
  <c r="M424" i="1"/>
  <c r="M250" i="1"/>
  <c r="M201" i="1"/>
  <c r="P346" i="1"/>
  <c r="Q346" i="1" s="1"/>
  <c r="Q198" i="1"/>
  <c r="R198" i="1" s="1"/>
  <c r="S198" i="1" s="1"/>
  <c r="P200" i="1"/>
  <c r="Q200" i="1" s="1"/>
  <c r="R149" i="1"/>
  <c r="S149" i="1" s="1"/>
  <c r="R248" i="1"/>
  <c r="S248" i="1" s="1"/>
  <c r="S199" i="1"/>
  <c r="Q297" i="1"/>
  <c r="R297" i="1" s="1"/>
  <c r="P396" i="1"/>
  <c r="Q99" i="1"/>
  <c r="R99" i="1" s="1"/>
  <c r="S99" i="1" s="1"/>
  <c r="O296" i="1"/>
  <c r="P296" i="1" s="1"/>
  <c r="Q296" i="1" s="1"/>
  <c r="R296" i="1" s="1"/>
  <c r="S295" i="1"/>
  <c r="O50" i="1"/>
  <c r="P50" i="1" s="1"/>
  <c r="Q50" i="1" s="1"/>
  <c r="O151" i="1"/>
  <c r="L347" i="1"/>
  <c r="M347" i="1" s="1"/>
  <c r="O51" i="1"/>
  <c r="O249" i="1"/>
  <c r="Q395" i="1"/>
  <c r="R395" i="1" s="1"/>
  <c r="S395" i="1" s="1"/>
  <c r="R49" i="1"/>
  <c r="S49" i="1" s="1"/>
  <c r="S344" i="1"/>
  <c r="P150" i="1"/>
  <c r="O102" i="1"/>
  <c r="P102" i="1" s="1"/>
  <c r="O101" i="1"/>
  <c r="P101" i="1" s="1"/>
  <c r="P100" i="1"/>
  <c r="J203" i="1"/>
  <c r="K203" i="1" s="1"/>
  <c r="J300" i="1"/>
  <c r="K300" i="1" s="1"/>
  <c r="J54" i="1"/>
  <c r="K54" i="1" s="1"/>
  <c r="K10" i="1" s="1"/>
  <c r="J153" i="1"/>
  <c r="K153" i="1" s="1"/>
  <c r="J399" i="1"/>
  <c r="K399" i="1" s="1"/>
  <c r="J252" i="1"/>
  <c r="K252" i="1" s="1"/>
  <c r="J104" i="1"/>
  <c r="K104" i="1" s="1"/>
  <c r="J349" i="1"/>
  <c r="K349" i="1" s="1"/>
  <c r="N201" i="1"/>
  <c r="L398" i="1"/>
  <c r="M398" i="1" s="1"/>
  <c r="L348" i="1"/>
  <c r="L152" i="1"/>
  <c r="L251" i="1"/>
  <c r="M251" i="1" s="1"/>
  <c r="L299" i="1"/>
  <c r="M52" i="1"/>
  <c r="N52" i="1" s="1"/>
  <c r="L103" i="1"/>
  <c r="M298" i="1"/>
  <c r="N298" i="1" s="1"/>
  <c r="N250" i="1"/>
  <c r="O279" i="1" s="1"/>
  <c r="L202" i="1"/>
  <c r="N397" i="1"/>
  <c r="O426" i="1" s="1"/>
  <c r="L53" i="1"/>
  <c r="M53" i="1" s="1"/>
  <c r="N229" i="1"/>
  <c r="K226" i="1"/>
  <c r="M228" i="1"/>
  <c r="L227" i="1"/>
  <c r="K275" i="1"/>
  <c r="N278" i="1"/>
  <c r="M277" i="1"/>
  <c r="L276" i="1"/>
  <c r="N425" i="1"/>
  <c r="L423" i="1"/>
  <c r="K422" i="1"/>
  <c r="D301" i="1"/>
  <c r="D400" i="1"/>
  <c r="D350" i="1"/>
  <c r="D253" i="1"/>
  <c r="D204" i="1"/>
  <c r="D154" i="1"/>
  <c r="D105" i="1"/>
  <c r="D55" i="1"/>
  <c r="O374" i="1" l="1"/>
  <c r="P374" i="1" s="1"/>
  <c r="M348" i="1"/>
  <c r="N348" i="1" s="1"/>
  <c r="M375" i="1"/>
  <c r="M299" i="1"/>
  <c r="P426" i="1"/>
  <c r="Q426" i="1" s="1"/>
  <c r="N299" i="1"/>
  <c r="O328" i="1" s="1"/>
  <c r="P328" i="1" s="1"/>
  <c r="Q328" i="1" s="1"/>
  <c r="P279" i="1"/>
  <c r="Q279" i="1" s="1"/>
  <c r="M152" i="1"/>
  <c r="O201" i="1"/>
  <c r="P231" i="1" s="1"/>
  <c r="Q231" i="1" s="1"/>
  <c r="R231" i="1" s="1"/>
  <c r="S231" i="1" s="1"/>
  <c r="O230" i="1"/>
  <c r="M103" i="1"/>
  <c r="R346" i="1"/>
  <c r="S346" i="1" s="1"/>
  <c r="R200" i="1"/>
  <c r="S200" i="1" s="1"/>
  <c r="S297" i="1"/>
  <c r="P151" i="1"/>
  <c r="R50" i="1"/>
  <c r="S50" i="1" s="1"/>
  <c r="S296" i="1"/>
  <c r="O278" i="1"/>
  <c r="P278" i="1" s="1"/>
  <c r="Q278" i="1" s="1"/>
  <c r="R278" i="1" s="1"/>
  <c r="S278" i="1" s="1"/>
  <c r="Q101" i="1"/>
  <c r="O397" i="1"/>
  <c r="Q100" i="1"/>
  <c r="R100" i="1" s="1"/>
  <c r="S100" i="1" s="1"/>
  <c r="P249" i="1"/>
  <c r="Q249" i="1" s="1"/>
  <c r="R249" i="1" s="1"/>
  <c r="S249" i="1" s="1"/>
  <c r="O425" i="1"/>
  <c r="P425" i="1" s="1"/>
  <c r="L203" i="1"/>
  <c r="M203" i="1" s="1"/>
  <c r="N203" i="1" s="1"/>
  <c r="O250" i="1"/>
  <c r="P280" i="1" s="1"/>
  <c r="Q280" i="1" s="1"/>
  <c r="R280" i="1" s="1"/>
  <c r="S280" i="1" s="1"/>
  <c r="Q150" i="1"/>
  <c r="R150" i="1" s="1"/>
  <c r="S150" i="1" s="1"/>
  <c r="O298" i="1"/>
  <c r="P298" i="1" s="1"/>
  <c r="P201" i="1"/>
  <c r="Q396" i="1"/>
  <c r="R396" i="1" s="1"/>
  <c r="S396" i="1" s="1"/>
  <c r="O229" i="1"/>
  <c r="P229" i="1" s="1"/>
  <c r="Q229" i="1" s="1"/>
  <c r="O52" i="1"/>
  <c r="P52" i="1" s="1"/>
  <c r="Q102" i="1"/>
  <c r="R102" i="1" s="1"/>
  <c r="P51" i="1"/>
  <c r="O299" i="1"/>
  <c r="P329" i="1" s="1"/>
  <c r="J253" i="1"/>
  <c r="K253" i="1" s="1"/>
  <c r="J105" i="1"/>
  <c r="K105" i="1" s="1"/>
  <c r="J350" i="1"/>
  <c r="K350" i="1" s="1"/>
  <c r="J55" i="1"/>
  <c r="K55" i="1" s="1"/>
  <c r="J154" i="1"/>
  <c r="K154" i="1" s="1"/>
  <c r="J400" i="1"/>
  <c r="K400" i="1" s="1"/>
  <c r="J204" i="1"/>
  <c r="K204" i="1" s="1"/>
  <c r="J301" i="1"/>
  <c r="K301" i="1" s="1"/>
  <c r="L252" i="1"/>
  <c r="M252" i="1" s="1"/>
  <c r="N252" i="1" s="1"/>
  <c r="L153" i="1"/>
  <c r="M153" i="1" s="1"/>
  <c r="N398" i="1"/>
  <c r="L300" i="1"/>
  <c r="N347" i="1"/>
  <c r="L399" i="1"/>
  <c r="M399" i="1" s="1"/>
  <c r="L349" i="1"/>
  <c r="L104" i="1"/>
  <c r="N152" i="1"/>
  <c r="O181" i="1" s="1"/>
  <c r="N251" i="1"/>
  <c r="M202" i="1"/>
  <c r="N53" i="1"/>
  <c r="L54" i="1"/>
  <c r="L10" i="1" s="1"/>
  <c r="L422" i="1"/>
  <c r="M422" i="1" s="1"/>
  <c r="N422" i="1" s="1"/>
  <c r="M423" i="1"/>
  <c r="N423" i="1" s="1"/>
  <c r="N424" i="1"/>
  <c r="O424" i="1" s="1"/>
  <c r="M276" i="1"/>
  <c r="N276" i="1" s="1"/>
  <c r="M227" i="1"/>
  <c r="N227" i="1" s="1"/>
  <c r="L226" i="1"/>
  <c r="M226" i="1" s="1"/>
  <c r="N277" i="1"/>
  <c r="O277" i="1" s="1"/>
  <c r="L275" i="1"/>
  <c r="M275" i="1" s="1"/>
  <c r="N228" i="1"/>
  <c r="K128" i="1"/>
  <c r="M130" i="1"/>
  <c r="L129" i="1"/>
  <c r="K177" i="1"/>
  <c r="M179" i="1"/>
  <c r="L178" i="1"/>
  <c r="N180" i="1"/>
  <c r="D302" i="1"/>
  <c r="D401" i="1"/>
  <c r="D351" i="1"/>
  <c r="D254" i="1"/>
  <c r="D205" i="1"/>
  <c r="D155" i="1"/>
  <c r="D106" i="1"/>
  <c r="D56" i="1"/>
  <c r="Q374" i="1" l="1"/>
  <c r="R374" i="1" s="1"/>
  <c r="N376" i="1"/>
  <c r="O377" i="1"/>
  <c r="P377" i="1" s="1"/>
  <c r="Q377" i="1" s="1"/>
  <c r="O348" i="1"/>
  <c r="P348" i="1" s="1"/>
  <c r="N375" i="1"/>
  <c r="R426" i="1"/>
  <c r="S426" i="1" s="1"/>
  <c r="O376" i="1"/>
  <c r="P376" i="1" s="1"/>
  <c r="Q376" i="1" s="1"/>
  <c r="P397" i="1"/>
  <c r="Q428" i="1" s="1"/>
  <c r="R428" i="1" s="1"/>
  <c r="S428" i="1" s="1"/>
  <c r="P427" i="1"/>
  <c r="Q427" i="1" s="1"/>
  <c r="R427" i="1" s="1"/>
  <c r="S427" i="1" s="1"/>
  <c r="P378" i="1"/>
  <c r="R328" i="1"/>
  <c r="S328" i="1" s="1"/>
  <c r="R279" i="1"/>
  <c r="S279" i="1" s="1"/>
  <c r="Q329" i="1"/>
  <c r="R329" i="1" s="1"/>
  <c r="S329" i="1" s="1"/>
  <c r="Q201" i="1"/>
  <c r="R233" i="1" s="1"/>
  <c r="S233" i="1" s="1"/>
  <c r="Q232" i="1"/>
  <c r="P181" i="1"/>
  <c r="Q181" i="1" s="1"/>
  <c r="N103" i="1"/>
  <c r="N131" i="1"/>
  <c r="O131" i="1" s="1"/>
  <c r="P131" i="1" s="1"/>
  <c r="P230" i="1"/>
  <c r="Q230" i="1" s="1"/>
  <c r="S102" i="1"/>
  <c r="O203" i="1"/>
  <c r="Q397" i="1"/>
  <c r="O398" i="1"/>
  <c r="P398" i="1" s="1"/>
  <c r="Q151" i="1"/>
  <c r="R151" i="1" s="1"/>
  <c r="O180" i="1"/>
  <c r="O251" i="1"/>
  <c r="P251" i="1" s="1"/>
  <c r="O228" i="1"/>
  <c r="P228" i="1" s="1"/>
  <c r="P277" i="1"/>
  <c r="Q277" i="1" s="1"/>
  <c r="R229" i="1"/>
  <c r="S229" i="1" s="1"/>
  <c r="P424" i="1"/>
  <c r="Q424" i="1" s="1"/>
  <c r="R424" i="1" s="1"/>
  <c r="S424" i="1" s="1"/>
  <c r="R101" i="1"/>
  <c r="S101" i="1" s="1"/>
  <c r="O347" i="1"/>
  <c r="P347" i="1" s="1"/>
  <c r="R201" i="1"/>
  <c r="O422" i="1"/>
  <c r="P422" i="1" s="1"/>
  <c r="Q422" i="1" s="1"/>
  <c r="O53" i="1"/>
  <c r="O252" i="1"/>
  <c r="O227" i="1"/>
  <c r="P227" i="1" s="1"/>
  <c r="P250" i="1"/>
  <c r="O152" i="1"/>
  <c r="Q52" i="1"/>
  <c r="R52" i="1" s="1"/>
  <c r="S52" i="1" s="1"/>
  <c r="P299" i="1"/>
  <c r="Q330" i="1" s="1"/>
  <c r="R330" i="1" s="1"/>
  <c r="S330" i="1" s="1"/>
  <c r="Q298" i="1"/>
  <c r="R298" i="1" s="1"/>
  <c r="S298" i="1" s="1"/>
  <c r="O276" i="1"/>
  <c r="P276" i="1" s="1"/>
  <c r="Q425" i="1"/>
  <c r="R425" i="1" s="1"/>
  <c r="S425" i="1" s="1"/>
  <c r="O423" i="1"/>
  <c r="P423" i="1" s="1"/>
  <c r="Q51" i="1"/>
  <c r="R51" i="1" s="1"/>
  <c r="S51" i="1" s="1"/>
  <c r="N153" i="1"/>
  <c r="O153" i="1" s="1"/>
  <c r="P153" i="1" s="1"/>
  <c r="J205" i="1"/>
  <c r="K205" i="1" s="1"/>
  <c r="J56" i="1"/>
  <c r="J254" i="1"/>
  <c r="K254" i="1" s="1"/>
  <c r="J106" i="1"/>
  <c r="K106" i="1" s="1"/>
  <c r="J351" i="1"/>
  <c r="K351" i="1" s="1"/>
  <c r="J155" i="1"/>
  <c r="K155" i="1" s="1"/>
  <c r="J401" i="1"/>
  <c r="K401" i="1" s="1"/>
  <c r="J302" i="1"/>
  <c r="K302" i="1" s="1"/>
  <c r="M349" i="1"/>
  <c r="N349" i="1" s="1"/>
  <c r="L350" i="1"/>
  <c r="L400" i="1"/>
  <c r="M400" i="1" s="1"/>
  <c r="N399" i="1"/>
  <c r="O399" i="1" s="1"/>
  <c r="M300" i="1"/>
  <c r="N300" i="1" s="1"/>
  <c r="L154" i="1"/>
  <c r="L301" i="1"/>
  <c r="M301" i="1" s="1"/>
  <c r="L204" i="1"/>
  <c r="M204" i="1" s="1"/>
  <c r="L253" i="1"/>
  <c r="L105" i="1"/>
  <c r="N202" i="1"/>
  <c r="M104" i="1"/>
  <c r="N179" i="1"/>
  <c r="L128" i="1"/>
  <c r="M128" i="1" s="1"/>
  <c r="N275" i="1"/>
  <c r="N226" i="1"/>
  <c r="M129" i="1"/>
  <c r="N129" i="1" s="1"/>
  <c r="L55" i="1"/>
  <c r="M178" i="1"/>
  <c r="N178" i="1" s="1"/>
  <c r="L177" i="1"/>
  <c r="M177" i="1" s="1"/>
  <c r="N130" i="1"/>
  <c r="K56" i="1"/>
  <c r="M54" i="1"/>
  <c r="M10" i="1" s="1"/>
  <c r="M326" i="1"/>
  <c r="N327" i="1"/>
  <c r="K324" i="1"/>
  <c r="L325" i="1"/>
  <c r="J453" i="1"/>
  <c r="L80" i="1"/>
  <c r="K79" i="1"/>
  <c r="N82" i="1"/>
  <c r="M81" i="1"/>
  <c r="J454" i="1"/>
  <c r="D303" i="1"/>
  <c r="D402" i="1"/>
  <c r="D352" i="1"/>
  <c r="D255" i="1"/>
  <c r="D206" i="1"/>
  <c r="D156" i="1"/>
  <c r="D107" i="1"/>
  <c r="D57" i="1"/>
  <c r="S374" i="1" l="1"/>
  <c r="R377" i="1"/>
  <c r="S377" i="1" s="1"/>
  <c r="Q348" i="1"/>
  <c r="R348" i="1" s="1"/>
  <c r="Q379" i="1"/>
  <c r="R379" i="1" s="1"/>
  <c r="S379" i="1" s="1"/>
  <c r="O375" i="1"/>
  <c r="R376" i="1"/>
  <c r="S376" i="1" s="1"/>
  <c r="R380" i="1"/>
  <c r="S380" i="1" s="1"/>
  <c r="Q378" i="1"/>
  <c r="R378" i="1" s="1"/>
  <c r="S378" i="1" s="1"/>
  <c r="R397" i="1"/>
  <c r="S430" i="1" s="1"/>
  <c r="R429" i="1"/>
  <c r="S429" i="1" s="1"/>
  <c r="R230" i="1"/>
  <c r="S230" i="1" s="1"/>
  <c r="R181" i="1"/>
  <c r="S181" i="1" s="1"/>
  <c r="P152" i="1"/>
  <c r="Q183" i="1" s="1"/>
  <c r="R183" i="1" s="1"/>
  <c r="S183" i="1" s="1"/>
  <c r="P182" i="1"/>
  <c r="Q250" i="1"/>
  <c r="Q281" i="1"/>
  <c r="S201" i="1"/>
  <c r="S234" i="1"/>
  <c r="O132" i="1"/>
  <c r="O103" i="1"/>
  <c r="R232" i="1"/>
  <c r="S232" i="1" s="1"/>
  <c r="J87" i="2"/>
  <c r="E16" i="4"/>
  <c r="J85" i="2" s="1"/>
  <c r="N400" i="1"/>
  <c r="O400" i="1" s="1"/>
  <c r="P400" i="1" s="1"/>
  <c r="Q400" i="1" s="1"/>
  <c r="Q131" i="1"/>
  <c r="Q398" i="1"/>
  <c r="R398" i="1" s="1"/>
  <c r="S398" i="1" s="1"/>
  <c r="Q251" i="1"/>
  <c r="R251" i="1" s="1"/>
  <c r="S251" i="1" s="1"/>
  <c r="S151" i="1"/>
  <c r="P203" i="1"/>
  <c r="Q423" i="1"/>
  <c r="Q453" i="1" s="1"/>
  <c r="R277" i="1"/>
  <c r="S277" i="1" s="1"/>
  <c r="Q276" i="1"/>
  <c r="Q347" i="1"/>
  <c r="R347" i="1" s="1"/>
  <c r="S347" i="1" s="1"/>
  <c r="Q228" i="1"/>
  <c r="R228" i="1" s="1"/>
  <c r="S228" i="1" s="1"/>
  <c r="P399" i="1"/>
  <c r="Q399" i="1" s="1"/>
  <c r="O226" i="1"/>
  <c r="P226" i="1" s="1"/>
  <c r="P53" i="1"/>
  <c r="Q53" i="1" s="1"/>
  <c r="R53" i="1" s="1"/>
  <c r="L401" i="1"/>
  <c r="M401" i="1" s="1"/>
  <c r="N401" i="1" s="1"/>
  <c r="Q152" i="1"/>
  <c r="O178" i="1"/>
  <c r="P178" i="1" s="1"/>
  <c r="Q227" i="1"/>
  <c r="R227" i="1" s="1"/>
  <c r="S227" i="1" s="1"/>
  <c r="O129" i="1"/>
  <c r="P129" i="1" s="1"/>
  <c r="P180" i="1"/>
  <c r="Q180" i="1" s="1"/>
  <c r="R180" i="1" s="1"/>
  <c r="S180" i="1" s="1"/>
  <c r="Q299" i="1"/>
  <c r="O327" i="1"/>
  <c r="P327" i="1" s="1"/>
  <c r="O300" i="1"/>
  <c r="P300" i="1" s="1"/>
  <c r="Q300" i="1" s="1"/>
  <c r="O179" i="1"/>
  <c r="P179" i="1" s="1"/>
  <c r="Q179" i="1" s="1"/>
  <c r="O453" i="1"/>
  <c r="O202" i="1"/>
  <c r="P202" i="1" s="1"/>
  <c r="Q202" i="1" s="1"/>
  <c r="R202" i="1" s="1"/>
  <c r="O130" i="1"/>
  <c r="R131" i="1"/>
  <c r="S131" i="1" s="1"/>
  <c r="O82" i="1"/>
  <c r="P82" i="1" s="1"/>
  <c r="Q82" i="1" s="1"/>
  <c r="M350" i="1"/>
  <c r="N350" i="1" s="1"/>
  <c r="O275" i="1"/>
  <c r="Q153" i="1"/>
  <c r="R153" i="1" s="1"/>
  <c r="O349" i="1"/>
  <c r="P252" i="1"/>
  <c r="Q252" i="1" s="1"/>
  <c r="P453" i="1"/>
  <c r="R422" i="1"/>
  <c r="J57" i="1"/>
  <c r="J156" i="1"/>
  <c r="K156" i="1" s="1"/>
  <c r="J402" i="1"/>
  <c r="K402" i="1" s="1"/>
  <c r="J303" i="1"/>
  <c r="K303" i="1" s="1"/>
  <c r="J107" i="1"/>
  <c r="J352" i="1"/>
  <c r="K352" i="1" s="1"/>
  <c r="L254" i="1"/>
  <c r="M254" i="1" s="1"/>
  <c r="J455" i="1"/>
  <c r="M154" i="1"/>
  <c r="N54" i="1"/>
  <c r="L302" i="1"/>
  <c r="M302" i="1" s="1"/>
  <c r="L351" i="1"/>
  <c r="M351" i="1" s="1"/>
  <c r="N351" i="1" s="1"/>
  <c r="L56" i="1"/>
  <c r="M56" i="1" s="1"/>
  <c r="N56" i="1" s="1"/>
  <c r="L106" i="1"/>
  <c r="M106" i="1" s="1"/>
  <c r="M253" i="1"/>
  <c r="L155" i="1"/>
  <c r="M155" i="1" s="1"/>
  <c r="N155" i="1" s="1"/>
  <c r="N104" i="1"/>
  <c r="N204" i="1"/>
  <c r="O204" i="1" s="1"/>
  <c r="N301" i="1"/>
  <c r="O301" i="1" s="1"/>
  <c r="L205" i="1"/>
  <c r="M205" i="1" s="1"/>
  <c r="M105" i="1"/>
  <c r="J206" i="1"/>
  <c r="K107" i="1"/>
  <c r="J255" i="1"/>
  <c r="N154" i="1"/>
  <c r="N128" i="1"/>
  <c r="K57" i="1"/>
  <c r="N326" i="1"/>
  <c r="O326" i="1" s="1"/>
  <c r="M80" i="1"/>
  <c r="L79" i="1"/>
  <c r="M325" i="1"/>
  <c r="N325" i="1" s="1"/>
  <c r="L324" i="1"/>
  <c r="M324" i="1" s="1"/>
  <c r="N324" i="1" s="1"/>
  <c r="N177" i="1"/>
  <c r="O177" i="1" s="1"/>
  <c r="N81" i="1"/>
  <c r="M55" i="1"/>
  <c r="N55" i="1" s="1"/>
  <c r="K453" i="1"/>
  <c r="K454" i="1"/>
  <c r="D304" i="1"/>
  <c r="D353" i="1"/>
  <c r="D157" i="1"/>
  <c r="D108" i="1"/>
  <c r="D58" i="1"/>
  <c r="S348" i="1" l="1"/>
  <c r="S381" i="1"/>
  <c r="S397" i="1"/>
  <c r="P375" i="1"/>
  <c r="R152" i="1"/>
  <c r="S152" i="1" s="1"/>
  <c r="R184" i="1"/>
  <c r="S184" i="1" s="1"/>
  <c r="P103" i="1"/>
  <c r="P133" i="1"/>
  <c r="Q182" i="1"/>
  <c r="R182" i="1" s="1"/>
  <c r="S182" i="1" s="1"/>
  <c r="P132" i="1"/>
  <c r="Q132" i="1" s="1"/>
  <c r="N10" i="1"/>
  <c r="O83" i="1"/>
  <c r="R281" i="1"/>
  <c r="S281" i="1" s="1"/>
  <c r="R299" i="1"/>
  <c r="R331" i="1"/>
  <c r="S331" i="1" s="1"/>
  <c r="R250" i="1"/>
  <c r="R282" i="1"/>
  <c r="S282" i="1" s="1"/>
  <c r="M79" i="1"/>
  <c r="Q18" i="4"/>
  <c r="Q51" i="4" s="1"/>
  <c r="J16" i="4"/>
  <c r="Q16" i="4" s="1"/>
  <c r="L16" i="4"/>
  <c r="S16" i="4" s="1"/>
  <c r="K87" i="2"/>
  <c r="F16" i="4"/>
  <c r="K85" i="2" s="1"/>
  <c r="K16" i="4"/>
  <c r="R16" i="4" s="1"/>
  <c r="J51" i="4"/>
  <c r="K51" i="4"/>
  <c r="R18" i="4"/>
  <c r="R51" i="4" s="1"/>
  <c r="L51" i="4"/>
  <c r="S18" i="4"/>
  <c r="S51" i="4" s="1"/>
  <c r="R423" i="1"/>
  <c r="S423" i="1" s="1"/>
  <c r="J404" i="1"/>
  <c r="E15" i="4" s="1"/>
  <c r="J84" i="2" s="1"/>
  <c r="Q327" i="1"/>
  <c r="R327" i="1" s="1"/>
  <c r="S327" i="1" s="1"/>
  <c r="Q178" i="1"/>
  <c r="R178" i="1" s="1"/>
  <c r="S178" i="1" s="1"/>
  <c r="R399" i="1"/>
  <c r="S399" i="1" s="1"/>
  <c r="R276" i="1"/>
  <c r="S276" i="1" s="1"/>
  <c r="Q203" i="1"/>
  <c r="S53" i="1"/>
  <c r="R82" i="1"/>
  <c r="S82" i="1" s="1"/>
  <c r="P301" i="1"/>
  <c r="Q301" i="1" s="1"/>
  <c r="O104" i="1"/>
  <c r="P104" i="1" s="1"/>
  <c r="P326" i="1"/>
  <c r="Q326" i="1" s="1"/>
  <c r="R326" i="1" s="1"/>
  <c r="O81" i="1"/>
  <c r="P81" i="1" s="1"/>
  <c r="P177" i="1"/>
  <c r="Q177" i="1" s="1"/>
  <c r="P204" i="1"/>
  <c r="Q204" i="1" s="1"/>
  <c r="O54" i="1"/>
  <c r="P349" i="1"/>
  <c r="Q349" i="1" s="1"/>
  <c r="S202" i="1"/>
  <c r="O155" i="1"/>
  <c r="P155" i="1" s="1"/>
  <c r="P130" i="1"/>
  <c r="Q130" i="1" s="1"/>
  <c r="R130" i="1" s="1"/>
  <c r="S130" i="1" s="1"/>
  <c r="R400" i="1"/>
  <c r="S400" i="1" s="1"/>
  <c r="O55" i="1"/>
  <c r="P55" i="1" s="1"/>
  <c r="Q55" i="1" s="1"/>
  <c r="R55" i="1" s="1"/>
  <c r="O401" i="1"/>
  <c r="P401" i="1" s="1"/>
  <c r="O350" i="1"/>
  <c r="P350" i="1" s="1"/>
  <c r="R300" i="1"/>
  <c r="S300" i="1" s="1"/>
  <c r="Q226" i="1"/>
  <c r="O56" i="1"/>
  <c r="P56" i="1" s="1"/>
  <c r="O324" i="1"/>
  <c r="P324" i="1" s="1"/>
  <c r="Q324" i="1" s="1"/>
  <c r="S422" i="1"/>
  <c r="R252" i="1"/>
  <c r="S252" i="1" s="1"/>
  <c r="N253" i="1"/>
  <c r="O253" i="1" s="1"/>
  <c r="O128" i="1"/>
  <c r="O154" i="1"/>
  <c r="Q129" i="1"/>
  <c r="R129" i="1" s="1"/>
  <c r="S129" i="1" s="1"/>
  <c r="R179" i="1"/>
  <c r="S179" i="1" s="1"/>
  <c r="O325" i="1"/>
  <c r="P325" i="1" s="1"/>
  <c r="S153" i="1"/>
  <c r="P275" i="1"/>
  <c r="O351" i="1"/>
  <c r="J353" i="1"/>
  <c r="J355" i="1" s="1"/>
  <c r="E14" i="4" s="1"/>
  <c r="J304" i="1"/>
  <c r="J306" i="1" s="1"/>
  <c r="E13" i="4" s="1"/>
  <c r="J58" i="1"/>
  <c r="K58" i="1" s="1"/>
  <c r="K455" i="1"/>
  <c r="J208" i="1"/>
  <c r="E11" i="4" s="1"/>
  <c r="J80" i="2" s="1"/>
  <c r="L156" i="1"/>
  <c r="M156" i="1" s="1"/>
  <c r="N156" i="1" s="1"/>
  <c r="L303" i="1"/>
  <c r="M303" i="1" s="1"/>
  <c r="L352" i="1"/>
  <c r="L402" i="1"/>
  <c r="M402" i="1" s="1"/>
  <c r="N402" i="1" s="1"/>
  <c r="L107" i="1"/>
  <c r="M107" i="1" s="1"/>
  <c r="N105" i="1"/>
  <c r="N205" i="1"/>
  <c r="O205" i="1" s="1"/>
  <c r="K255" i="1"/>
  <c r="N302" i="1"/>
  <c r="O302" i="1" s="1"/>
  <c r="N254" i="1"/>
  <c r="O254" i="1" s="1"/>
  <c r="J257" i="1"/>
  <c r="E12" i="4" s="1"/>
  <c r="J81" i="2" s="1"/>
  <c r="K206" i="1"/>
  <c r="J108" i="1"/>
  <c r="J110" i="1" s="1"/>
  <c r="J157" i="1"/>
  <c r="N106" i="1"/>
  <c r="N80" i="1"/>
  <c r="L57" i="1"/>
  <c r="M453" i="1"/>
  <c r="L453" i="1"/>
  <c r="L454" i="1"/>
  <c r="J258" i="1"/>
  <c r="J259" i="1" s="1"/>
  <c r="D59" i="1"/>
  <c r="Q375" i="1" l="1"/>
  <c r="R375" i="1" s="1"/>
  <c r="S375" i="1" s="1"/>
  <c r="R132" i="1"/>
  <c r="S132" i="1" s="1"/>
  <c r="P54" i="1"/>
  <c r="S185" i="1"/>
  <c r="P83" i="1"/>
  <c r="Q83" i="1" s="1"/>
  <c r="Q133" i="1"/>
  <c r="R133" i="1" s="1"/>
  <c r="S133" i="1" s="1"/>
  <c r="S299" i="1"/>
  <c r="S332" i="1"/>
  <c r="Q103" i="1"/>
  <c r="Q134" i="1"/>
  <c r="S250" i="1"/>
  <c r="S283" i="1"/>
  <c r="N79" i="1"/>
  <c r="G16" i="4"/>
  <c r="L85" i="2" s="1"/>
  <c r="H16" i="4"/>
  <c r="L87" i="2"/>
  <c r="R453" i="1"/>
  <c r="K353" i="1"/>
  <c r="L353" i="1" s="1"/>
  <c r="J307" i="1"/>
  <c r="J308" i="1" s="1"/>
  <c r="K304" i="1"/>
  <c r="L304" i="1" s="1"/>
  <c r="L306" i="1" s="1"/>
  <c r="G13" i="4" s="1"/>
  <c r="N107" i="1"/>
  <c r="O107" i="1" s="1"/>
  <c r="R203" i="1"/>
  <c r="S203" i="1" s="1"/>
  <c r="Q104" i="1"/>
  <c r="R104" i="1" s="1"/>
  <c r="S104" i="1" s="1"/>
  <c r="S326" i="1"/>
  <c r="Q350" i="1"/>
  <c r="R350" i="1" s="1"/>
  <c r="S350" i="1" s="1"/>
  <c r="R177" i="1"/>
  <c r="S177" i="1" s="1"/>
  <c r="P253" i="1"/>
  <c r="S55" i="1"/>
  <c r="Q81" i="1"/>
  <c r="R81" i="1" s="1"/>
  <c r="S81" i="1" s="1"/>
  <c r="Q155" i="1"/>
  <c r="R155" i="1" s="1"/>
  <c r="S155" i="1" s="1"/>
  <c r="Q54" i="1"/>
  <c r="P302" i="1"/>
  <c r="Q302" i="1" s="1"/>
  <c r="P351" i="1"/>
  <c r="Q351" i="1" s="1"/>
  <c r="R349" i="1"/>
  <c r="S349" i="1" s="1"/>
  <c r="Q275" i="1"/>
  <c r="R301" i="1"/>
  <c r="S301" i="1" s="1"/>
  <c r="Q325" i="1"/>
  <c r="O156" i="1"/>
  <c r="O106" i="1"/>
  <c r="P106" i="1" s="1"/>
  <c r="Q56" i="1"/>
  <c r="R56" i="1" s="1"/>
  <c r="S56" i="1" s="1"/>
  <c r="P205" i="1"/>
  <c r="Q205" i="1" s="1"/>
  <c r="R226" i="1"/>
  <c r="O80" i="1"/>
  <c r="P80" i="1" s="1"/>
  <c r="R324" i="1"/>
  <c r="M352" i="1"/>
  <c r="N352" i="1" s="1"/>
  <c r="O352" i="1" s="1"/>
  <c r="K257" i="1"/>
  <c r="F12" i="4" s="1"/>
  <c r="K81" i="2" s="1"/>
  <c r="S453" i="1"/>
  <c r="R204" i="1"/>
  <c r="O402" i="1"/>
  <c r="P154" i="1"/>
  <c r="Q154" i="1" s="1"/>
  <c r="R154" i="1" s="1"/>
  <c r="S154" i="1" s="1"/>
  <c r="P254" i="1"/>
  <c r="Q254" i="1" s="1"/>
  <c r="Q401" i="1"/>
  <c r="O105" i="1"/>
  <c r="P105" i="1" s="1"/>
  <c r="Q105" i="1" s="1"/>
  <c r="P128" i="1"/>
  <c r="J159" i="1"/>
  <c r="L455" i="1"/>
  <c r="L58" i="1"/>
  <c r="M58" i="1" s="1"/>
  <c r="N58" i="1" s="1"/>
  <c r="L255" i="1"/>
  <c r="L257" i="1" s="1"/>
  <c r="G12" i="4" s="1"/>
  <c r="N303" i="1"/>
  <c r="K108" i="1"/>
  <c r="K110" i="1" s="1"/>
  <c r="K157" i="1"/>
  <c r="E9" i="4"/>
  <c r="J78" i="2" s="1"/>
  <c r="L206" i="1"/>
  <c r="K208" i="1"/>
  <c r="F11" i="4" s="1"/>
  <c r="K80" i="2" s="1"/>
  <c r="J82" i="2"/>
  <c r="J83" i="2"/>
  <c r="J59" i="1"/>
  <c r="M57" i="1"/>
  <c r="N453" i="1"/>
  <c r="M454" i="1"/>
  <c r="L404" i="1"/>
  <c r="G15" i="4" s="1"/>
  <c r="K404" i="1"/>
  <c r="F15" i="4" s="1"/>
  <c r="K84" i="2" s="1"/>
  <c r="K258" i="1"/>
  <c r="K259" i="1" s="1"/>
  <c r="J160" i="1"/>
  <c r="J161" i="1" s="1"/>
  <c r="J209" i="1"/>
  <c r="J210" i="1" s="1"/>
  <c r="J356" i="1"/>
  <c r="J357" i="1" s="1"/>
  <c r="J405" i="1"/>
  <c r="J111" i="1"/>
  <c r="P10" i="1" l="1"/>
  <c r="R83" i="1"/>
  <c r="S83" i="1" s="1"/>
  <c r="Q85" i="1"/>
  <c r="R85" i="1" s="1"/>
  <c r="S85" i="1" s="1"/>
  <c r="R134" i="1"/>
  <c r="S134" i="1" s="1"/>
  <c r="R135" i="1"/>
  <c r="S135" i="1" s="1"/>
  <c r="R103" i="1"/>
  <c r="O10" i="1"/>
  <c r="P84" i="1"/>
  <c r="Q84" i="1" s="1"/>
  <c r="R84" i="1" s="1"/>
  <c r="S84" i="1" s="1"/>
  <c r="R54" i="1"/>
  <c r="K306" i="1"/>
  <c r="F13" i="4" s="1"/>
  <c r="E10" i="4"/>
  <c r="J79" i="2" s="1"/>
  <c r="O79" i="1"/>
  <c r="P79" i="1" s="1"/>
  <c r="Q79" i="1" s="1"/>
  <c r="M85" i="2"/>
  <c r="M16" i="4"/>
  <c r="T16" i="4" s="1"/>
  <c r="I16" i="4"/>
  <c r="U18" i="4"/>
  <c r="U51" i="4" s="1"/>
  <c r="N16" i="4"/>
  <c r="U16" i="4" s="1"/>
  <c r="M87" i="2"/>
  <c r="N87" i="2" s="1"/>
  <c r="N167" i="2" s="1"/>
  <c r="N51" i="4"/>
  <c r="M51" i="4"/>
  <c r="T18" i="4"/>
  <c r="T51" i="4" s="1"/>
  <c r="K307" i="1"/>
  <c r="K308" i="1" s="1"/>
  <c r="Q106" i="1"/>
  <c r="R106" i="1" s="1"/>
  <c r="R205" i="1"/>
  <c r="Q80" i="1"/>
  <c r="K159" i="1"/>
  <c r="F10" i="4" s="1"/>
  <c r="O404" i="1"/>
  <c r="J15" i="4" s="1"/>
  <c r="S226" i="1"/>
  <c r="O58" i="1"/>
  <c r="P58" i="1" s="1"/>
  <c r="R325" i="1"/>
  <c r="S325" i="1" s="1"/>
  <c r="P352" i="1"/>
  <c r="R401" i="1"/>
  <c r="S401" i="1" s="1"/>
  <c r="P107" i="1"/>
  <c r="R302" i="1"/>
  <c r="S302" i="1" s="1"/>
  <c r="R105" i="1"/>
  <c r="S105" i="1" s="1"/>
  <c r="R351" i="1"/>
  <c r="S351" i="1" s="1"/>
  <c r="M353" i="1"/>
  <c r="M255" i="1"/>
  <c r="N255" i="1" s="1"/>
  <c r="N257" i="1" s="1"/>
  <c r="I12" i="4" s="1"/>
  <c r="O303" i="1"/>
  <c r="S204" i="1"/>
  <c r="R275" i="1"/>
  <c r="R254" i="1"/>
  <c r="S254" i="1" s="1"/>
  <c r="P402" i="1"/>
  <c r="Q253" i="1"/>
  <c r="S324" i="1"/>
  <c r="P156" i="1"/>
  <c r="Q156" i="1" s="1"/>
  <c r="Q128" i="1"/>
  <c r="J406" i="1"/>
  <c r="M455" i="1"/>
  <c r="L81" i="2"/>
  <c r="L157" i="1"/>
  <c r="L159" i="1" s="1"/>
  <c r="G10" i="4" s="1"/>
  <c r="F9" i="4"/>
  <c r="K78" i="2" s="1"/>
  <c r="K82" i="2"/>
  <c r="L82" i="2" s="1"/>
  <c r="L108" i="1"/>
  <c r="L110" i="1" s="1"/>
  <c r="M206" i="1"/>
  <c r="M208" i="1" s="1"/>
  <c r="H11" i="4" s="1"/>
  <c r="L208" i="1"/>
  <c r="G11" i="4" s="1"/>
  <c r="L80" i="2" s="1"/>
  <c r="N353" i="1"/>
  <c r="M304" i="1"/>
  <c r="M306" i="1" s="1"/>
  <c r="H13" i="4" s="1"/>
  <c r="L84" i="2"/>
  <c r="K59" i="1"/>
  <c r="N57" i="1"/>
  <c r="N454" i="1"/>
  <c r="O454" i="1" s="1"/>
  <c r="J62" i="1"/>
  <c r="J13" i="1" s="1"/>
  <c r="M404" i="1"/>
  <c r="H15" i="4" s="1"/>
  <c r="K355" i="1"/>
  <c r="F14" i="4" s="1"/>
  <c r="K83" i="2" s="1"/>
  <c r="L307" i="1"/>
  <c r="L308" i="1" s="1"/>
  <c r="K209" i="1"/>
  <c r="K160" i="1"/>
  <c r="K161" i="1" s="1"/>
  <c r="K356" i="1"/>
  <c r="K357" i="1" s="1"/>
  <c r="K405" i="1"/>
  <c r="J112" i="1"/>
  <c r="K111" i="1"/>
  <c r="L258" i="1"/>
  <c r="K79" i="2" l="1"/>
  <c r="S136" i="1"/>
  <c r="S103" i="1"/>
  <c r="S54" i="1"/>
  <c r="S10" i="1" s="1"/>
  <c r="Q10" i="1"/>
  <c r="R86" i="1"/>
  <c r="S86" i="1" s="1"/>
  <c r="N85" i="2"/>
  <c r="N165" i="2" s="1"/>
  <c r="O183" i="2" s="1"/>
  <c r="R79" i="1"/>
  <c r="S79" i="1" s="1"/>
  <c r="O185" i="2"/>
  <c r="L79" i="2"/>
  <c r="Q15" i="4"/>
  <c r="M257" i="1"/>
  <c r="H12" i="4" s="1"/>
  <c r="M81" i="2" s="1"/>
  <c r="N81" i="2" s="1"/>
  <c r="N161" i="2" s="1"/>
  <c r="O179" i="2" s="1"/>
  <c r="M157" i="1"/>
  <c r="N157" i="1" s="1"/>
  <c r="O157" i="1" s="1"/>
  <c r="P157" i="1" s="1"/>
  <c r="P159" i="1" s="1"/>
  <c r="K10" i="4" s="1"/>
  <c r="S106" i="1"/>
  <c r="R128" i="1"/>
  <c r="R156" i="1"/>
  <c r="S156" i="1" s="1"/>
  <c r="P404" i="1"/>
  <c r="K15" i="4" s="1"/>
  <c r="S205" i="1"/>
  <c r="Q352" i="1"/>
  <c r="O455" i="1"/>
  <c r="P454" i="1"/>
  <c r="Q402" i="1"/>
  <c r="O353" i="1"/>
  <c r="P353" i="1" s="1"/>
  <c r="O255" i="1"/>
  <c r="S275" i="1"/>
  <c r="O57" i="1"/>
  <c r="P57" i="1" s="1"/>
  <c r="R253" i="1"/>
  <c r="Q58" i="1"/>
  <c r="R58" i="1" s="1"/>
  <c r="S58" i="1" s="1"/>
  <c r="Q107" i="1"/>
  <c r="P303" i="1"/>
  <c r="R80" i="1"/>
  <c r="K210" i="1"/>
  <c r="K406" i="1"/>
  <c r="L59" i="1"/>
  <c r="M59" i="1" s="1"/>
  <c r="N59" i="1" s="1"/>
  <c r="M84" i="2"/>
  <c r="M80" i="2"/>
  <c r="M108" i="1"/>
  <c r="M110" i="1" s="1"/>
  <c r="G9" i="4"/>
  <c r="L78" i="2" s="1"/>
  <c r="N304" i="1"/>
  <c r="N306" i="1" s="1"/>
  <c r="I13" i="4" s="1"/>
  <c r="N206" i="1"/>
  <c r="M82" i="2"/>
  <c r="N455" i="1"/>
  <c r="K62" i="1"/>
  <c r="K13" i="1" s="1"/>
  <c r="N404" i="1"/>
  <c r="I15" i="4" s="1"/>
  <c r="L355" i="1"/>
  <c r="G14" i="4" s="1"/>
  <c r="L83" i="2" s="1"/>
  <c r="M307" i="1"/>
  <c r="M308" i="1" s="1"/>
  <c r="L209" i="1"/>
  <c r="L210" i="1" s="1"/>
  <c r="L160" i="1"/>
  <c r="L161" i="1" s="1"/>
  <c r="L356" i="1"/>
  <c r="L357" i="1" s="1"/>
  <c r="L405" i="1"/>
  <c r="K112" i="1"/>
  <c r="L111" i="1"/>
  <c r="L259" i="1"/>
  <c r="M258" i="1"/>
  <c r="R10" i="1" l="1"/>
  <c r="S87" i="1"/>
  <c r="R15" i="4"/>
  <c r="R10" i="4"/>
  <c r="N159" i="1"/>
  <c r="I10" i="4" s="1"/>
  <c r="N84" i="2"/>
  <c r="N164" i="2" s="1"/>
  <c r="O182" i="2" s="1"/>
  <c r="M159" i="1"/>
  <c r="H10" i="4" s="1"/>
  <c r="M79" i="2" s="1"/>
  <c r="P355" i="1"/>
  <c r="K14" i="4" s="1"/>
  <c r="Q57" i="1"/>
  <c r="R57" i="1" s="1"/>
  <c r="S57" i="1" s="1"/>
  <c r="O206" i="1"/>
  <c r="P206" i="1" s="1"/>
  <c r="Q404" i="1"/>
  <c r="L15" i="4" s="1"/>
  <c r="R107" i="1"/>
  <c r="S107" i="1" s="1"/>
  <c r="Q353" i="1"/>
  <c r="R353" i="1" s="1"/>
  <c r="S128" i="1"/>
  <c r="S253" i="1"/>
  <c r="Q303" i="1"/>
  <c r="S80" i="1"/>
  <c r="Q157" i="1"/>
  <c r="O257" i="1"/>
  <c r="J12" i="4" s="1"/>
  <c r="P455" i="1"/>
  <c r="Q454" i="1"/>
  <c r="O159" i="1"/>
  <c r="J10" i="4" s="1"/>
  <c r="P255" i="1"/>
  <c r="Q255" i="1" s="1"/>
  <c r="R255" i="1" s="1"/>
  <c r="O304" i="1"/>
  <c r="O59" i="1"/>
  <c r="R402" i="1"/>
  <c r="O355" i="1"/>
  <c r="J14" i="4" s="1"/>
  <c r="R352" i="1"/>
  <c r="S352" i="1" s="1"/>
  <c r="L406" i="1"/>
  <c r="N82" i="2"/>
  <c r="N162" i="2" s="1"/>
  <c r="O180" i="2" s="1"/>
  <c r="N108" i="1"/>
  <c r="H9" i="4"/>
  <c r="M78" i="2" s="1"/>
  <c r="N208" i="1"/>
  <c r="I11" i="4" s="1"/>
  <c r="N80" i="2" s="1"/>
  <c r="N160" i="2" s="1"/>
  <c r="O178" i="2" s="1"/>
  <c r="L62" i="1"/>
  <c r="L13" i="1" s="1"/>
  <c r="M355" i="1"/>
  <c r="H14" i="4" s="1"/>
  <c r="M83" i="2" s="1"/>
  <c r="N307" i="1"/>
  <c r="N308" i="1" s="1"/>
  <c r="M160" i="1"/>
  <c r="N160" i="1" s="1"/>
  <c r="O160" i="1" s="1"/>
  <c r="M209" i="1"/>
  <c r="N209" i="1" s="1"/>
  <c r="M356" i="1"/>
  <c r="M405" i="1"/>
  <c r="L112" i="1"/>
  <c r="M111" i="1"/>
  <c r="M259" i="1"/>
  <c r="N258" i="1"/>
  <c r="O258" i="1" s="1"/>
  <c r="O259" i="1" s="1"/>
  <c r="N110" i="1" l="1"/>
  <c r="Q355" i="1"/>
  <c r="L14" i="4" s="1"/>
  <c r="Q14" i="4"/>
  <c r="Q12" i="4"/>
  <c r="R14" i="4"/>
  <c r="Q10" i="4"/>
  <c r="S15" i="4"/>
  <c r="N79" i="2"/>
  <c r="N159" i="2" s="1"/>
  <c r="O177" i="2" s="1"/>
  <c r="S353" i="1"/>
  <c r="S355" i="1" s="1"/>
  <c r="N14" i="4" s="1"/>
  <c r="O161" i="1"/>
  <c r="P160" i="1"/>
  <c r="P161" i="1" s="1"/>
  <c r="R404" i="1"/>
  <c r="M15" i="4" s="1"/>
  <c r="P208" i="1"/>
  <c r="K11" i="4" s="1"/>
  <c r="R303" i="1"/>
  <c r="Q206" i="1"/>
  <c r="R206" i="1" s="1"/>
  <c r="P304" i="1"/>
  <c r="Q304" i="1" s="1"/>
  <c r="R304" i="1" s="1"/>
  <c r="S402" i="1"/>
  <c r="P59" i="1"/>
  <c r="O307" i="1"/>
  <c r="O308" i="1" s="1"/>
  <c r="O306" i="1"/>
  <c r="J13" i="4" s="1"/>
  <c r="Q455" i="1"/>
  <c r="R454" i="1"/>
  <c r="Q257" i="1"/>
  <c r="L12" i="4" s="1"/>
  <c r="Q159" i="1"/>
  <c r="L10" i="4" s="1"/>
  <c r="R157" i="1"/>
  <c r="R257" i="1"/>
  <c r="M12" i="4" s="1"/>
  <c r="O108" i="1"/>
  <c r="P108" i="1" s="1"/>
  <c r="R355" i="1"/>
  <c r="M14" i="4" s="1"/>
  <c r="P258" i="1"/>
  <c r="P259" i="1" s="1"/>
  <c r="P257" i="1"/>
  <c r="K12" i="4" s="1"/>
  <c r="S255" i="1"/>
  <c r="S257" i="1" s="1"/>
  <c r="N12" i="4" s="1"/>
  <c r="O209" i="1"/>
  <c r="O210" i="1" s="1"/>
  <c r="O208" i="1"/>
  <c r="J11" i="4" s="1"/>
  <c r="M406" i="1"/>
  <c r="M357" i="1"/>
  <c r="M62" i="1"/>
  <c r="M13" i="1" s="1"/>
  <c r="M161" i="1"/>
  <c r="N355" i="1"/>
  <c r="I14" i="4" s="1"/>
  <c r="N83" i="2" s="1"/>
  <c r="N163" i="2" s="1"/>
  <c r="O181" i="2" s="1"/>
  <c r="M210" i="1"/>
  <c r="N356" i="1"/>
  <c r="O356" i="1" s="1"/>
  <c r="N405" i="1"/>
  <c r="O405" i="1" s="1"/>
  <c r="M112" i="1"/>
  <c r="N259" i="1"/>
  <c r="N210" i="1"/>
  <c r="N161" i="1"/>
  <c r="I9" i="4" l="1"/>
  <c r="N78" i="2" s="1"/>
  <c r="N158" i="2" s="1"/>
  <c r="O176" i="2" s="1"/>
  <c r="S14" i="4"/>
  <c r="U12" i="4"/>
  <c r="S12" i="4"/>
  <c r="R12" i="4"/>
  <c r="Q11" i="4"/>
  <c r="R11" i="4"/>
  <c r="U14" i="4"/>
  <c r="T12" i="4"/>
  <c r="T14" i="4"/>
  <c r="S10" i="4"/>
  <c r="Q13" i="4"/>
  <c r="T15" i="4"/>
  <c r="Q160" i="1"/>
  <c r="Q161" i="1" s="1"/>
  <c r="R208" i="1"/>
  <c r="M11" i="4" s="1"/>
  <c r="S206" i="1"/>
  <c r="R159" i="1"/>
  <c r="M10" i="4" s="1"/>
  <c r="Q258" i="1"/>
  <c r="R306" i="1"/>
  <c r="M13" i="4" s="1"/>
  <c r="S303" i="1"/>
  <c r="S157" i="1"/>
  <c r="Q59" i="1"/>
  <c r="R59" i="1" s="1"/>
  <c r="R455" i="1"/>
  <c r="S454" i="1"/>
  <c r="S455" i="1" s="1"/>
  <c r="S304" i="1"/>
  <c r="S404" i="1"/>
  <c r="N15" i="4" s="1"/>
  <c r="P209" i="1"/>
  <c r="P210" i="1" s="1"/>
  <c r="Q306" i="1"/>
  <c r="L13" i="4" s="1"/>
  <c r="O357" i="1"/>
  <c r="P356" i="1"/>
  <c r="O406" i="1"/>
  <c r="P405" i="1"/>
  <c r="P110" i="1"/>
  <c r="O110" i="1"/>
  <c r="P307" i="1"/>
  <c r="P308" i="1" s="1"/>
  <c r="P306" i="1"/>
  <c r="K13" i="4" s="1"/>
  <c r="Q208" i="1"/>
  <c r="L11" i="4" s="1"/>
  <c r="Q108" i="1"/>
  <c r="N406" i="1"/>
  <c r="N357" i="1"/>
  <c r="N62" i="1"/>
  <c r="O62" i="1" s="1"/>
  <c r="P62" i="1" s="1"/>
  <c r="N111" i="1"/>
  <c r="K9" i="4" l="1"/>
  <c r="R9" i="4" s="1"/>
  <c r="N112" i="1"/>
  <c r="N13" i="1"/>
  <c r="J9" i="4"/>
  <c r="Q9" i="4" s="1"/>
  <c r="R160" i="1"/>
  <c r="R161" i="1" s="1"/>
  <c r="U15" i="4"/>
  <c r="S11" i="4"/>
  <c r="R13" i="4"/>
  <c r="S13" i="4"/>
  <c r="T10" i="4"/>
  <c r="T11" i="4"/>
  <c r="T13" i="4"/>
  <c r="Q209" i="1"/>
  <c r="Q210" i="1" s="1"/>
  <c r="S59" i="1"/>
  <c r="Q110" i="1"/>
  <c r="R108" i="1"/>
  <c r="P357" i="1"/>
  <c r="Q356" i="1"/>
  <c r="S159" i="1"/>
  <c r="N10" i="4" s="1"/>
  <c r="Q307" i="1"/>
  <c r="S306" i="1"/>
  <c r="N13" i="4" s="1"/>
  <c r="Q259" i="1"/>
  <c r="R258" i="1"/>
  <c r="S208" i="1"/>
  <c r="N11" i="4" s="1"/>
  <c r="P406" i="1"/>
  <c r="Q405" i="1"/>
  <c r="O111" i="1"/>
  <c r="O13" i="1" s="1"/>
  <c r="Q62" i="1"/>
  <c r="R62" i="1" s="1"/>
  <c r="L9" i="4" l="1"/>
  <c r="S9" i="4" s="1"/>
  <c r="S160" i="1"/>
  <c r="S161" i="1" s="1"/>
  <c r="U13" i="4"/>
  <c r="U11" i="4"/>
  <c r="U10" i="4"/>
  <c r="R209" i="1"/>
  <c r="R210" i="1" s="1"/>
  <c r="S62" i="1"/>
  <c r="Q406" i="1"/>
  <c r="R405" i="1"/>
  <c r="R259" i="1"/>
  <c r="S258" i="1"/>
  <c r="S259" i="1" s="1"/>
  <c r="Q308" i="1"/>
  <c r="R307" i="1"/>
  <c r="Q357" i="1"/>
  <c r="R356" i="1"/>
  <c r="O112" i="1"/>
  <c r="P111" i="1"/>
  <c r="P13" i="1" s="1"/>
  <c r="R110" i="1"/>
  <c r="S108" i="1"/>
  <c r="M9" i="4" l="1"/>
  <c r="T9" i="4" s="1"/>
  <c r="S209" i="1"/>
  <c r="S210" i="1" s="1"/>
  <c r="R357" i="1"/>
  <c r="S356" i="1"/>
  <c r="S357" i="1" s="1"/>
  <c r="P112" i="1"/>
  <c r="Q111" i="1"/>
  <c r="Q13" i="1" s="1"/>
  <c r="R308" i="1"/>
  <c r="S307" i="1"/>
  <c r="S308" i="1" s="1"/>
  <c r="R406" i="1"/>
  <c r="S405" i="1"/>
  <c r="S406" i="1" s="1"/>
  <c r="S110" i="1"/>
  <c r="N9" i="4" l="1"/>
  <c r="U9" i="4" s="1"/>
  <c r="Q112" i="1"/>
  <c r="R111" i="1"/>
  <c r="R13" i="1" s="1"/>
  <c r="R112" i="1" l="1"/>
  <c r="S111" i="1"/>
  <c r="S13" i="1" s="1"/>
  <c r="S112" i="1" l="1"/>
  <c r="I77" i="2" l="1"/>
  <c r="I25" i="1"/>
  <c r="J22" i="1" l="1"/>
  <c r="I14" i="1"/>
  <c r="J25" i="1" l="1"/>
  <c r="J61" i="1"/>
  <c r="J9" i="1" s="1"/>
  <c r="K22" i="1" l="1"/>
  <c r="K61" i="1" s="1"/>
  <c r="K9" i="1" s="1"/>
  <c r="F19" i="4" s="1"/>
  <c r="J12" i="1"/>
  <c r="J14" i="1" s="1"/>
  <c r="J63" i="1"/>
  <c r="E8" i="4"/>
  <c r="F8" i="4" l="1"/>
  <c r="K25" i="1"/>
  <c r="K12" i="1" s="1"/>
  <c r="K14" i="1" s="1"/>
  <c r="L22" i="1"/>
  <c r="L61" i="1" s="1"/>
  <c r="L9" i="1" s="1"/>
  <c r="E19" i="4"/>
  <c r="F37" i="4"/>
  <c r="E37" i="4"/>
  <c r="J77" i="2"/>
  <c r="K77" i="2" s="1"/>
  <c r="K63" i="1" l="1"/>
  <c r="G8" i="4"/>
  <c r="L77" i="2" s="1"/>
  <c r="G19" i="4"/>
  <c r="L25" i="1"/>
  <c r="L63" i="1" l="1"/>
  <c r="L12" i="1"/>
  <c r="L14" i="1" s="1"/>
  <c r="G37" i="4"/>
  <c r="M22" i="1"/>
  <c r="M61" i="1" s="1"/>
  <c r="M9" i="1" s="1"/>
  <c r="M25" i="1" l="1"/>
  <c r="H19" i="4"/>
  <c r="H8" i="4"/>
  <c r="M63" i="1" l="1"/>
  <c r="M12" i="1"/>
  <c r="M14" i="1" s="1"/>
  <c r="N22" i="1"/>
  <c r="N61" i="1" s="1"/>
  <c r="H37" i="4"/>
  <c r="M77" i="2"/>
  <c r="I8" i="4" l="1"/>
  <c r="I37" i="4" s="1"/>
  <c r="N9" i="1"/>
  <c r="I19" i="4" s="1"/>
  <c r="X18" i="4" s="1"/>
  <c r="N77" i="2"/>
  <c r="N157" i="2" s="1"/>
  <c r="N25" i="1"/>
  <c r="N12" i="1" s="1"/>
  <c r="N14" i="1" s="1"/>
  <c r="O175" i="2" l="1"/>
  <c r="N168" i="2"/>
  <c r="O186" i="2" s="1"/>
  <c r="N88" i="2"/>
  <c r="O22" i="1"/>
  <c r="O61" i="1" s="1"/>
  <c r="O9" i="1" s="1"/>
  <c r="N63" i="1"/>
  <c r="J8" i="4" l="1"/>
  <c r="J19" i="4"/>
  <c r="O25" i="1"/>
  <c r="O12" i="1" s="1"/>
  <c r="P22" i="1" l="1"/>
  <c r="P61" i="1" s="1"/>
  <c r="O14" i="1"/>
  <c r="O63" i="1"/>
  <c r="Q8" i="4"/>
  <c r="P9" i="1" l="1"/>
  <c r="K19" i="4" s="1"/>
  <c r="K8" i="4"/>
  <c r="R8" i="4" s="1"/>
  <c r="R19" i="4" s="1"/>
  <c r="Q19" i="4"/>
  <c r="P25" i="1"/>
  <c r="P12" i="1" s="1"/>
  <c r="Q22" i="1" l="1"/>
  <c r="Q61" i="1" s="1"/>
  <c r="Q9" i="1" s="1"/>
  <c r="P14" i="1"/>
  <c r="P63" i="1"/>
  <c r="Q25" i="1" l="1"/>
  <c r="Q12" i="1" s="1"/>
  <c r="Q14" i="1" s="1"/>
  <c r="R22" i="1"/>
  <c r="R61" i="1" s="1"/>
  <c r="R9" i="1" s="1"/>
  <c r="Q63" i="1"/>
  <c r="L8" i="4"/>
  <c r="L19" i="4"/>
  <c r="R25" i="1" l="1"/>
  <c r="R12" i="1" s="1"/>
  <c r="R14" i="1" s="1"/>
  <c r="S22" i="1"/>
  <c r="S61" i="1" s="1"/>
  <c r="R63" i="1"/>
  <c r="S8" i="4"/>
  <c r="S19" i="4" s="1"/>
  <c r="M8" i="4"/>
  <c r="M19" i="4"/>
  <c r="S9" i="1" l="1"/>
  <c r="N19" i="4" s="1"/>
  <c r="J20" i="4" s="1"/>
  <c r="N8" i="4"/>
  <c r="S25" i="1"/>
  <c r="T8" i="4"/>
  <c r="T19" i="4" s="1"/>
  <c r="X19" i="4" l="1"/>
  <c r="S63" i="1"/>
  <c r="S12" i="1"/>
  <c r="S14" i="1" s="1"/>
  <c r="U8" i="4"/>
  <c r="U19" i="4" s="1"/>
  <c r="Q20" i="4" l="1"/>
  <c r="S30" i="4" l="1"/>
  <c r="S48" i="4" s="1"/>
  <c r="L30" i="4"/>
  <c r="L48" i="4" s="1"/>
  <c r="T30" i="4"/>
  <c r="T48" i="4" s="1"/>
  <c r="M30" i="4"/>
  <c r="M48" i="4" s="1"/>
  <c r="U30" i="4"/>
  <c r="U48" i="4" s="1"/>
  <c r="N30" i="4"/>
  <c r="N48" i="4" s="1"/>
  <c r="Q30" i="4"/>
  <c r="Q48" i="4" s="1"/>
  <c r="J30" i="4"/>
  <c r="J48" i="4" s="1"/>
  <c r="R30" i="4"/>
  <c r="R48" i="4" s="1"/>
  <c r="K30" i="4"/>
  <c r="K48" i="4" s="1"/>
  <c r="R27" i="4" l="1"/>
  <c r="R45" i="4" s="1"/>
  <c r="K27" i="4"/>
  <c r="K45" i="4" s="1"/>
  <c r="Q27" i="4"/>
  <c r="Q45" i="4" s="1"/>
  <c r="J27" i="4"/>
  <c r="J45" i="4" s="1"/>
  <c r="N23" i="4"/>
  <c r="U23" i="4"/>
  <c r="S24" i="4"/>
  <c r="S42" i="4" s="1"/>
  <c r="L24" i="4"/>
  <c r="L42" i="4" s="1"/>
  <c r="U24" i="4"/>
  <c r="U42" i="4" s="1"/>
  <c r="N24" i="4"/>
  <c r="N42" i="4" s="1"/>
  <c r="R26" i="4"/>
  <c r="R44" i="4" s="1"/>
  <c r="K26" i="4"/>
  <c r="K44" i="4" s="1"/>
  <c r="N31" i="4"/>
  <c r="N49" i="4" s="1"/>
  <c r="U31" i="4"/>
  <c r="U49" i="4" s="1"/>
  <c r="S28" i="4"/>
  <c r="S46" i="4" s="1"/>
  <c r="L28" i="4"/>
  <c r="L46" i="4" s="1"/>
  <c r="Q25" i="4"/>
  <c r="Q43" i="4" s="1"/>
  <c r="J25" i="4"/>
  <c r="J43" i="4" s="1"/>
  <c r="U29" i="4"/>
  <c r="U47" i="4" s="1"/>
  <c r="N29" i="4"/>
  <c r="N47" i="4" s="1"/>
  <c r="T29" i="4"/>
  <c r="T47" i="4" s="1"/>
  <c r="M29" i="4"/>
  <c r="M47" i="4" s="1"/>
  <c r="S27" i="4"/>
  <c r="S45" i="4" s="1"/>
  <c r="L27" i="4"/>
  <c r="L45" i="4" s="1"/>
  <c r="J23" i="4"/>
  <c r="Q23" i="4"/>
  <c r="K23" i="4"/>
  <c r="R23" i="4"/>
  <c r="T24" i="4"/>
  <c r="T42" i="4" s="1"/>
  <c r="M24" i="4"/>
  <c r="M42" i="4" s="1"/>
  <c r="J31" i="4"/>
  <c r="J49" i="4" s="1"/>
  <c r="Q31" i="4"/>
  <c r="Q49" i="4" s="1"/>
  <c r="U28" i="4"/>
  <c r="U46" i="4" s="1"/>
  <c r="N28" i="4"/>
  <c r="N46" i="4" s="1"/>
  <c r="Q29" i="4"/>
  <c r="Q47" i="4" s="1"/>
  <c r="J29" i="4"/>
  <c r="J47" i="4" s="1"/>
  <c r="T23" i="4"/>
  <c r="M23" i="4"/>
  <c r="S26" i="4"/>
  <c r="S44" i="4" s="1"/>
  <c r="L26" i="4"/>
  <c r="L44" i="4" s="1"/>
  <c r="T26" i="4"/>
  <c r="T44" i="4" s="1"/>
  <c r="M26" i="4"/>
  <c r="M44" i="4" s="1"/>
  <c r="T31" i="4"/>
  <c r="T49" i="4" s="1"/>
  <c r="M31" i="4"/>
  <c r="M49" i="4" s="1"/>
  <c r="Q28" i="4"/>
  <c r="Q46" i="4" s="1"/>
  <c r="J28" i="4"/>
  <c r="J46" i="4" s="1"/>
  <c r="U27" i="4"/>
  <c r="U45" i="4" s="1"/>
  <c r="N27" i="4"/>
  <c r="N45" i="4" s="1"/>
  <c r="T27" i="4"/>
  <c r="T45" i="4" s="1"/>
  <c r="M27" i="4"/>
  <c r="M45" i="4" s="1"/>
  <c r="S23" i="4"/>
  <c r="L23" i="4"/>
  <c r="R24" i="4"/>
  <c r="R42" i="4" s="1"/>
  <c r="K24" i="4"/>
  <c r="K42" i="4" s="1"/>
  <c r="Q24" i="4"/>
  <c r="Q42" i="4" s="1"/>
  <c r="J24" i="4"/>
  <c r="J42" i="4" s="1"/>
  <c r="Q26" i="4"/>
  <c r="Q44" i="4" s="1"/>
  <c r="J26" i="4"/>
  <c r="J44" i="4" s="1"/>
  <c r="U26" i="4"/>
  <c r="U44" i="4" s="1"/>
  <c r="N26" i="4"/>
  <c r="N44" i="4" s="1"/>
  <c r="L31" i="4"/>
  <c r="L49" i="4" s="1"/>
  <c r="S31" i="4"/>
  <c r="S49" i="4" s="1"/>
  <c r="K31" i="4"/>
  <c r="K49" i="4" s="1"/>
  <c r="R31" i="4"/>
  <c r="R49" i="4" s="1"/>
  <c r="R28" i="4"/>
  <c r="R46" i="4" s="1"/>
  <c r="K28" i="4"/>
  <c r="K46" i="4" s="1"/>
  <c r="T28" i="4"/>
  <c r="T46" i="4" s="1"/>
  <c r="M28" i="4"/>
  <c r="M46" i="4" s="1"/>
  <c r="R29" i="4"/>
  <c r="R47" i="4" s="1"/>
  <c r="K29" i="4"/>
  <c r="K47" i="4" s="1"/>
  <c r="S29" i="4"/>
  <c r="S47" i="4" s="1"/>
  <c r="L29" i="4"/>
  <c r="L47" i="4" s="1"/>
  <c r="L41" i="4" l="1"/>
  <c r="R41" i="4"/>
  <c r="S41" i="4"/>
  <c r="K41" i="4"/>
  <c r="S25" i="4"/>
  <c r="S43" i="4" s="1"/>
  <c r="L25" i="4"/>
  <c r="L43" i="4" s="1"/>
  <c r="M41" i="4"/>
  <c r="Q34" i="4"/>
  <c r="Q52" i="4" s="1"/>
  <c r="Q37" i="4"/>
  <c r="Q41" i="4"/>
  <c r="U41" i="4"/>
  <c r="T41" i="4"/>
  <c r="J34" i="4"/>
  <c r="J41" i="4"/>
  <c r="J37" i="4"/>
  <c r="N41" i="4"/>
  <c r="L34" i="4" l="1"/>
  <c r="L52" i="4" s="1"/>
  <c r="J52" i="4"/>
  <c r="R25" i="4"/>
  <c r="K25" i="4"/>
  <c r="U25" i="4"/>
  <c r="N25" i="4"/>
  <c r="S34" i="4"/>
  <c r="S52" i="4" s="1"/>
  <c r="L37" i="4"/>
  <c r="S37" i="4"/>
  <c r="U43" i="4" l="1"/>
  <c r="U34" i="4"/>
  <c r="U37" i="4"/>
  <c r="T25" i="4"/>
  <c r="M25" i="4"/>
  <c r="K43" i="4"/>
  <c r="K34" i="4"/>
  <c r="K37" i="4"/>
  <c r="N43" i="4"/>
  <c r="N37" i="4"/>
  <c r="N34" i="4"/>
  <c r="R43" i="4"/>
  <c r="R37" i="4"/>
  <c r="R34" i="4"/>
  <c r="R52" i="4" s="1"/>
  <c r="N52" i="4" l="1"/>
  <c r="K52" i="4"/>
  <c r="M43" i="4"/>
  <c r="M37" i="4"/>
  <c r="M34" i="4"/>
  <c r="M52" i="4" s="1"/>
  <c r="U52" i="4"/>
  <c r="T43" i="4"/>
  <c r="T34" i="4"/>
  <c r="T52" i="4" s="1"/>
  <c r="T37" i="4"/>
  <c r="X52" i="4" l="1"/>
  <c r="Q35" i="4"/>
  <c r="Q38" i="4" s="1"/>
  <c r="X37" i="4"/>
  <c r="J35" i="4"/>
  <c r="J38" i="4" s="1"/>
  <c r="X34" i="4"/>
  <c r="X6" i="4" l="1"/>
</calcChain>
</file>

<file path=xl/sharedStrings.xml><?xml version="1.0" encoding="utf-8"?>
<sst xmlns="http://schemas.openxmlformats.org/spreadsheetml/2006/main" count="680" uniqueCount="68">
  <si>
    <t>Subtransmission</t>
  </si>
  <si>
    <t>Distribution system assets</t>
  </si>
  <si>
    <t>Standard metering</t>
  </si>
  <si>
    <t>Public lighting</t>
  </si>
  <si>
    <t>SCADA/Network control</t>
  </si>
  <si>
    <t>Non-network general assets - IT</t>
  </si>
  <si>
    <t>Non-network general assets - Other</t>
  </si>
  <si>
    <t>VBRC</t>
  </si>
  <si>
    <t>Inflation</t>
  </si>
  <si>
    <t>Remaining Life</t>
  </si>
  <si>
    <t>Standard Life</t>
  </si>
  <si>
    <t>n/a</t>
  </si>
  <si>
    <t>Existing Assets</t>
  </si>
  <si>
    <t>Check</t>
  </si>
  <si>
    <t>2010 Closing RAB</t>
  </si>
  <si>
    <t>Total Closing RAB</t>
  </si>
  <si>
    <t>Actual Inflation</t>
  </si>
  <si>
    <t>Capex</t>
  </si>
  <si>
    <t>Real Vanilla WACC</t>
  </si>
  <si>
    <t>Capex Closing RAB</t>
  </si>
  <si>
    <t>Total Depreciation</t>
  </si>
  <si>
    <t>Depreciation on Existing Assets</t>
  </si>
  <si>
    <t>Capex Depreciation</t>
  </si>
  <si>
    <t>General Assumptions</t>
  </si>
  <si>
    <t>Depreciation Calculations</t>
  </si>
  <si>
    <t>Year</t>
  </si>
  <si>
    <t>Assumptions</t>
  </si>
  <si>
    <t>$m Real (2010)</t>
  </si>
  <si>
    <t>Existing Assets Closing RAB</t>
  </si>
  <si>
    <t>$m Real (2015)</t>
  </si>
  <si>
    <t>Equity Raising</t>
  </si>
  <si>
    <t>Inputs</t>
  </si>
  <si>
    <t>Capex (with half year WACC applied)</t>
  </si>
  <si>
    <t>Real Vanilla WACC 2016-20</t>
  </si>
  <si>
    <t>Real Vanilla WACC 2011-15</t>
  </si>
  <si>
    <t>Cumulative inflation (one year lagged)</t>
  </si>
  <si>
    <t>$m Nominal</t>
  </si>
  <si>
    <t>Nominal Vanilla WACC</t>
  </si>
  <si>
    <t xml:space="preserve">Nominal Closing Balance </t>
  </si>
  <si>
    <t>Total</t>
  </si>
  <si>
    <t>Adjusted Closing Balance</t>
  </si>
  <si>
    <t>Difference Between Actual and Forecast Net Capex</t>
  </si>
  <si>
    <t>Return on Difference - Net Capex</t>
  </si>
  <si>
    <t>$m real 2010</t>
  </si>
  <si>
    <t>Net Nominal Capex with half year WACC</t>
  </si>
  <si>
    <t>Nominal WACC</t>
  </si>
  <si>
    <t>Baseline Depreciation calculation ($m Real 2010)</t>
  </si>
  <si>
    <t>Powercor Depreciation - Baseline vs PTRM &amp; RFM</t>
  </si>
  <si>
    <t>Total Adjustment in 2015</t>
  </si>
  <si>
    <t>Variance</t>
  </si>
  <si>
    <t>Total Variance</t>
  </si>
  <si>
    <t>RFM &amp; PTRM Depreciation calculation ($m Real 2010)</t>
  </si>
  <si>
    <t>$m Real 2010</t>
  </si>
  <si>
    <t>$m Real 2015</t>
  </si>
  <si>
    <t>Baseline less RFM/PTRM</t>
  </si>
  <si>
    <t>conv_2015</t>
  </si>
  <si>
    <t>2016-20 Net Capex ($m Real 2015)</t>
  </si>
  <si>
    <t>2015 Adjustment for final 2010 $m Real (2010)</t>
  </si>
  <si>
    <t>RFM Closing Bal</t>
  </si>
  <si>
    <t>$m 2015</t>
  </si>
  <si>
    <t>Check vs RFM</t>
  </si>
  <si>
    <t>Second reg period - base year $</t>
  </si>
  <si>
    <t>NPV 2016 - 20</t>
  </si>
  <si>
    <t>Supervisory cables</t>
  </si>
  <si>
    <t>Old SWER ACRs</t>
  </si>
  <si>
    <t>Adjustment for Supervisory Cables and Old SWER ACRs</t>
  </si>
  <si>
    <t>Equity raising costs</t>
  </si>
  <si>
    <t>Difference in 2016-20 NPV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</si>
</sst>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1">
    <numFmt numFmtId="6" formatCode="&quot;$&quot;#,##0;[Red]\-&quot;$&quot;#,##0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_-* #,##0.000_-;\-* #,##0.000_-;_-* &quot;-&quot;??_-;_-@_-"/>
    <numFmt numFmtId="168" formatCode="0\ &quot;Capex&quot;"/>
    <numFmt numFmtId="169" formatCode="#\ &quot;Capex&quot;;\-#\ &quot;Capex&quot;"/>
    <numFmt numFmtId="170" formatCode="_(* #,##0.00_);_(* \(#,##0.00\);_(* &quot;-&quot;??_);_(@_)"/>
    <numFmt numFmtId="171" formatCode="_-* #,##0.00_-;[Red]\(#,##0.00\)_-;_-* &quot;-&quot;??_-;_-@_-"/>
    <numFmt numFmtId="172" formatCode="_(&quot;$&quot;#,##0.0_);\(&quot;$&quot;#,##0.0\);_(&quot;$&quot;#,##0.0_)"/>
    <numFmt numFmtId="173" formatCode="d/m/yy"/>
    <numFmt numFmtId="174" formatCode="_(#,##0.0\x_);\(#,##0.0\x\);_(#,##0.0\x_)"/>
    <numFmt numFmtId="175" formatCode="_(#,##0.0_);\(#,##0.0\);_(#,##0.0_)"/>
    <numFmt numFmtId="176" formatCode="_(#,##0.0%_);\(#,##0.0%\);_(#,##0.0%_)"/>
    <numFmt numFmtId="177" formatCode="_(###0_);\(###0\);_(###0_)"/>
    <numFmt numFmtId="178" formatCode="_)d/m/yy_)"/>
    <numFmt numFmtId="179" formatCode="_(&quot;$&quot;* #,##0_);_(&quot;$&quot;* \(#,##0\);_(&quot;$&quot;* &quot;-&quot;_);_(@_)"/>
    <numFmt numFmtId="180" formatCode="_(* #,##0_);_(* \(#,##0\);_(* &quot;-&quot;_);_(@_)"/>
    <numFmt numFmtId="181" formatCode="0.000_)"/>
    <numFmt numFmtId="182" formatCode="#,##0.0_);\(#,##0.0\)"/>
    <numFmt numFmtId="183" formatCode="_(&quot;Rp.&quot;* #,##0_);_(&quot;Rp.&quot;* \(#,##0\);_(&quot;Rp.&quot;* &quot;-&quot;_);_(@_)"/>
    <numFmt numFmtId="184" formatCode="00000"/>
    <numFmt numFmtId="185" formatCode="_(&quot;$&quot;* #,##0.00_);_(&quot;$&quot;* \(#,##0.00\);_(&quot;$&quot;* &quot;-&quot;??_);_(@_)"/>
    <numFmt numFmtId="186" formatCode="mm/dd/yy"/>
    <numFmt numFmtId="187" formatCode="_-[$€-2]* #,##0.00_-;\-[$€-2]* #,##0.00_-;_-[$€-2]* &quot;-&quot;??_-"/>
    <numFmt numFmtId="188" formatCode="0_);[Red]\(0\)"/>
    <numFmt numFmtId="189" formatCode="_(* #,##0_);_(* \(#,##0\);_(* &quot;-&quot;??_);_(@_)"/>
    <numFmt numFmtId="190" formatCode="&quot;Rp.&quot;#,##0.00_);\(&quot;Rp.&quot;#,##0.00\)"/>
    <numFmt numFmtId="191" formatCode="_(* #,##0.0_);_(* \(#,##0.0\);_(* &quot;-&quot;?_);_(@_)"/>
    <numFmt numFmtId="192" formatCode="0.00%;_*\(0.00\)%"/>
    <numFmt numFmtId="193" formatCode="_(#,##0_);\(#,##0\);_(#,##0_)"/>
    <numFmt numFmtId="194" formatCode="_-* #,##0.0_-;\(\ #,##0.0\)"/>
    <numFmt numFmtId="195" formatCode="0.00_)"/>
    <numFmt numFmtId="196" formatCode="#,##0_ ;[Red]\(#,##0\)\ "/>
    <numFmt numFmtId="197" formatCode="#,##0.00;\(#,##0.00\)"/>
    <numFmt numFmtId="198" formatCode="0_)"/>
    <numFmt numFmtId="199" formatCode="#,##0.0000_);[Red]\(#,##0.0000\)"/>
    <numFmt numFmtId="200" formatCode="#,##0_);[Red]\(#,##0\)"/>
    <numFmt numFmtId="201" formatCode="#,##0.00_);[Red]\(#,##0.00\)"/>
    <numFmt numFmtId="202" formatCode="#,##0_ ;\-#,##0\ "/>
    <numFmt numFmtId="203" formatCode="_-* #,##0.0000_-;\-* #,##0.0000_-;_-* &quot;-&quot;??_-;_-@_-"/>
    <numFmt numFmtId="204" formatCode="0.000%"/>
    <numFmt numFmtId="205" formatCode="#,##0_ ;[Red]\-#,##0\ "/>
    <numFmt numFmtId="206" formatCode="#,##0.0_ ;[Red]\-#,##0.0\ "/>
    <numFmt numFmtId="207" formatCode="_-\ #,##0_-;[Red]\-\ #,##0_-;_-\ &quot;-&quot;??_-;_-@_-"/>
    <numFmt numFmtId="208" formatCode="_-\ #,##0.0_-;[Red]\-\ #,##0.0_-;_-\ &quot;-&quot;??_-;_-@_-"/>
    <numFmt numFmtId="209" formatCode="#,##0.0000_ ;[Red]\-#,##0.0000\ "/>
    <numFmt numFmtId="210" formatCode="#,##0.00_ ;[Red]\-#,##0.00\ "/>
    <numFmt numFmtId="211" formatCode="_-* #,##0.00000_-;\-* #,##0.00000_-;_-* &quot;-&quot;??_-;_-@_-"/>
    <numFmt numFmtId="212" formatCode="_-\ #,##0_-;\-\ #,##0_-;_-\ &quot;-&quot;??_-;_-@_-"/>
  </numFmts>
  <fonts count="78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  <family val="1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sz val="11"/>
      <name val="Book Antiqua"/>
      <family val="1"/>
    </font>
    <font>
      <b/>
      <sz val="11"/>
      <color indexed="8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b/>
      <u/>
      <sz val="10"/>
      <color theme="1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0"/>
      <color indexed="12"/>
      <name val="Calibri"/>
      <family val="2"/>
      <scheme val="minor"/>
    </font>
    <font>
      <sz val="8"/>
      <name val="MS Sans Serif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b/>
      <i/>
      <sz val="16"/>
      <name val="Helv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9"/>
      <color indexed="8"/>
      <name val="Arial"/>
      <family val="2"/>
    </font>
    <font>
      <b/>
      <sz val="16"/>
      <color indexed="48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64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43"/>
      </patternFill>
    </fill>
    <fill>
      <patternFill patternType="solid">
        <fgColor indexed="20"/>
      </patternFill>
    </fill>
    <fill>
      <patternFill patternType="solid">
        <f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E6B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23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171" fontId="9" fillId="0" borderId="0"/>
    <xf numFmtId="171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0" borderId="0"/>
    <xf numFmtId="172" fontId="9" fillId="0" borderId="2">
      <alignment horizontal="center" vertical="center"/>
      <protection locked="0"/>
    </xf>
    <xf numFmtId="173" fontId="9" fillId="0" borderId="2">
      <alignment horizontal="center" vertical="center"/>
      <protection locked="0"/>
    </xf>
    <xf numFmtId="174" fontId="9" fillId="0" borderId="2">
      <alignment horizontal="center" vertical="center"/>
      <protection locked="0"/>
    </xf>
    <xf numFmtId="175" fontId="9" fillId="0" borderId="2">
      <alignment horizontal="center" vertical="center"/>
      <protection locked="0"/>
    </xf>
    <xf numFmtId="176" fontId="9" fillId="0" borderId="2">
      <alignment horizontal="center" vertical="center"/>
      <protection locked="0"/>
    </xf>
    <xf numFmtId="177" fontId="9" fillId="0" borderId="2">
      <alignment horizontal="center" vertical="center"/>
      <protection locked="0"/>
    </xf>
    <xf numFmtId="0" fontId="9" fillId="0" borderId="2" applyAlignment="0">
      <protection locked="0"/>
    </xf>
    <xf numFmtId="172" fontId="9" fillId="0" borderId="2">
      <alignment vertical="center"/>
      <protection locked="0"/>
    </xf>
    <xf numFmtId="178" fontId="9" fillId="0" borderId="2">
      <alignment horizontal="right" vertical="center"/>
      <protection locked="0"/>
    </xf>
    <xf numFmtId="174" fontId="9" fillId="0" borderId="2">
      <alignment vertical="center"/>
      <protection locked="0"/>
    </xf>
    <xf numFmtId="175" fontId="9" fillId="0" borderId="2">
      <alignment vertical="center"/>
      <protection locked="0"/>
    </xf>
    <xf numFmtId="176" fontId="9" fillId="0" borderId="2">
      <alignment vertical="center"/>
      <protection locked="0"/>
    </xf>
    <xf numFmtId="177" fontId="9" fillId="0" borderId="2">
      <alignment horizontal="right" vertical="center"/>
      <protection locked="0"/>
    </xf>
    <xf numFmtId="179" fontId="13" fillId="0" borderId="0" applyFont="0" applyFill="0" applyBorder="0" applyAlignment="0" applyProtection="0"/>
    <xf numFmtId="0" fontId="14" fillId="0" borderId="0" applyNumberFormat="0" applyFill="0" applyBorder="0" applyAlignment="0"/>
    <xf numFmtId="180" fontId="5" fillId="19" borderId="0" applyNumberFormat="0" applyFont="0" applyBorder="0" applyAlignment="0">
      <alignment horizontal="right"/>
    </xf>
    <xf numFmtId="0" fontId="15" fillId="0" borderId="0" applyNumberFormat="0" applyFill="0" applyBorder="0" applyAlignment="0">
      <protection locked="0"/>
    </xf>
    <xf numFmtId="0" fontId="16" fillId="20" borderId="0" applyNumberFormat="0" applyFill="0" applyBorder="0" applyProtection="0">
      <alignment horizontal="center"/>
    </xf>
    <xf numFmtId="0" fontId="16" fillId="20" borderId="0" applyNumberFormat="0" applyFill="0" applyBorder="0" applyProtection="0"/>
    <xf numFmtId="0" fontId="9" fillId="0" borderId="0" applyNumberFormat="0" applyFont="0" applyFill="0" applyBorder="0">
      <alignment horizontal="center" vertical="center"/>
      <protection locked="0"/>
    </xf>
    <xf numFmtId="172" fontId="9" fillId="0" borderId="0" applyFill="0" applyBorder="0">
      <alignment horizontal="center" vertical="center"/>
    </xf>
    <xf numFmtId="173" fontId="9" fillId="0" borderId="0" applyFill="0" applyBorder="0">
      <alignment horizontal="center" vertical="center"/>
    </xf>
    <xf numFmtId="174" fontId="9" fillId="0" borderId="0" applyFill="0" applyBorder="0">
      <alignment horizontal="center" vertical="center"/>
    </xf>
    <xf numFmtId="175" fontId="9" fillId="0" borderId="0" applyFill="0" applyBorder="0">
      <alignment horizontal="center" vertical="center"/>
    </xf>
    <xf numFmtId="176" fontId="9" fillId="0" borderId="0" applyFill="0" applyBorder="0">
      <alignment horizontal="center" vertical="center"/>
    </xf>
    <xf numFmtId="177" fontId="9" fillId="0" borderId="0" applyFill="0" applyBorder="0">
      <alignment horizontal="center" vertical="center"/>
    </xf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0" fontId="5" fillId="0" borderId="0" applyFont="0" applyFill="0" applyBorder="0" applyAlignment="0" applyProtection="0"/>
    <xf numFmtId="182" fontId="18" fillId="0" borderId="0" applyFill="0" applyBorder="0" applyAlignment="0" applyProtection="0">
      <alignment horizontal="right"/>
    </xf>
    <xf numFmtId="0" fontId="1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20" fillId="0" borderId="0" applyFont="0" applyFill="0" applyBorder="0" applyAlignment="0" applyProtection="0"/>
    <xf numFmtId="3" fontId="21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22" fillId="0" borderId="0" applyFont="0" applyFill="0" applyBorder="0" applyAlignment="0" applyProtection="0"/>
    <xf numFmtId="190" fontId="5" fillId="0" borderId="0" applyFont="0" applyFill="0" applyBorder="0" applyAlignment="0" applyProtection="0">
      <alignment horizontal="center"/>
    </xf>
    <xf numFmtId="0" fontId="24" fillId="0" borderId="0"/>
    <xf numFmtId="0" fontId="25" fillId="0" borderId="0"/>
    <xf numFmtId="38" fontId="9" fillId="19" borderId="0" applyNumberFormat="0" applyBorder="0" applyAlignment="0" applyProtection="0"/>
    <xf numFmtId="0" fontId="26" fillId="0" borderId="3" applyNumberFormat="0" applyAlignment="0" applyProtection="0">
      <alignment horizontal="left" vertical="center"/>
    </xf>
    <xf numFmtId="0" fontId="26" fillId="0" borderId="4">
      <alignment horizontal="left" vertical="center"/>
    </xf>
    <xf numFmtId="0" fontId="7" fillId="0" borderId="0" applyFill="0" applyBorder="0">
      <alignment vertical="center"/>
    </xf>
    <xf numFmtId="0" fontId="7" fillId="0" borderId="0" applyFill="0" applyBorder="0">
      <alignment vertical="center"/>
    </xf>
    <xf numFmtId="0" fontId="27" fillId="0" borderId="0" applyFill="0" applyBorder="0">
      <alignment vertical="center"/>
    </xf>
    <xf numFmtId="0" fontId="27" fillId="0" borderId="0" applyFill="0" applyBorder="0">
      <alignment vertical="center"/>
    </xf>
    <xf numFmtId="0" fontId="28" fillId="0" borderId="0" applyFill="0" applyBorder="0">
      <alignment vertical="center"/>
    </xf>
    <xf numFmtId="0" fontId="28" fillId="0" borderId="0" applyFill="0" applyBorder="0">
      <alignment vertical="center"/>
    </xf>
    <xf numFmtId="0" fontId="9" fillId="0" borderId="0" applyFill="0" applyBorder="0">
      <alignment vertical="center"/>
    </xf>
    <xf numFmtId="0" fontId="9" fillId="0" borderId="0" applyFill="0" applyBorder="0">
      <alignment vertical="center"/>
    </xf>
    <xf numFmtId="166" fontId="29" fillId="0" borderId="0"/>
    <xf numFmtId="0" fontId="30" fillId="24" borderId="5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Fill="0" applyBorder="0" applyAlignment="0">
      <protection locked="0"/>
    </xf>
    <xf numFmtId="0" fontId="33" fillId="0" borderId="0" applyFill="0" applyBorder="0" applyAlignment="0">
      <protection locked="0"/>
    </xf>
    <xf numFmtId="191" fontId="5" fillId="25" borderId="0" applyFont="0" applyBorder="0">
      <alignment horizontal="right"/>
    </xf>
    <xf numFmtId="166" fontId="5" fillId="25" borderId="0" applyFont="0" applyBorder="0" applyAlignment="0"/>
    <xf numFmtId="191" fontId="5" fillId="25" borderId="0" applyFont="0" applyBorder="0">
      <alignment horizontal="right"/>
    </xf>
    <xf numFmtId="182" fontId="34" fillId="0" borderId="6" applyProtection="0"/>
    <xf numFmtId="192" fontId="35" fillId="0" borderId="6">
      <alignment horizontal="right"/>
      <protection locked="0"/>
    </xf>
    <xf numFmtId="10" fontId="9" fillId="25" borderId="7" applyNumberFormat="0" applyBorder="0" applyAlignment="0" applyProtection="0"/>
    <xf numFmtId="0" fontId="34" fillId="0" borderId="6">
      <protection locked="0"/>
    </xf>
    <xf numFmtId="180" fontId="5" fillId="26" borderId="0" applyFont="0" applyBorder="0" applyAlignment="0">
      <alignment horizontal="right"/>
      <protection locked="0"/>
    </xf>
    <xf numFmtId="10" fontId="5" fillId="26" borderId="0" applyFont="0" applyBorder="0">
      <alignment horizontal="right"/>
      <protection locked="0"/>
    </xf>
    <xf numFmtId="180" fontId="5" fillId="26" borderId="0" applyFont="0" applyBorder="0" applyAlignment="0">
      <alignment horizontal="right"/>
      <protection locked="0"/>
    </xf>
    <xf numFmtId="3" fontId="5" fillId="27" borderId="0" applyFont="0" applyBorder="0">
      <protection locked="0"/>
    </xf>
    <xf numFmtId="166" fontId="27" fillId="27" borderId="0" applyBorder="0" applyAlignment="0">
      <protection locked="0"/>
    </xf>
    <xf numFmtId="0" fontId="36" fillId="3" borderId="0">
      <alignment horizontal="center"/>
    </xf>
    <xf numFmtId="180" fontId="5" fillId="25" borderId="0" applyFont="0" applyBorder="0">
      <alignment horizontal="right"/>
      <protection locked="0"/>
    </xf>
    <xf numFmtId="0" fontId="37" fillId="24" borderId="0" applyNumberFormat="0" applyFont="0" applyAlignment="0"/>
    <xf numFmtId="0" fontId="37" fillId="24" borderId="8" applyNumberFormat="0" applyFont="0" applyAlignment="0">
      <protection locked="0"/>
    </xf>
    <xf numFmtId="166" fontId="38" fillId="28" borderId="0" applyBorder="0" applyAlignment="0"/>
    <xf numFmtId="0" fontId="9" fillId="19" borderId="0"/>
    <xf numFmtId="191" fontId="39" fillId="19" borderId="9" applyFont="0" applyBorder="0" applyAlignment="0"/>
    <xf numFmtId="166" fontId="27" fillId="19" borderId="0" applyFont="0" applyBorder="0" applyAlignment="0"/>
    <xf numFmtId="0" fontId="28" fillId="0" borderId="10" applyFill="0">
      <alignment horizontal="center" vertical="center"/>
    </xf>
    <xf numFmtId="0" fontId="9" fillId="0" borderId="10" applyFill="0">
      <alignment horizontal="center" vertical="center"/>
    </xf>
    <xf numFmtId="193" fontId="9" fillId="0" borderId="10" applyFill="0">
      <alignment horizontal="center" vertical="center"/>
    </xf>
    <xf numFmtId="182" fontId="40" fillId="0" borderId="0"/>
    <xf numFmtId="0" fontId="26" fillId="0" borderId="0" applyFill="0" applyBorder="0" applyAlignment="0"/>
    <xf numFmtId="194" fontId="41" fillId="0" borderId="6">
      <alignment horizontal="right"/>
      <protection locked="0"/>
    </xf>
    <xf numFmtId="195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ill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43" fillId="0" borderId="0"/>
    <xf numFmtId="0" fontId="28" fillId="0" borderId="0" applyFill="0" applyBorder="0">
      <alignment horizontal="right" vertical="center"/>
    </xf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196" fontId="44" fillId="0" borderId="11"/>
    <xf numFmtId="0" fontId="45" fillId="0" borderId="12">
      <alignment horizontal="center"/>
    </xf>
    <xf numFmtId="3" fontId="19" fillId="0" borderId="0" applyFont="0" applyFill="0" applyBorder="0" applyAlignment="0" applyProtection="0"/>
    <xf numFmtId="0" fontId="19" fillId="29" borderId="0" applyNumberFormat="0" applyFont="0" applyBorder="0" applyAlignment="0" applyProtection="0"/>
    <xf numFmtId="197" fontId="5" fillId="0" borderId="0"/>
    <xf numFmtId="172" fontId="9" fillId="0" borderId="0" applyFill="0" applyBorder="0">
      <alignment horizontal="right" vertical="center"/>
    </xf>
    <xf numFmtId="178" fontId="9" fillId="0" borderId="0" applyFill="0" applyBorder="0">
      <alignment horizontal="right" vertical="center"/>
    </xf>
    <xf numFmtId="174" fontId="9" fillId="0" borderId="0" applyFill="0" applyBorder="0">
      <alignment horizontal="right" vertical="center"/>
    </xf>
    <xf numFmtId="175" fontId="9" fillId="0" borderId="0" applyFill="0" applyBorder="0">
      <alignment horizontal="right" vertical="center"/>
    </xf>
    <xf numFmtId="176" fontId="9" fillId="0" borderId="0" applyFill="0" applyBorder="0">
      <alignment horizontal="right" vertical="center"/>
    </xf>
    <xf numFmtId="177" fontId="9" fillId="0" borderId="0" applyFill="0" applyBorder="0">
      <alignment horizontal="right" vertical="center"/>
    </xf>
    <xf numFmtId="4" fontId="46" fillId="30" borderId="13" applyNumberFormat="0" applyProtection="0">
      <alignment vertical="center"/>
    </xf>
    <xf numFmtId="4" fontId="47" fillId="31" borderId="13" applyNumberFormat="0" applyProtection="0">
      <alignment vertical="center"/>
    </xf>
    <xf numFmtId="4" fontId="46" fillId="31" borderId="13" applyNumberFormat="0" applyProtection="0">
      <alignment horizontal="left" vertical="center" indent="1"/>
    </xf>
    <xf numFmtId="0" fontId="46" fillId="31" borderId="13" applyNumberFormat="0" applyProtection="0">
      <alignment horizontal="left" vertical="top" indent="1"/>
    </xf>
    <xf numFmtId="4" fontId="46" fillId="0" borderId="0" applyNumberFormat="0" applyProtection="0">
      <alignment horizontal="left" vertical="center" indent="1"/>
    </xf>
    <xf numFmtId="4" fontId="6" fillId="32" borderId="13" applyNumberFormat="0" applyProtection="0">
      <alignment horizontal="right" vertical="center"/>
    </xf>
    <xf numFmtId="4" fontId="6" fillId="33" borderId="13" applyNumberFormat="0" applyProtection="0">
      <alignment horizontal="right" vertical="center"/>
    </xf>
    <xf numFmtId="4" fontId="6" fillId="34" borderId="13" applyNumberFormat="0" applyProtection="0">
      <alignment horizontal="right" vertical="center"/>
    </xf>
    <xf numFmtId="4" fontId="6" fillId="35" borderId="13" applyNumberFormat="0" applyProtection="0">
      <alignment horizontal="right" vertical="center"/>
    </xf>
    <xf numFmtId="4" fontId="6" fillId="36" borderId="13" applyNumberFormat="0" applyProtection="0">
      <alignment horizontal="right" vertical="center"/>
    </xf>
    <xf numFmtId="4" fontId="6" fillId="37" borderId="13" applyNumberFormat="0" applyProtection="0">
      <alignment horizontal="right" vertical="center"/>
    </xf>
    <xf numFmtId="4" fontId="6" fillId="38" borderId="13" applyNumberFormat="0" applyProtection="0">
      <alignment horizontal="right" vertical="center"/>
    </xf>
    <xf numFmtId="4" fontId="6" fillId="39" borderId="13" applyNumberFormat="0" applyProtection="0">
      <alignment horizontal="right" vertical="center"/>
    </xf>
    <xf numFmtId="4" fontId="6" fillId="40" borderId="13" applyNumberFormat="0" applyProtection="0">
      <alignment horizontal="right" vertical="center"/>
    </xf>
    <xf numFmtId="4" fontId="46" fillId="41" borderId="14" applyNumberFormat="0" applyProtection="0">
      <alignment horizontal="left" vertical="center" indent="1"/>
    </xf>
    <xf numFmtId="4" fontId="6" fillId="42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6" fillId="44" borderId="15" applyNumberFormat="0" applyProtection="0">
      <alignment horizontal="center" vertical="center"/>
    </xf>
    <xf numFmtId="4" fontId="6" fillId="42" borderId="0" applyNumberFormat="0" applyProtection="0">
      <alignment horizontal="left" vertical="center" indent="1"/>
    </xf>
    <xf numFmtId="4" fontId="6" fillId="45" borderId="0" applyNumberFormat="0" applyProtection="0">
      <alignment horizontal="left" vertical="center" indent="1"/>
    </xf>
    <xf numFmtId="0" fontId="5" fillId="44" borderId="13" applyNumberFormat="0" applyProtection="0">
      <alignment horizontal="left" vertical="center" indent="1"/>
    </xf>
    <xf numFmtId="0" fontId="5" fillId="43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5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26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6" borderId="13" applyNumberFormat="0" applyProtection="0">
      <alignment horizontal="left" vertical="top" indent="1"/>
    </xf>
    <xf numFmtId="0" fontId="5" fillId="0" borderId="0"/>
    <xf numFmtId="0" fontId="28" fillId="47" borderId="16" applyBorder="0"/>
    <xf numFmtId="4" fontId="6" fillId="25" borderId="13" applyNumberFormat="0" applyProtection="0">
      <alignment vertical="center"/>
    </xf>
    <xf numFmtId="4" fontId="49" fillId="25" borderId="13" applyNumberFormat="0" applyProtection="0">
      <alignment vertical="center"/>
    </xf>
    <xf numFmtId="4" fontId="6" fillId="25" borderId="13" applyNumberFormat="0" applyProtection="0">
      <alignment horizontal="left" vertical="center" indent="1"/>
    </xf>
    <xf numFmtId="0" fontId="6" fillId="25" borderId="13" applyNumberFormat="0" applyProtection="0">
      <alignment horizontal="left" vertical="top" indent="1"/>
    </xf>
    <xf numFmtId="4" fontId="50" fillId="0" borderId="13" applyNumberFormat="0" applyProtection="0">
      <alignment horizontal="right" vertical="center"/>
    </xf>
    <xf numFmtId="4" fontId="49" fillId="0" borderId="13" applyNumberFormat="0" applyProtection="0">
      <alignment horizontal="right" vertical="center"/>
    </xf>
    <xf numFmtId="4" fontId="6" fillId="48" borderId="13" applyNumberFormat="0" applyProtection="0">
      <alignment horizontal="left" vertical="center" indent="1"/>
    </xf>
    <xf numFmtId="0" fontId="46" fillId="48" borderId="17" applyNumberFormat="0" applyProtection="0">
      <alignment horizontal="center" vertical="top"/>
    </xf>
    <xf numFmtId="4" fontId="51" fillId="0" borderId="0" applyNumberFormat="0" applyProtection="0">
      <alignment horizontal="left" vertical="center" indent="1"/>
    </xf>
    <xf numFmtId="0" fontId="9" fillId="49" borderId="7"/>
    <xf numFmtId="4" fontId="34" fillId="42" borderId="13" applyNumberFormat="0" applyProtection="0">
      <alignment horizontal="right" vertical="center"/>
    </xf>
    <xf numFmtId="0" fontId="5" fillId="44" borderId="0" applyNumberFormat="0" applyFont="0" applyBorder="0" applyAlignment="0" applyProtection="0"/>
    <xf numFmtId="0" fontId="5" fillId="24" borderId="0" applyNumberFormat="0" applyFont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52" fillId="0" borderId="0" applyFill="0" applyBorder="0" applyAlignment="0"/>
    <xf numFmtId="0" fontId="53" fillId="51" borderId="0"/>
    <xf numFmtId="49" fontId="54" fillId="51" borderId="18">
      <alignment horizontal="center" wrapText="1"/>
    </xf>
    <xf numFmtId="49" fontId="54" fillId="51" borderId="0">
      <alignment horizontal="center" wrapText="1"/>
    </xf>
    <xf numFmtId="0" fontId="53" fillId="51" borderId="0"/>
    <xf numFmtId="0" fontId="55" fillId="0" borderId="0" applyFill="0" applyBorder="0" applyAlignment="0"/>
    <xf numFmtId="198" fontId="6" fillId="0" borderId="19">
      <alignment horizontal="justify" vertical="top" wrapText="1"/>
    </xf>
    <xf numFmtId="38" fontId="56" fillId="0" borderId="5" applyBorder="0" applyAlignment="0"/>
    <xf numFmtId="0" fontId="5" fillId="0" borderId="0"/>
    <xf numFmtId="0" fontId="26" fillId="0" borderId="0"/>
    <xf numFmtId="0" fontId="55" fillId="0" borderId="0"/>
    <xf numFmtId="15" fontId="5" fillId="0" borderId="0"/>
    <xf numFmtId="10" fontId="5" fillId="0" borderId="0"/>
    <xf numFmtId="0" fontId="57" fillId="52" borderId="1" applyBorder="0" applyProtection="0">
      <alignment horizontal="centerContinuous" vertical="center"/>
    </xf>
    <xf numFmtId="0" fontId="58" fillId="0" borderId="0" applyBorder="0" applyProtection="0">
      <alignment vertical="center"/>
    </xf>
    <xf numFmtId="0" fontId="59" fillId="0" borderId="0">
      <alignment horizontal="left"/>
    </xf>
    <xf numFmtId="0" fontId="59" fillId="0" borderId="5" applyFill="0" applyBorder="0" applyProtection="0">
      <alignment horizontal="left" vertical="top"/>
    </xf>
    <xf numFmtId="49" fontId="5" fillId="0" borderId="0" applyFont="0" applyFill="0" applyBorder="0" applyAlignment="0" applyProtection="0"/>
    <xf numFmtId="0" fontId="60" fillId="0" borderId="0"/>
    <xf numFmtId="0" fontId="61" fillId="0" borderId="0"/>
    <xf numFmtId="0" fontId="61" fillId="0" borderId="0"/>
    <xf numFmtId="0" fontId="60" fillId="0" borderId="0"/>
    <xf numFmtId="182" fontId="62" fillId="0" borderId="0"/>
    <xf numFmtId="0" fontId="63" fillId="0" borderId="0" applyFill="0" applyBorder="0">
      <alignment horizontal="left" vertical="center"/>
      <protection locked="0"/>
    </xf>
    <xf numFmtId="0" fontId="60" fillId="0" borderId="0"/>
    <xf numFmtId="0" fontId="64" fillId="0" borderId="0" applyFill="0" applyBorder="0">
      <alignment horizontal="left" vertical="center"/>
      <protection locked="0"/>
    </xf>
    <xf numFmtId="199" fontId="5" fillId="0" borderId="1" applyBorder="0" applyProtection="0">
      <alignment horizontal="right"/>
    </xf>
  </cellStyleXfs>
  <cellXfs count="138">
    <xf numFmtId="0" fontId="0" fillId="0" borderId="0" xfId="0"/>
    <xf numFmtId="165" fontId="2" fillId="0" borderId="0" xfId="1" applyNumberFormat="1" applyFont="1"/>
    <xf numFmtId="165" fontId="3" fillId="0" borderId="0" xfId="1" applyNumberFormat="1" applyFont="1"/>
    <xf numFmtId="0" fontId="2" fillId="0" borderId="0" xfId="1" applyNumberFormat="1" applyFont="1"/>
    <xf numFmtId="10" fontId="2" fillId="2" borderId="0" xfId="2" applyNumberFormat="1" applyFont="1" applyFill="1"/>
    <xf numFmtId="164" fontId="2" fillId="0" borderId="0" xfId="1" applyNumberFormat="1" applyFont="1"/>
    <xf numFmtId="43" fontId="2" fillId="0" borderId="0" xfId="1" applyNumberFormat="1" applyFont="1"/>
    <xf numFmtId="165" fontId="4" fillId="0" borderId="0" xfId="1" applyNumberFormat="1" applyFont="1"/>
    <xf numFmtId="169" fontId="2" fillId="0" borderId="0" xfId="1" applyNumberFormat="1" applyFont="1"/>
    <xf numFmtId="165" fontId="65" fillId="0" borderId="0" xfId="1" applyNumberFormat="1" applyFont="1"/>
    <xf numFmtId="165" fontId="2" fillId="0" borderId="0" xfId="1" applyNumberFormat="1" applyFont="1" applyFill="1"/>
    <xf numFmtId="0" fontId="2" fillId="0" borderId="0" xfId="0" applyFont="1"/>
    <xf numFmtId="0" fontId="66" fillId="0" borderId="0" xfId="0" applyFont="1"/>
    <xf numFmtId="0" fontId="2" fillId="2" borderId="0" xfId="1" applyNumberFormat="1" applyFont="1" applyFill="1"/>
    <xf numFmtId="165" fontId="2" fillId="2" borderId="0" xfId="1" applyNumberFormat="1" applyFont="1" applyFill="1" applyAlignment="1">
      <alignment horizontal="right"/>
    </xf>
    <xf numFmtId="165" fontId="3" fillId="0" borderId="0" xfId="1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200" fontId="2" fillId="0" borderId="0" xfId="1" applyNumberFormat="1" applyFont="1"/>
    <xf numFmtId="165" fontId="2" fillId="0" borderId="0" xfId="1" applyNumberFormat="1" applyFont="1" applyBorder="1"/>
    <xf numFmtId="165" fontId="2" fillId="53" borderId="0" xfId="1" applyNumberFormat="1" applyFont="1" applyFill="1" applyBorder="1"/>
    <xf numFmtId="165" fontId="65" fillId="53" borderId="0" xfId="1" applyNumberFormat="1" applyFont="1" applyFill="1" applyBorder="1"/>
    <xf numFmtId="165" fontId="2" fillId="0" borderId="0" xfId="1" applyNumberFormat="1" applyFont="1" applyAlignment="1">
      <alignment horizontal="left"/>
    </xf>
    <xf numFmtId="165" fontId="3" fillId="0" borderId="0" xfId="1" applyNumberFormat="1" applyFont="1" applyAlignment="1">
      <alignment horizontal="left"/>
    </xf>
    <xf numFmtId="165" fontId="2" fillId="53" borderId="0" xfId="1" applyNumberFormat="1" applyFont="1" applyFill="1" applyBorder="1" applyAlignment="1">
      <alignment horizontal="left"/>
    </xf>
    <xf numFmtId="168" fontId="2" fillId="0" borderId="0" xfId="1" applyNumberFormat="1" applyFont="1" applyAlignment="1">
      <alignment horizontal="left"/>
    </xf>
    <xf numFmtId="169" fontId="2" fillId="0" borderId="0" xfId="1" applyNumberFormat="1" applyFont="1" applyAlignment="1">
      <alignment horizontal="left"/>
    </xf>
    <xf numFmtId="0" fontId="67" fillId="53" borderId="0" xfId="0" applyFont="1" applyFill="1" applyBorder="1"/>
    <xf numFmtId="0" fontId="2" fillId="53" borderId="0" xfId="0" applyFont="1" applyFill="1" applyBorder="1"/>
    <xf numFmtId="165" fontId="3" fillId="0" borderId="0" xfId="1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165" fontId="3" fillId="0" borderId="0" xfId="1" applyNumberFormat="1" applyFont="1" applyFill="1" applyBorder="1" applyAlignment="1">
      <alignment horizontal="center" vertical="top" wrapText="1"/>
    </xf>
    <xf numFmtId="165" fontId="68" fillId="0" borderId="0" xfId="1" applyNumberFormat="1" applyFont="1"/>
    <xf numFmtId="165" fontId="68" fillId="0" borderId="0" xfId="1" applyNumberFormat="1" applyFont="1" applyAlignment="1">
      <alignment horizontal="left"/>
    </xf>
    <xf numFmtId="10" fontId="66" fillId="2" borderId="0" xfId="2" applyNumberFormat="1" applyFont="1" applyFill="1"/>
    <xf numFmtId="165" fontId="2" fillId="53" borderId="0" xfId="1" applyNumberFormat="1" applyFont="1" applyFill="1" applyAlignment="1">
      <alignment horizontal="left"/>
    </xf>
    <xf numFmtId="165" fontId="2" fillId="53" borderId="0" xfId="1" applyNumberFormat="1" applyFont="1" applyFill="1"/>
    <xf numFmtId="0" fontId="2" fillId="53" borderId="0" xfId="1" applyNumberFormat="1" applyFont="1" applyFill="1"/>
    <xf numFmtId="165" fontId="2" fillId="0" borderId="0" xfId="1" applyNumberFormat="1" applyFont="1" applyAlignment="1">
      <alignment horizontal="right" vertical="center"/>
    </xf>
    <xf numFmtId="165" fontId="2" fillId="53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Alignment="1">
      <alignment horizontal="right" vertical="center"/>
    </xf>
    <xf numFmtId="0" fontId="70" fillId="0" borderId="0" xfId="0" applyFont="1"/>
    <xf numFmtId="165" fontId="71" fillId="0" borderId="0" xfId="1" applyNumberFormat="1" applyFont="1" applyAlignment="1">
      <alignment horizontal="center" vertical="top" wrapText="1"/>
    </xf>
    <xf numFmtId="165" fontId="72" fillId="0" borderId="0" xfId="1" applyNumberFormat="1" applyFont="1" applyFill="1" applyBorder="1" applyAlignment="1">
      <alignment horizontal="left" vertical="top" wrapText="1"/>
    </xf>
    <xf numFmtId="165" fontId="73" fillId="0" borderId="0" xfId="1" applyNumberFormat="1" applyFont="1" applyFill="1" applyBorder="1" applyAlignment="1">
      <alignment horizontal="center" vertical="top" wrapText="1"/>
    </xf>
    <xf numFmtId="0" fontId="74" fillId="0" borderId="0" xfId="0" applyFont="1" applyAlignment="1">
      <alignment horizontal="center" vertical="top" wrapText="1"/>
    </xf>
    <xf numFmtId="165" fontId="74" fillId="0" borderId="0" xfId="1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9" fontId="2" fillId="0" borderId="0" xfId="2" applyFont="1"/>
    <xf numFmtId="165" fontId="3" fillId="0" borderId="20" xfId="1" applyNumberFormat="1" applyFont="1" applyFill="1" applyBorder="1" applyAlignment="1">
      <alignment horizontal="left" vertical="top"/>
    </xf>
    <xf numFmtId="165" fontId="3" fillId="0" borderId="20" xfId="1" applyNumberFormat="1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69" fillId="0" borderId="0" xfId="0" applyFont="1"/>
    <xf numFmtId="165" fontId="75" fillId="0" borderId="0" xfId="1" applyNumberFormat="1" applyFont="1" applyFill="1" applyBorder="1" applyAlignment="1">
      <alignment horizontal="left" vertical="top"/>
    </xf>
    <xf numFmtId="165" fontId="69" fillId="0" borderId="0" xfId="1" applyNumberFormat="1" applyFont="1" applyAlignment="1">
      <alignment horizontal="left"/>
    </xf>
    <xf numFmtId="43" fontId="69" fillId="0" borderId="0" xfId="0" applyNumberFormat="1" applyFont="1"/>
    <xf numFmtId="165" fontId="3" fillId="53" borderId="0" xfId="1" applyNumberFormat="1" applyFont="1" applyFill="1" applyBorder="1" applyAlignment="1">
      <alignment horizontal="left" vertical="top"/>
    </xf>
    <xf numFmtId="165" fontId="3" fillId="53" borderId="0" xfId="1" applyNumberFormat="1" applyFont="1" applyFill="1" applyBorder="1" applyAlignment="1">
      <alignment horizontal="center" vertical="top" wrapText="1"/>
    </xf>
    <xf numFmtId="0" fontId="3" fillId="53" borderId="0" xfId="0" applyFont="1" applyFill="1" applyAlignment="1">
      <alignment horizontal="center" vertical="top" wrapText="1"/>
    </xf>
    <xf numFmtId="165" fontId="68" fillId="0" borderId="0" xfId="1" applyNumberFormat="1" applyFont="1" applyFill="1"/>
    <xf numFmtId="0" fontId="2" fillId="0" borderId="0" xfId="0" applyFont="1" applyFill="1"/>
    <xf numFmtId="9" fontId="2" fillId="0" borderId="0" xfId="2" applyFont="1" applyFill="1"/>
    <xf numFmtId="9" fontId="69" fillId="0" borderId="0" xfId="2" applyFont="1"/>
    <xf numFmtId="43" fontId="2" fillId="0" borderId="0" xfId="1" applyNumberFormat="1" applyFont="1" applyFill="1" applyBorder="1" applyAlignment="1">
      <alignment horizontal="center" vertical="top" wrapText="1"/>
    </xf>
    <xf numFmtId="43" fontId="2" fillId="2" borderId="0" xfId="1" applyNumberFormat="1" applyFont="1" applyFill="1"/>
    <xf numFmtId="1" fontId="2" fillId="0" borderId="0" xfId="0" applyNumberFormat="1" applyFont="1" applyAlignment="1">
      <alignment horizontal="center"/>
    </xf>
    <xf numFmtId="1" fontId="2" fillId="2" borderId="0" xfId="1" applyNumberFormat="1" applyFont="1" applyFill="1" applyAlignment="1">
      <alignment horizontal="center"/>
    </xf>
    <xf numFmtId="165" fontId="2" fillId="0" borderId="0" xfId="1" applyNumberFormat="1" applyFont="1" applyAlignment="1">
      <alignment vertical="top"/>
    </xf>
    <xf numFmtId="165" fontId="76" fillId="0" borderId="0" xfId="1" applyNumberFormat="1" applyFont="1" applyAlignment="1">
      <alignment vertical="top"/>
    </xf>
    <xf numFmtId="165" fontId="65" fillId="0" borderId="0" xfId="1" applyNumberFormat="1" applyFont="1" applyAlignment="1">
      <alignment vertical="top"/>
    </xf>
    <xf numFmtId="165" fontId="4" fillId="0" borderId="0" xfId="1" applyNumberFormat="1" applyFont="1" applyAlignment="1">
      <alignment vertical="top"/>
    </xf>
    <xf numFmtId="200" fontId="2" fillId="0" borderId="0" xfId="1" applyNumberFormat="1" applyFont="1" applyAlignment="1">
      <alignment vertical="top"/>
    </xf>
    <xf numFmtId="201" fontId="2" fillId="0" borderId="0" xfId="1" applyNumberFormat="1" applyFont="1" applyAlignment="1">
      <alignment vertical="top"/>
    </xf>
    <xf numFmtId="165" fontId="68" fillId="0" borderId="0" xfId="1" applyNumberFormat="1" applyFont="1" applyAlignment="1">
      <alignment horizontal="left" vertical="center"/>
    </xf>
    <xf numFmtId="202" fontId="76" fillId="0" borderId="0" xfId="1" applyNumberFormat="1" applyFont="1" applyAlignment="1">
      <alignment vertical="top"/>
    </xf>
    <xf numFmtId="165" fontId="72" fillId="0" borderId="20" xfId="1" applyNumberFormat="1" applyFont="1" applyFill="1" applyBorder="1" applyAlignment="1">
      <alignment horizontal="left" vertical="top" wrapText="1"/>
    </xf>
    <xf numFmtId="0" fontId="74" fillId="0" borderId="20" xfId="0" applyFont="1" applyBorder="1" applyAlignment="1">
      <alignment horizontal="center" vertical="top" wrapText="1"/>
    </xf>
    <xf numFmtId="165" fontId="74" fillId="0" borderId="20" xfId="1" applyNumberFormat="1" applyFont="1" applyFill="1" applyBorder="1" applyAlignment="1">
      <alignment horizontal="center" vertical="top" wrapText="1"/>
    </xf>
    <xf numFmtId="164" fontId="76" fillId="0" borderId="0" xfId="1" applyNumberFormat="1" applyFont="1" applyAlignment="1">
      <alignment vertical="top"/>
    </xf>
    <xf numFmtId="10" fontId="2" fillId="0" borderId="0" xfId="2" applyNumberFormat="1" applyFont="1"/>
    <xf numFmtId="203" fontId="2" fillId="0" borderId="0" xfId="1" applyNumberFormat="1" applyFont="1" applyAlignment="1">
      <alignment vertical="top"/>
    </xf>
    <xf numFmtId="201" fontId="65" fillId="0" borderId="0" xfId="1" applyNumberFormat="1" applyFont="1" applyAlignment="1">
      <alignment vertical="top"/>
    </xf>
    <xf numFmtId="164" fontId="2" fillId="0" borderId="0" xfId="1" applyNumberFormat="1" applyFont="1" applyFill="1" applyAlignment="1">
      <alignment vertical="top"/>
    </xf>
    <xf numFmtId="165" fontId="2" fillId="0" borderId="0" xfId="1" applyNumberFormat="1" applyFont="1" applyFill="1" applyAlignment="1">
      <alignment vertical="top"/>
    </xf>
    <xf numFmtId="165" fontId="3" fillId="0" borderId="0" xfId="1" applyNumberFormat="1" applyFont="1" applyFill="1" applyAlignment="1">
      <alignment vertical="top"/>
    </xf>
    <xf numFmtId="164" fontId="76" fillId="0" borderId="0" xfId="1" applyNumberFormat="1" applyFont="1" applyFill="1" applyAlignment="1">
      <alignment vertical="top"/>
    </xf>
    <xf numFmtId="10" fontId="2" fillId="0" borderId="0" xfId="0" applyNumberFormat="1" applyFont="1"/>
    <xf numFmtId="204" fontId="2" fillId="0" borderId="0" xfId="2" applyNumberFormat="1" applyFont="1"/>
    <xf numFmtId="201" fontId="3" fillId="0" borderId="0" xfId="1" applyNumberFormat="1" applyFont="1" applyAlignment="1">
      <alignment vertical="top"/>
    </xf>
    <xf numFmtId="167" fontId="2" fillId="0" borderId="0" xfId="1" applyNumberFormat="1" applyFont="1" applyFill="1" applyAlignment="1">
      <alignment vertical="top"/>
    </xf>
    <xf numFmtId="43" fontId="2" fillId="0" borderId="0" xfId="1" applyNumberFormat="1" applyFont="1" applyFill="1" applyAlignment="1">
      <alignment vertical="top"/>
    </xf>
    <xf numFmtId="165" fontId="3" fillId="0" borderId="20" xfId="1" applyNumberFormat="1" applyFont="1" applyFill="1" applyBorder="1" applyAlignment="1">
      <alignment horizontal="left" vertical="top" wrapText="1"/>
    </xf>
    <xf numFmtId="0" fontId="3" fillId="0" borderId="0" xfId="0" applyFont="1"/>
    <xf numFmtId="206" fontId="2" fillId="0" borderId="0" xfId="1" applyNumberFormat="1" applyFont="1" applyFill="1" applyAlignment="1">
      <alignment vertical="top"/>
    </xf>
    <xf numFmtId="206" fontId="3" fillId="0" borderId="0" xfId="0" applyNumberFormat="1" applyFont="1"/>
    <xf numFmtId="206" fontId="3" fillId="0" borderId="0" xfId="1" applyNumberFormat="1" applyFont="1" applyFill="1" applyAlignment="1">
      <alignment vertical="top"/>
    </xf>
    <xf numFmtId="165" fontId="2" fillId="0" borderId="0" xfId="0" applyNumberFormat="1" applyFont="1"/>
    <xf numFmtId="165" fontId="3" fillId="0" borderId="0" xfId="1" applyNumberFormat="1" applyFont="1" applyFill="1" applyBorder="1" applyAlignment="1">
      <alignment horizontal="left" vertical="top" wrapText="1"/>
    </xf>
    <xf numFmtId="0" fontId="74" fillId="0" borderId="0" xfId="0" applyFont="1" applyBorder="1" applyAlignment="1">
      <alignment horizontal="center" vertical="top" wrapText="1"/>
    </xf>
    <xf numFmtId="10" fontId="69" fillId="0" borderId="0" xfId="2" applyNumberFormat="1" applyFont="1" applyFill="1" applyBorder="1" applyAlignment="1">
      <alignment horizontal="center" vertical="top" wrapText="1"/>
    </xf>
    <xf numFmtId="1" fontId="2" fillId="0" borderId="0" xfId="1" applyNumberFormat="1" applyFont="1" applyFill="1" applyAlignment="1">
      <alignment horizontal="center"/>
    </xf>
    <xf numFmtId="202" fontId="3" fillId="0" borderId="0" xfId="1" applyNumberFormat="1" applyFont="1" applyBorder="1" applyAlignment="1">
      <alignment vertical="top"/>
    </xf>
    <xf numFmtId="207" fontId="2" fillId="0" borderId="0" xfId="1" applyNumberFormat="1" applyFont="1" applyAlignment="1">
      <alignment horizontal="right" vertical="center"/>
    </xf>
    <xf numFmtId="208" fontId="2" fillId="0" borderId="0" xfId="1" applyNumberFormat="1" applyFont="1" applyAlignment="1">
      <alignment horizontal="right" vertical="center"/>
    </xf>
    <xf numFmtId="165" fontId="65" fillId="0" borderId="0" xfId="1" applyNumberFormat="1" applyFont="1" applyAlignment="1">
      <alignment vertical="center"/>
    </xf>
    <xf numFmtId="167" fontId="3" fillId="54" borderId="0" xfId="1" applyNumberFormat="1" applyFont="1" applyFill="1" applyAlignment="1">
      <alignment horizontal="centerContinuous" vertical="top"/>
    </xf>
    <xf numFmtId="167" fontId="2" fillId="54" borderId="0" xfId="1" applyNumberFormat="1" applyFont="1" applyFill="1" applyAlignment="1">
      <alignment horizontal="centerContinuous" vertical="top"/>
    </xf>
    <xf numFmtId="165" fontId="69" fillId="0" borderId="0" xfId="1" applyNumberFormat="1" applyFont="1" applyFill="1" applyBorder="1" applyAlignment="1">
      <alignment horizontal="left" vertical="top"/>
    </xf>
    <xf numFmtId="10" fontId="2" fillId="0" borderId="0" xfId="1" applyNumberFormat="1" applyFont="1" applyFill="1" applyBorder="1" applyAlignment="1">
      <alignment horizontal="center" vertical="top" wrapText="1"/>
    </xf>
    <xf numFmtId="208" fontId="77" fillId="55" borderId="0" xfId="1" applyNumberFormat="1" applyFont="1" applyFill="1" applyAlignment="1">
      <alignment horizontal="right" vertical="center"/>
    </xf>
    <xf numFmtId="209" fontId="77" fillId="55" borderId="0" xfId="1" applyNumberFormat="1" applyFont="1" applyFill="1" applyAlignment="1">
      <alignment vertical="top"/>
    </xf>
    <xf numFmtId="205" fontId="77" fillId="55" borderId="0" xfId="1" applyNumberFormat="1" applyFont="1" applyFill="1" applyAlignment="1">
      <alignment vertical="top"/>
    </xf>
    <xf numFmtId="208" fontId="2" fillId="0" borderId="0" xfId="1" applyNumberFormat="1" applyFont="1" applyAlignment="1">
      <alignment vertical="top"/>
    </xf>
    <xf numFmtId="165" fontId="76" fillId="0" borderId="0" xfId="1" applyNumberFormat="1" applyFont="1" applyFill="1" applyBorder="1" applyAlignment="1">
      <alignment horizontal="center" vertical="top" wrapText="1"/>
    </xf>
    <xf numFmtId="0" fontId="76" fillId="0" borderId="0" xfId="0" applyFont="1"/>
    <xf numFmtId="6" fontId="76" fillId="0" borderId="0" xfId="0" applyNumberFormat="1" applyFont="1" applyAlignment="1">
      <alignment horizontal="center"/>
    </xf>
    <xf numFmtId="0" fontId="65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7" fontId="3" fillId="56" borderId="0" xfId="1" applyNumberFormat="1" applyFont="1" applyFill="1" applyAlignment="1">
      <alignment horizontal="centerContinuous" vertical="top"/>
    </xf>
    <xf numFmtId="167" fontId="2" fillId="56" borderId="0" xfId="1" applyNumberFormat="1" applyFont="1" applyFill="1" applyAlignment="1">
      <alignment horizontal="centerContinuous" vertical="top"/>
    </xf>
    <xf numFmtId="0" fontId="2" fillId="57" borderId="0" xfId="1" applyNumberFormat="1" applyFont="1" applyFill="1"/>
    <xf numFmtId="206" fontId="2" fillId="2" borderId="0" xfId="1" applyNumberFormat="1" applyFont="1" applyFill="1" applyAlignment="1">
      <alignment vertical="top"/>
    </xf>
    <xf numFmtId="165" fontId="65" fillId="0" borderId="21" xfId="1" applyNumberFormat="1" applyFont="1" applyBorder="1" applyAlignment="1">
      <alignment vertical="top"/>
    </xf>
    <xf numFmtId="165" fontId="2" fillId="0" borderId="22" xfId="1" applyNumberFormat="1" applyFont="1" applyBorder="1" applyAlignment="1">
      <alignment vertical="top"/>
    </xf>
    <xf numFmtId="165" fontId="65" fillId="0" borderId="23" xfId="1" applyNumberFormat="1" applyFont="1" applyBorder="1" applyAlignment="1">
      <alignment vertical="top"/>
    </xf>
    <xf numFmtId="202" fontId="3" fillId="0" borderId="23" xfId="1" applyNumberFormat="1" applyFont="1" applyFill="1" applyBorder="1" applyAlignment="1">
      <alignment vertical="top"/>
    </xf>
    <xf numFmtId="202" fontId="3" fillId="0" borderId="23" xfId="1" applyNumberFormat="1" applyFont="1" applyBorder="1" applyAlignment="1">
      <alignment vertical="top"/>
    </xf>
    <xf numFmtId="205" fontId="3" fillId="0" borderId="0" xfId="0" applyNumberFormat="1" applyFont="1"/>
    <xf numFmtId="210" fontId="2" fillId="0" borderId="0" xfId="1" applyNumberFormat="1" applyFont="1" applyFill="1" applyAlignment="1">
      <alignment vertical="top"/>
    </xf>
    <xf numFmtId="167" fontId="2" fillId="0" borderId="0" xfId="1" applyNumberFormat="1" applyFont="1"/>
    <xf numFmtId="203" fontId="2" fillId="0" borderId="0" xfId="1" applyNumberFormat="1" applyFont="1"/>
    <xf numFmtId="211" fontId="2" fillId="0" borderId="0" xfId="1" applyNumberFormat="1" applyFont="1"/>
    <xf numFmtId="165" fontId="69" fillId="0" borderId="22" xfId="1" applyNumberFormat="1" applyFont="1" applyBorder="1" applyAlignment="1">
      <alignment vertical="top"/>
    </xf>
    <xf numFmtId="165" fontId="69" fillId="0" borderId="0" xfId="1" applyNumberFormat="1" applyFont="1" applyAlignment="1">
      <alignment vertical="top"/>
    </xf>
    <xf numFmtId="212" fontId="69" fillId="0" borderId="24" xfId="1" applyNumberFormat="1" applyFont="1" applyBorder="1" applyAlignment="1">
      <alignment vertical="top"/>
    </xf>
    <xf numFmtId="165" fontId="65" fillId="0" borderId="0" xfId="0" applyNumberFormat="1" applyFont="1"/>
    <xf numFmtId="165" fontId="69" fillId="0" borderId="25" xfId="1" applyNumberFormat="1" applyFont="1" applyBorder="1" applyAlignment="1">
      <alignment vertical="top"/>
    </xf>
  </cellXfs>
  <cellStyles count="236">
    <cellStyle name="_Capex" xfId="8"/>
    <cellStyle name="_UED AMP 2009-14 Final 250309 Less PU" xfId="9"/>
    <cellStyle name="_UED AMP 2009-14 Final 250309 Less PU_1011 monthly" xfId="10"/>
    <cellStyle name="Accent1 - 20%" xfId="11"/>
    <cellStyle name="Accent1 - 40%" xfId="12"/>
    <cellStyle name="Accent1 - 60%" xfId="13"/>
    <cellStyle name="Accent2 - 20%" xfId="14"/>
    <cellStyle name="Accent2 - 40%" xfId="15"/>
    <cellStyle name="Accent2 - 60%" xfId="16"/>
    <cellStyle name="Accent3 - 20%" xfId="17"/>
    <cellStyle name="Accent3 - 40%" xfId="18"/>
    <cellStyle name="Accent3 - 60%" xfId="19"/>
    <cellStyle name="Accent4 - 20%" xfId="20"/>
    <cellStyle name="Accent4 - 40%" xfId="21"/>
    <cellStyle name="Accent4 - 60%" xfId="22"/>
    <cellStyle name="Accent5 - 20%" xfId="23"/>
    <cellStyle name="Accent5 - 40%" xfId="24"/>
    <cellStyle name="Accent5 - 60%" xfId="25"/>
    <cellStyle name="Accent6 - 20%" xfId="26"/>
    <cellStyle name="Accent6 - 40%" xfId="27"/>
    <cellStyle name="Accent6 - 60%" xfId="28"/>
    <cellStyle name="Agara" xfId="29"/>
    <cellStyle name="Assumptions Center Currency" xfId="30"/>
    <cellStyle name="Assumptions Center Date" xfId="31"/>
    <cellStyle name="Assumptions Center Multiple" xfId="32"/>
    <cellStyle name="Assumptions Center Number" xfId="33"/>
    <cellStyle name="Assumptions Center Percentage" xfId="34"/>
    <cellStyle name="Assumptions Center Year" xfId="35"/>
    <cellStyle name="Assumptions Heading" xfId="36"/>
    <cellStyle name="Assumptions Right Currency" xfId="37"/>
    <cellStyle name="Assumptions Right Date" xfId="38"/>
    <cellStyle name="Assumptions Right Multiple" xfId="39"/>
    <cellStyle name="Assumptions Right Number" xfId="40"/>
    <cellStyle name="Assumptions Right Percentage" xfId="41"/>
    <cellStyle name="Assumptions Right Year" xfId="42"/>
    <cellStyle name="B79812_.wvu.PrintTitlest" xfId="43"/>
    <cellStyle name="Black" xfId="44"/>
    <cellStyle name="Blockout" xfId="45"/>
    <cellStyle name="Blue" xfId="46"/>
    <cellStyle name="CaptionC" xfId="47"/>
    <cellStyle name="CaptionL" xfId="48"/>
    <cellStyle name="Cell Link" xfId="49"/>
    <cellStyle name="Center Currency" xfId="50"/>
    <cellStyle name="Center Date" xfId="51"/>
    <cellStyle name="Center Multiple" xfId="52"/>
    <cellStyle name="Center Number" xfId="53"/>
    <cellStyle name="Center Percentage" xfId="54"/>
    <cellStyle name="Center Year" xfId="55"/>
    <cellStyle name="Comma" xfId="1" builtinId="3"/>
    <cellStyle name="Comma  - Style1" xfId="56"/>
    <cellStyle name="Comma  - Style2" xfId="57"/>
    <cellStyle name="Comma  - Style3" xfId="58"/>
    <cellStyle name="Comma  - Style4" xfId="59"/>
    <cellStyle name="Comma  - Style5" xfId="60"/>
    <cellStyle name="Comma  - Style6" xfId="61"/>
    <cellStyle name="Comma  - Style7" xfId="62"/>
    <cellStyle name="Comma  - Style8" xfId="63"/>
    <cellStyle name="Comma [0]7Z_87C" xfId="64"/>
    <cellStyle name="Comma [1]" xfId="65"/>
    <cellStyle name="Comma 0" xfId="66"/>
    <cellStyle name="Comma 1" xfId="67"/>
    <cellStyle name="Comma 2" xfId="3"/>
    <cellStyle name="Comma 3" xfId="68"/>
    <cellStyle name="Comma 4" xfId="69"/>
    <cellStyle name="Comma0" xfId="70"/>
    <cellStyle name="Currency [$0]" xfId="71"/>
    <cellStyle name="Currency [£0]" xfId="72"/>
    <cellStyle name="Currency 11" xfId="73"/>
    <cellStyle name="Currency 2" xfId="74"/>
    <cellStyle name="Currency 3" xfId="75"/>
    <cellStyle name="Currency 4" xfId="76"/>
    <cellStyle name="D4_B8B1_005004B79812_.wvu.PrintTitlest" xfId="77"/>
    <cellStyle name="Date" xfId="78"/>
    <cellStyle name="Emphasis 1" xfId="79"/>
    <cellStyle name="Emphasis 2" xfId="80"/>
    <cellStyle name="Emphasis 3" xfId="81"/>
    <cellStyle name="Euro" xfId="82"/>
    <cellStyle name="Fixed" xfId="83"/>
    <cellStyle name="fred" xfId="84"/>
    <cellStyle name="Fred%" xfId="85"/>
    <cellStyle name="Gilsans" xfId="86"/>
    <cellStyle name="Gilsansl" xfId="87"/>
    <cellStyle name="Grey" xfId="88"/>
    <cellStyle name="Header1" xfId="89"/>
    <cellStyle name="Header2" xfId="90"/>
    <cellStyle name="Heading 1 2" xfId="91"/>
    <cellStyle name="Heading 1 3" xfId="92"/>
    <cellStyle name="Heading 2 2" xfId="93"/>
    <cellStyle name="Heading 2 3" xfId="94"/>
    <cellStyle name="Heading 3 2" xfId="95"/>
    <cellStyle name="Heading 3 3" xfId="96"/>
    <cellStyle name="Heading 4 2" xfId="97"/>
    <cellStyle name="Heading 4 3" xfId="98"/>
    <cellStyle name="Heading(4)" xfId="99"/>
    <cellStyle name="Heading2" xfId="100"/>
    <cellStyle name="Hyperlink 2" xfId="101"/>
    <cellStyle name="Hyperlink 3" xfId="7"/>
    <cellStyle name="Hyperlink Arrow" xfId="102"/>
    <cellStyle name="Hyperlink Text" xfId="103"/>
    <cellStyle name="import" xfId="104"/>
    <cellStyle name="import%" xfId="105"/>
    <cellStyle name="import_ICRC Electricity model 1-1  (1 Feb 2003) " xfId="106"/>
    <cellStyle name="Input $" xfId="107"/>
    <cellStyle name="Input %" xfId="108"/>
    <cellStyle name="Input [yellow]" xfId="109"/>
    <cellStyle name="Input text" xfId="110"/>
    <cellStyle name="Input1" xfId="111"/>
    <cellStyle name="Input1%" xfId="112"/>
    <cellStyle name="Input1_ICRC Electricity model 1-1  (1 Feb 2003) " xfId="113"/>
    <cellStyle name="Input1default" xfId="114"/>
    <cellStyle name="Input1default%" xfId="115"/>
    <cellStyle name="Input2" xfId="116"/>
    <cellStyle name="Input3" xfId="117"/>
    <cellStyle name="InputArea" xfId="118"/>
    <cellStyle name="InputAreaDotted" xfId="119"/>
    <cellStyle name="key result" xfId="120"/>
    <cellStyle name="Lines" xfId="121"/>
    <cellStyle name="Local import" xfId="122"/>
    <cellStyle name="Local import %" xfId="123"/>
    <cellStyle name="Lookup Table Heading" xfId="124"/>
    <cellStyle name="Lookup Table Label" xfId="125"/>
    <cellStyle name="Lookup Table Number" xfId="126"/>
    <cellStyle name="Mine" xfId="127"/>
    <cellStyle name="Model Name" xfId="128"/>
    <cellStyle name="Non crit Input 0.0" xfId="129"/>
    <cellStyle name="Normal" xfId="0" builtinId="0"/>
    <cellStyle name="Normal - Style1" xfId="130"/>
    <cellStyle name="Normal 13" xfId="6"/>
    <cellStyle name="Normal 2" xfId="5"/>
    <cellStyle name="Normal 3" xfId="131"/>
    <cellStyle name="Normal 38" xfId="132"/>
    <cellStyle name="Normal 4" xfId="133"/>
    <cellStyle name="Normal 40" xfId="134"/>
    <cellStyle name="Normal 5" xfId="135"/>
    <cellStyle name="Normal 5 2" xfId="136"/>
    <cellStyle name="Normal 6" xfId="137"/>
    <cellStyle name="Normal 7" xfId="138"/>
    <cellStyle name="Normal 8" xfId="139"/>
    <cellStyle name="Normal 9" xfId="140"/>
    <cellStyle name="Normal 9 2" xfId="141"/>
    <cellStyle name="Percent" xfId="2" builtinId="5"/>
    <cellStyle name="Percent [2]" xfId="142"/>
    <cellStyle name="Percent 2" xfId="4"/>
    <cellStyle name="Percent 3" xfId="143"/>
    <cellStyle name="Percent 4" xfId="144"/>
    <cellStyle name="Percentage" xfId="145"/>
    <cellStyle name="Period Title" xfId="146"/>
    <cellStyle name="PSChar" xfId="147"/>
    <cellStyle name="PSDate" xfId="148"/>
    <cellStyle name="PSDec" xfId="149"/>
    <cellStyle name="PSDetail" xfId="150"/>
    <cellStyle name="PSHeading" xfId="151"/>
    <cellStyle name="PSInt" xfId="152"/>
    <cellStyle name="PSSpacer" xfId="153"/>
    <cellStyle name="Ratio" xfId="154"/>
    <cellStyle name="Right Currency" xfId="155"/>
    <cellStyle name="Right Date" xfId="156"/>
    <cellStyle name="Right Multiple" xfId="157"/>
    <cellStyle name="Right Number" xfId="158"/>
    <cellStyle name="Right Percentage" xfId="159"/>
    <cellStyle name="Right Year" xfId="160"/>
    <cellStyle name="SAPBEXaggData" xfId="161"/>
    <cellStyle name="SAPBEXaggDataEmph" xfId="162"/>
    <cellStyle name="SAPBEXaggItem" xfId="163"/>
    <cellStyle name="SAPBEXaggItemX" xfId="164"/>
    <cellStyle name="SAPBEXchaText" xfId="165"/>
    <cellStyle name="SAPBEXexcBad7" xfId="166"/>
    <cellStyle name="SAPBEXexcBad8" xfId="167"/>
    <cellStyle name="SAPBEXexcBad9" xfId="168"/>
    <cellStyle name="SAPBEXexcCritical4" xfId="169"/>
    <cellStyle name="SAPBEXexcCritical5" xfId="170"/>
    <cellStyle name="SAPBEXexcCritical6" xfId="171"/>
    <cellStyle name="SAPBEXexcGood1" xfId="172"/>
    <cellStyle name="SAPBEXexcGood2" xfId="173"/>
    <cellStyle name="SAPBEXexcGood3" xfId="174"/>
    <cellStyle name="SAPBEXfilterDrill" xfId="175"/>
    <cellStyle name="SAPBEXfilterItem" xfId="176"/>
    <cellStyle name="SAPBEXfilterText" xfId="177"/>
    <cellStyle name="SAPBEXformats" xfId="178"/>
    <cellStyle name="SAPBEXheaderItem" xfId="179"/>
    <cellStyle name="SAPBEXheaderText" xfId="180"/>
    <cellStyle name="SAPBEXHLevel0" xfId="181"/>
    <cellStyle name="SAPBEXHLevel0X" xfId="182"/>
    <cellStyle name="SAPBEXHLevel1" xfId="183"/>
    <cellStyle name="SAPBEXHLevel1X" xfId="184"/>
    <cellStyle name="SAPBEXHLevel2" xfId="185"/>
    <cellStyle name="SAPBEXHLevel2X" xfId="186"/>
    <cellStyle name="SAPBEXHLevel3" xfId="187"/>
    <cellStyle name="SAPBEXHLevel3X" xfId="188"/>
    <cellStyle name="SAPBEXinputData" xfId="189"/>
    <cellStyle name="SAPBEXItemHeader" xfId="190"/>
    <cellStyle name="SAPBEXresData" xfId="191"/>
    <cellStyle name="SAPBEXresDataEmph" xfId="192"/>
    <cellStyle name="SAPBEXresItem" xfId="193"/>
    <cellStyle name="SAPBEXresItemX" xfId="194"/>
    <cellStyle name="SAPBEXstdData" xfId="195"/>
    <cellStyle name="SAPBEXstdDataEmph" xfId="196"/>
    <cellStyle name="SAPBEXstdItem" xfId="197"/>
    <cellStyle name="SAPBEXstdItemX" xfId="198"/>
    <cellStyle name="SAPBEXtitle" xfId="199"/>
    <cellStyle name="SAPBEXunassignedItem" xfId="200"/>
    <cellStyle name="SAPBEXundefined" xfId="201"/>
    <cellStyle name="SAPError" xfId="202"/>
    <cellStyle name="SAPKey" xfId="203"/>
    <cellStyle name="SAPLocked" xfId="204"/>
    <cellStyle name="SAPOutput" xfId="205"/>
    <cellStyle name="SAPSpace" xfId="206"/>
    <cellStyle name="SAPText" xfId="207"/>
    <cellStyle name="SAPUnLocked" xfId="208"/>
    <cellStyle name="Section Number" xfId="209"/>
    <cellStyle name="SEM-BPS-data" xfId="210"/>
    <cellStyle name="SEM-BPS-headdata" xfId="211"/>
    <cellStyle name="SEM-BPS-headkey" xfId="212"/>
    <cellStyle name="SEM-BPS-key" xfId="213"/>
    <cellStyle name="Sheet Title" xfId="214"/>
    <cellStyle name="Special" xfId="215"/>
    <cellStyle name="StaticText" xfId="216"/>
    <cellStyle name="Style 1" xfId="217"/>
    <cellStyle name="Style2" xfId="218"/>
    <cellStyle name="Style3" xfId="219"/>
    <cellStyle name="Style4" xfId="220"/>
    <cellStyle name="Style5" xfId="221"/>
    <cellStyle name="Table Head Green" xfId="222"/>
    <cellStyle name="Table Head_pldt" xfId="223"/>
    <cellStyle name="Table Source" xfId="224"/>
    <cellStyle name="Table Units" xfId="225"/>
    <cellStyle name="Text" xfId="226"/>
    <cellStyle name="Text 2" xfId="227"/>
    <cellStyle name="Text Head 1" xfId="228"/>
    <cellStyle name="Text Head 2" xfId="229"/>
    <cellStyle name="Text Indent 2" xfId="230"/>
    <cellStyle name="Theirs" xfId="231"/>
    <cellStyle name="TOC 1" xfId="232"/>
    <cellStyle name="TOC 2" xfId="233"/>
    <cellStyle name="TOC 3" xfId="234"/>
    <cellStyle name="year" xfId="235"/>
  </cellStyles>
  <dxfs count="0"/>
  <tableStyles count="0" defaultTableStyle="TableStyleMedium2" defaultPivotStyle="PivotStyleLight16"/>
  <colors>
    <mruColors>
      <color rgb="FFFFE6B3"/>
      <color rgb="FFFFCC66"/>
      <color rgb="FFCCFFFF"/>
      <color rgb="FFFF99FF"/>
      <color rgb="FFFFFF99"/>
      <color rgb="FFFFFF66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Models\Model\PAL%202021-25%20PTRM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15%20Modelling\215-06%20Regulatory%20proposal%20final\PAL\Standard%20Control\PAL%20PUBLIC%20MOD%201.10%20-%20PAL%202016-20%20PTRM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15%20Modelling\215-06%20Regulatory%20proposal%20final\PAL\Standard%20Control\PAL%20PUBLIC%20MOD%201.9%20-%20PAL%202011-15%20RF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  <sheetName val="Corp 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Equity Raising Costs"/>
      <sheetName val="EBSS"/>
      <sheetName val="Input"/>
      <sheetName val="WACC"/>
      <sheetName val="Assets"/>
      <sheetName val="Tax Depreciation"/>
      <sheetName val="Analysis"/>
      <sheetName val="Forecast revenues"/>
      <sheetName val="X factor"/>
      <sheetName val="Chart 1-revenues"/>
      <sheetName val="Chart 2-Price path"/>
      <sheetName val="Chart 3-Building blocks"/>
      <sheetName val="PAL 2021-25 PTRM"/>
    </sheetNames>
    <sheetDataSet>
      <sheetData sheetId="0"/>
      <sheetData sheetId="1"/>
      <sheetData sheetId="2">
        <row r="3">
          <cell r="B3">
            <v>210.27223924566678</v>
          </cell>
        </row>
      </sheetData>
      <sheetData sheetId="3">
        <row r="7">
          <cell r="J7">
            <v>551.46287033448709</v>
          </cell>
        </row>
      </sheetData>
      <sheetData sheetId="4">
        <row r="7">
          <cell r="F7">
            <v>0.04</v>
          </cell>
        </row>
        <row r="27">
          <cell r="F27">
            <v>7.3599999999999999E-2</v>
          </cell>
        </row>
      </sheetData>
      <sheetData sheetId="5">
        <row r="75">
          <cell r="G75">
            <v>191.14457136644512</v>
          </cell>
        </row>
      </sheetData>
      <sheetData sheetId="6">
        <row r="224">
          <cell r="C224">
            <v>3186.6857966784582</v>
          </cell>
        </row>
      </sheetData>
      <sheetData sheetId="7">
        <row r="24">
          <cell r="G24">
            <v>22.435470680959632</v>
          </cell>
        </row>
      </sheetData>
      <sheetData sheetId="8">
        <row r="7">
          <cell r="D7">
            <v>667020769.99448895</v>
          </cell>
        </row>
      </sheetData>
      <sheetData sheetId="9">
        <row r="11">
          <cell r="E11">
            <v>326.58670931956431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PTRM input"/>
      <sheetName val="WACC"/>
      <sheetName val="Assets"/>
      <sheetName val="Analysis"/>
      <sheetName val="Forecast revenues"/>
      <sheetName val="X factors"/>
      <sheetName val="7.6 Indicative bill impact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>
        <row r="7">
          <cell r="G7" t="str">
            <v>Subtransmission</v>
          </cell>
          <cell r="J7">
            <v>403.39829279865216</v>
          </cell>
        </row>
        <row r="8">
          <cell r="G8" t="str">
            <v>Distribution system assets</v>
          </cell>
          <cell r="J8">
            <v>2567.4627921565502</v>
          </cell>
        </row>
        <row r="9">
          <cell r="G9" t="str">
            <v>Standard metering</v>
          </cell>
          <cell r="J9">
            <v>12.455238189454604</v>
          </cell>
        </row>
        <row r="10">
          <cell r="G10" t="str">
            <v>Public lighting</v>
          </cell>
          <cell r="J10">
            <v>12.537135790383495</v>
          </cell>
        </row>
        <row r="11">
          <cell r="G11" t="str">
            <v>SCADA/Network control</v>
          </cell>
          <cell r="J11">
            <v>16.421148412677709</v>
          </cell>
        </row>
        <row r="12">
          <cell r="G12" t="str">
            <v>Non-network general assets - IT</v>
          </cell>
          <cell r="J12">
            <v>84.411170625210232</v>
          </cell>
        </row>
        <row r="13">
          <cell r="G13" t="str">
            <v>Non-network general assets - Other</v>
          </cell>
          <cell r="J13">
            <v>138.88907090326447</v>
          </cell>
        </row>
        <row r="14">
          <cell r="G14" t="str">
            <v>VBRC</v>
          </cell>
          <cell r="J14">
            <v>103.18504572726614</v>
          </cell>
        </row>
        <row r="15">
          <cell r="G15" t="str">
            <v>Supervisory cables</v>
          </cell>
          <cell r="J15">
            <v>3.3396966374605963</v>
          </cell>
        </row>
        <row r="16">
          <cell r="G16" t="str">
            <v>Old SWER ACRs</v>
          </cell>
          <cell r="J16">
            <v>14.513410617971184</v>
          </cell>
        </row>
        <row r="36">
          <cell r="G36" t="str">
            <v>Equity raising costs</v>
          </cell>
          <cell r="J36">
            <v>6.2588143010541071</v>
          </cell>
        </row>
      </sheetData>
      <sheetData sheetId="3"/>
      <sheetData sheetId="4">
        <row r="11">
          <cell r="C11" t="str">
            <v>Subtransmission</v>
          </cell>
        </row>
        <row r="12">
          <cell r="C12" t="str">
            <v>Distribution system assets</v>
          </cell>
        </row>
        <row r="13">
          <cell r="C13" t="str">
            <v>Standard metering</v>
          </cell>
        </row>
        <row r="14">
          <cell r="C14" t="str">
            <v>Public lighting</v>
          </cell>
        </row>
        <row r="15">
          <cell r="C15" t="str">
            <v>SCADA/Network control</v>
          </cell>
        </row>
        <row r="16">
          <cell r="C16" t="str">
            <v>Non-network general assets - IT</v>
          </cell>
        </row>
        <row r="17">
          <cell r="C17" t="str">
            <v>Non-network general assets - Other</v>
          </cell>
        </row>
        <row r="18">
          <cell r="C18" t="str">
            <v>VBRC</v>
          </cell>
        </row>
        <row r="19">
          <cell r="C19" t="str">
            <v>Supervisory cables</v>
          </cell>
        </row>
        <row r="20">
          <cell r="C20" t="str">
            <v>Old SWER ACRs</v>
          </cell>
        </row>
        <row r="40">
          <cell r="C40" t="str">
            <v>Equity raising costs</v>
          </cell>
        </row>
        <row r="88">
          <cell r="G88">
            <v>12.597211611773757</v>
          </cell>
          <cell r="H88">
            <v>13.478608583957508</v>
          </cell>
          <cell r="I88">
            <v>14.419507915232055</v>
          </cell>
          <cell r="J88">
            <v>15.392433377271464</v>
          </cell>
          <cell r="K88">
            <v>16.351755931926917</v>
          </cell>
        </row>
        <row r="101">
          <cell r="G101">
            <v>96.872562794185555</v>
          </cell>
          <cell r="H101">
            <v>101.73012423714967</v>
          </cell>
          <cell r="I101">
            <v>106.91561551695987</v>
          </cell>
          <cell r="J101">
            <v>112.27760944300141</v>
          </cell>
          <cell r="K101">
            <v>117.56463492632547</v>
          </cell>
        </row>
        <row r="114">
          <cell r="G114">
            <v>12.455238189454604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27">
          <cell r="G127">
            <v>1.544951312011285</v>
          </cell>
          <cell r="H127">
            <v>1.544951312011285</v>
          </cell>
          <cell r="I127">
            <v>1.544951312011285</v>
          </cell>
          <cell r="J127">
            <v>1.544951312011285</v>
          </cell>
          <cell r="K127">
            <v>1.544951312011285</v>
          </cell>
        </row>
        <row r="140">
          <cell r="G140">
            <v>1.7317960049255099</v>
          </cell>
          <cell r="H140">
            <v>2.2194304948342833</v>
          </cell>
          <cell r="I140">
            <v>2.7992116987470337</v>
          </cell>
          <cell r="J140">
            <v>3.450765898029907</v>
          </cell>
          <cell r="K140">
            <v>4.1102754277996771</v>
          </cell>
        </row>
        <row r="153">
          <cell r="G153">
            <v>15.573755264309252</v>
          </cell>
          <cell r="H153">
            <v>22.565399867938019</v>
          </cell>
          <cell r="I153">
            <v>29.631273463810185</v>
          </cell>
          <cell r="J153">
            <v>35.979508588049114</v>
          </cell>
          <cell r="K153">
            <v>41.480010707687292</v>
          </cell>
        </row>
        <row r="166">
          <cell r="G166">
            <v>19.280126569618929</v>
          </cell>
          <cell r="H166">
            <v>20.453522875885803</v>
          </cell>
          <cell r="I166">
            <v>21.632164243644134</v>
          </cell>
          <cell r="J166">
            <v>22.815205333625084</v>
          </cell>
          <cell r="K166">
            <v>24.002677003620867</v>
          </cell>
        </row>
        <row r="179">
          <cell r="G179">
            <v>4.2272973923943642</v>
          </cell>
          <cell r="H179">
            <v>5.8622831091813161</v>
          </cell>
          <cell r="I179">
            <v>6.957028809045787</v>
          </cell>
          <cell r="J179">
            <v>8.0492059475570912</v>
          </cell>
          <cell r="K179">
            <v>9.1648404392698986</v>
          </cell>
        </row>
        <row r="192">
          <cell r="G192">
            <v>3.3396966374605963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205">
          <cell r="G205">
            <v>2.9026821235942366</v>
          </cell>
          <cell r="H205">
            <v>2.9026821235942366</v>
          </cell>
          <cell r="I205">
            <v>2.9026821235942366</v>
          </cell>
          <cell r="J205">
            <v>2.9026821235942366</v>
          </cell>
          <cell r="K205">
            <v>2.9026821235942366</v>
          </cell>
        </row>
        <row r="465">
          <cell r="G465">
            <v>0.15196152120307835</v>
          </cell>
          <cell r="H465">
            <v>0.3708554894070073</v>
          </cell>
          <cell r="I465">
            <v>0.3708554894070073</v>
          </cell>
          <cell r="J465">
            <v>0.3708554894070073</v>
          </cell>
          <cell r="K465">
            <v>0.3708554894070073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Input"/>
      <sheetName val="Adjustment for previous period"/>
      <sheetName val="Actual RAB roll forward"/>
      <sheetName val="Total actual RAB roll forward"/>
      <sheetName val="Asset lives roll forward"/>
      <sheetName val="Tax value roll forward"/>
      <sheetName val="PTRM Tax Inputs"/>
      <sheetName val="PAL PUBLIC MOD 1"/>
    </sheetNames>
    <sheetDataSet>
      <sheetData sheetId="0"/>
      <sheetData sheetId="1">
        <row r="7">
          <cell r="L7">
            <v>50</v>
          </cell>
        </row>
      </sheetData>
      <sheetData sheetId="2">
        <row r="7">
          <cell r="L7">
            <v>9.2045781941578531E-2</v>
          </cell>
        </row>
      </sheetData>
      <sheetData sheetId="3">
        <row r="7">
          <cell r="L7">
            <v>1.1228222210186138</v>
          </cell>
        </row>
        <row r="43">
          <cell r="H43">
            <v>-117.75480911642664</v>
          </cell>
          <cell r="I43">
            <v>-126.0552737232632</v>
          </cell>
          <cell r="J43">
            <v>-133.80041181529739</v>
          </cell>
          <cell r="K43">
            <v>-142.25815239540026</v>
          </cell>
          <cell r="L43">
            <v>-153.41708840050748</v>
          </cell>
        </row>
        <row r="56">
          <cell r="H56">
            <v>-6.9771269427777121</v>
          </cell>
          <cell r="I56">
            <v>-8.0902303979589867</v>
          </cell>
          <cell r="J56">
            <v>-8.7312851902813371</v>
          </cell>
          <cell r="K56">
            <v>-10.510956568928203</v>
          </cell>
          <cell r="L56">
            <v>-10.876752453580782</v>
          </cell>
        </row>
        <row r="69">
          <cell r="H69">
            <v>-68.635131682911933</v>
          </cell>
          <cell r="I69">
            <v>-71.433138020918634</v>
          </cell>
          <cell r="J69">
            <v>-75.268172846843513</v>
          </cell>
          <cell r="K69">
            <v>-78.093837300927149</v>
          </cell>
          <cell r="L69">
            <v>-82.189920439735999</v>
          </cell>
        </row>
        <row r="82">
          <cell r="H82">
            <v>-12.546138344865666</v>
          </cell>
          <cell r="I82">
            <v>-12.546138344865666</v>
          </cell>
          <cell r="J82">
            <v>-12.546138344865666</v>
          </cell>
          <cell r="K82">
            <v>-12.546138344865666</v>
          </cell>
          <cell r="L82">
            <v>-12.546138344865666</v>
          </cell>
        </row>
        <row r="95">
          <cell r="H95">
            <v>-1.3513907601512256</v>
          </cell>
          <cell r="I95">
            <v>-1.3513907601512256</v>
          </cell>
          <cell r="J95">
            <v>-1.3513907601512256</v>
          </cell>
          <cell r="K95">
            <v>-1.3513907601512256</v>
          </cell>
          <cell r="L95">
            <v>-1.3513907601512256</v>
          </cell>
        </row>
        <row r="108">
          <cell r="H108">
            <v>-1.5669476908601689</v>
          </cell>
          <cell r="I108">
            <v>-1.900621963664457</v>
          </cell>
          <cell r="J108">
            <v>-2.1043391452599463</v>
          </cell>
          <cell r="K108">
            <v>-2.3277007349834316</v>
          </cell>
          <cell r="L108">
            <v>-2.5544409721431833</v>
          </cell>
        </row>
        <row r="121">
          <cell r="H121">
            <v>-12.515904655445341</v>
          </cell>
          <cell r="I121">
            <v>-15.542084310188692</v>
          </cell>
          <cell r="J121">
            <v>-17.761937921725583</v>
          </cell>
          <cell r="K121">
            <v>-19.906111306486906</v>
          </cell>
          <cell r="L121">
            <v>-23.017118336676859</v>
          </cell>
        </row>
        <row r="134">
          <cell r="H134">
            <v>-14.162169039414588</v>
          </cell>
          <cell r="I134">
            <v>-15.055658335972581</v>
          </cell>
          <cell r="J134">
            <v>-15.52223865399065</v>
          </cell>
          <cell r="K134">
            <v>-16.135339103241993</v>
          </cell>
          <cell r="L134">
            <v>-17.868883681973436</v>
          </cell>
        </row>
        <row r="147">
          <cell r="H147">
            <v>0</v>
          </cell>
          <cell r="I147">
            <v>0</v>
          </cell>
          <cell r="J147">
            <v>-0.37889736263649715</v>
          </cell>
          <cell r="K147">
            <v>-1.2506666862727365</v>
          </cell>
          <cell r="L147">
            <v>-2.8764318218373721</v>
          </cell>
        </row>
        <row r="160">
          <cell r="H160">
            <v>0</v>
          </cell>
          <cell r="I160">
            <v>-0.13601158954296691</v>
          </cell>
          <cell r="J160">
            <v>-0.13601158954296691</v>
          </cell>
          <cell r="K160">
            <v>-0.13601158954296691</v>
          </cell>
          <cell r="L160">
            <v>-0.13601158954296691</v>
          </cell>
        </row>
      </sheetData>
      <sheetData sheetId="4">
        <row r="7">
          <cell r="L7">
            <v>380.64060078615563</v>
          </cell>
        </row>
      </sheetData>
      <sheetData sheetId="5">
        <row r="8">
          <cell r="L8">
            <v>6.9771269427777121</v>
          </cell>
        </row>
      </sheetData>
      <sheetData sheetId="6">
        <row r="7">
          <cell r="L7">
            <v>2171.0029128959723</v>
          </cell>
        </row>
      </sheetData>
      <sheetData sheetId="7">
        <row r="7">
          <cell r="F7">
            <v>291.25980993186124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0"/>
  <sheetViews>
    <sheetView zoomScale="80" zoomScaleNormal="80" workbookViewId="0">
      <selection activeCell="T23" sqref="T23"/>
    </sheetView>
  </sheetViews>
  <sheetFormatPr defaultRowHeight="12.75"/>
  <cols>
    <col min="1" max="1" width="2.875" style="11" customWidth="1"/>
    <col min="2" max="2" width="2.75" style="11" customWidth="1"/>
    <col min="3" max="3" width="32.625" style="11" customWidth="1"/>
    <col min="4" max="4" width="11" style="11" customWidth="1"/>
    <col min="5" max="6" width="12" style="11" customWidth="1"/>
    <col min="7" max="7" width="10.5" style="11" customWidth="1"/>
    <col min="8" max="8" width="12.75" style="11" customWidth="1"/>
    <col min="9" max="19" width="11.375" style="11" customWidth="1"/>
    <col min="20" max="16384" width="9" style="11"/>
  </cols>
  <sheetData>
    <row r="1" spans="1:41" s="31" customFormat="1" ht="12.75" customHeight="1">
      <c r="C1" s="32"/>
      <c r="D1" s="32"/>
      <c r="N1" s="59"/>
    </row>
    <row r="2" spans="1:41" s="31" customFormat="1" ht="12.75" customHeight="1">
      <c r="A2" s="31" t="s">
        <v>26</v>
      </c>
      <c r="C2" s="32"/>
      <c r="D2" s="32"/>
      <c r="N2" s="59"/>
    </row>
    <row r="3" spans="1:41" s="31" customFormat="1" ht="12.75" customHeight="1">
      <c r="C3" s="32"/>
      <c r="D3" s="32"/>
      <c r="N3" s="59"/>
    </row>
    <row r="4" spans="1:41">
      <c r="N4" s="60"/>
    </row>
    <row r="5" spans="1:41" ht="15.75">
      <c r="B5" s="26" t="s">
        <v>23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41" s="1" customFormat="1">
      <c r="A6" s="11"/>
      <c r="N6" s="10"/>
      <c r="AO6" s="7"/>
    </row>
    <row r="7" spans="1:41" s="1" customFormat="1">
      <c r="A7" s="11"/>
      <c r="C7" s="12" t="s">
        <v>61</v>
      </c>
      <c r="E7" s="13">
        <v>2010</v>
      </c>
      <c r="N7" s="10"/>
      <c r="AO7" s="7"/>
    </row>
    <row r="8" spans="1:41">
      <c r="B8" s="1"/>
      <c r="C8" s="12" t="s">
        <v>61</v>
      </c>
      <c r="E8" s="13">
        <v>2015</v>
      </c>
      <c r="N8" s="60"/>
    </row>
    <row r="9" spans="1:41">
      <c r="B9" s="1"/>
      <c r="N9" s="60"/>
    </row>
    <row r="10" spans="1:41">
      <c r="B10" s="1"/>
      <c r="C10" s="12" t="s">
        <v>34</v>
      </c>
      <c r="E10" s="33">
        <v>6.7413170318836091E-2</v>
      </c>
      <c r="G10" s="87"/>
      <c r="N10" s="60"/>
    </row>
    <row r="11" spans="1:41">
      <c r="B11" s="1"/>
      <c r="C11" s="12" t="s">
        <v>33</v>
      </c>
      <c r="E11" s="33">
        <v>4.4792757918485693E-2</v>
      </c>
      <c r="N11" s="60"/>
    </row>
    <row r="12" spans="1:41">
      <c r="B12" s="1"/>
      <c r="E12" s="11">
        <f>1+O17/2</f>
        <v>1.0129999999999999</v>
      </c>
      <c r="N12" s="60"/>
    </row>
    <row r="13" spans="1:41">
      <c r="B13" s="1"/>
      <c r="N13" s="60"/>
    </row>
    <row r="14" spans="1:41" ht="15.75">
      <c r="B14" s="26" t="s">
        <v>31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</row>
    <row r="15" spans="1:41">
      <c r="N15" s="60"/>
    </row>
    <row r="16" spans="1:41" s="16" customFormat="1">
      <c r="A16" s="11"/>
      <c r="B16" s="15"/>
      <c r="C16" s="48" t="s">
        <v>8</v>
      </c>
      <c r="D16" s="48"/>
      <c r="E16" s="49"/>
      <c r="F16" s="49"/>
      <c r="G16" s="50"/>
      <c r="H16" s="49"/>
      <c r="I16" s="51">
        <v>2010</v>
      </c>
      <c r="J16" s="51">
        <v>2011</v>
      </c>
      <c r="K16" s="51">
        <v>2012</v>
      </c>
      <c r="L16" s="51">
        <v>2013</v>
      </c>
      <c r="M16" s="51">
        <v>2014</v>
      </c>
      <c r="N16" s="51">
        <v>2015</v>
      </c>
      <c r="O16" s="51">
        <v>2016</v>
      </c>
      <c r="P16" s="51">
        <v>2017</v>
      </c>
      <c r="Q16" s="51">
        <v>2018</v>
      </c>
      <c r="R16" s="51">
        <v>2019</v>
      </c>
      <c r="S16" s="51">
        <v>2020</v>
      </c>
    </row>
    <row r="17" spans="1:19">
      <c r="C17" s="11" t="s">
        <v>16</v>
      </c>
      <c r="D17" s="43"/>
      <c r="H17" s="46"/>
      <c r="I17" s="4">
        <v>1.2612612612612484E-2</v>
      </c>
      <c r="J17" s="4">
        <v>2.7876631079478242E-2</v>
      </c>
      <c r="K17" s="4">
        <v>3.5199076745527913E-2</v>
      </c>
      <c r="L17" s="4">
        <v>2.0040080160320661E-2</v>
      </c>
      <c r="M17" s="4">
        <v>2.16110019646365E-2</v>
      </c>
      <c r="N17" s="4">
        <v>2.3076923076923217E-2</v>
      </c>
      <c r="O17" s="4">
        <v>2.5999999999999999E-2</v>
      </c>
      <c r="P17" s="4">
        <v>2.5999999999999999E-2</v>
      </c>
      <c r="Q17" s="4">
        <v>2.5999999999999999E-2</v>
      </c>
      <c r="R17" s="4">
        <v>2.5999999999999999E-2</v>
      </c>
      <c r="S17" s="4">
        <v>2.5999999999999999E-2</v>
      </c>
    </row>
    <row r="18" spans="1:19">
      <c r="C18" s="52" t="s">
        <v>35</v>
      </c>
      <c r="D18" s="53"/>
      <c r="E18" s="52"/>
      <c r="F18" s="52"/>
      <c r="G18" s="52"/>
      <c r="H18" s="54"/>
      <c r="I18" s="64">
        <v>1</v>
      </c>
      <c r="J18" s="55">
        <f>(I18*(1+J17))</f>
        <v>1.0278766310794782</v>
      </c>
      <c r="K18" s="55">
        <f t="shared" ref="K18:S18" si="0">(J18*(1+K17))</f>
        <v>1.0640569395017794</v>
      </c>
      <c r="L18" s="55">
        <f t="shared" si="0"/>
        <v>1.0853807258645405</v>
      </c>
      <c r="M18" s="55">
        <f t="shared" si="0"/>
        <v>1.1088368908635777</v>
      </c>
      <c r="N18" s="55">
        <f t="shared" si="0"/>
        <v>1.1344254344988911</v>
      </c>
      <c r="O18" s="55">
        <f t="shared" si="0"/>
        <v>1.1639204957958622</v>
      </c>
      <c r="P18" s="55">
        <f t="shared" si="0"/>
        <v>1.1941824286865546</v>
      </c>
      <c r="Q18" s="55">
        <f t="shared" si="0"/>
        <v>1.2252311718324049</v>
      </c>
      <c r="R18" s="55">
        <f t="shared" si="0"/>
        <v>1.2570871823000476</v>
      </c>
      <c r="S18" s="55">
        <f t="shared" si="0"/>
        <v>1.2897714490398489</v>
      </c>
    </row>
    <row r="19" spans="1:19" s="16" customFormat="1">
      <c r="A19" s="11"/>
      <c r="B19" s="15"/>
      <c r="C19" s="52" t="str">
        <f>"Conversion from $ 2010 to $ "&amp;second_reg_period</f>
        <v>Conversion from $ 2010 to $ 2015</v>
      </c>
      <c r="D19" s="107" t="s">
        <v>55</v>
      </c>
      <c r="E19" s="30"/>
      <c r="F19" s="30"/>
      <c r="H19" s="30"/>
      <c r="I19" s="63">
        <f>INDEX($J$18:$S$18,MATCH(second_reg_period,$J$16:$S$16,0))/I18</f>
        <v>1.1344254344988911</v>
      </c>
      <c r="J19" s="29"/>
      <c r="K19" s="29"/>
      <c r="L19" s="29"/>
      <c r="M19" s="29"/>
      <c r="N19" s="29"/>
      <c r="O19" s="11"/>
      <c r="P19" s="11"/>
      <c r="Q19" s="11"/>
      <c r="R19" s="11"/>
      <c r="S19" s="11"/>
    </row>
    <row r="20" spans="1:19" s="16" customFormat="1">
      <c r="A20" s="11"/>
      <c r="B20" s="15"/>
      <c r="C20" s="52" t="s">
        <v>18</v>
      </c>
      <c r="D20" s="107"/>
      <c r="E20" s="30"/>
      <c r="F20" s="30"/>
      <c r="H20" s="30"/>
      <c r="I20" s="108">
        <f>$E$10</f>
        <v>6.7413170318836091E-2</v>
      </c>
      <c r="J20" s="108">
        <f t="shared" ref="J20:N20" si="1">$E$10</f>
        <v>6.7413170318836091E-2</v>
      </c>
      <c r="K20" s="108">
        <f t="shared" si="1"/>
        <v>6.7413170318836091E-2</v>
      </c>
      <c r="L20" s="108">
        <f t="shared" si="1"/>
        <v>6.7413170318836091E-2</v>
      </c>
      <c r="M20" s="108">
        <f t="shared" si="1"/>
        <v>6.7413170318836091E-2</v>
      </c>
      <c r="N20" s="108">
        <f t="shared" si="1"/>
        <v>6.7413170318836091E-2</v>
      </c>
      <c r="O20" s="86">
        <f>$E$11</f>
        <v>4.4792757918485693E-2</v>
      </c>
      <c r="P20" s="86">
        <f t="shared" ref="P20:S20" si="2">$E$11</f>
        <v>4.4792757918485693E-2</v>
      </c>
      <c r="Q20" s="86">
        <f t="shared" si="2"/>
        <v>4.4792757918485693E-2</v>
      </c>
      <c r="R20" s="86">
        <f t="shared" si="2"/>
        <v>4.4792757918485693E-2</v>
      </c>
      <c r="S20" s="86">
        <f t="shared" si="2"/>
        <v>4.4792757918485693E-2</v>
      </c>
    </row>
    <row r="21" spans="1:19" s="16" customFormat="1">
      <c r="A21" s="11"/>
      <c r="B21" s="15"/>
      <c r="C21" s="52" t="s">
        <v>45</v>
      </c>
      <c r="D21" s="28"/>
      <c r="E21" s="30"/>
      <c r="F21" s="30"/>
      <c r="H21" s="30"/>
      <c r="I21" s="99">
        <f>(1+I20)*(1+I17)-1</f>
        <v>8.0876039133668032E-2</v>
      </c>
      <c r="J21" s="99">
        <f t="shared" ref="J21:S21" si="3">(1+J20)*(1+J17)-1</f>
        <v>9.7169053477190515E-2</v>
      </c>
      <c r="K21" s="99">
        <f t="shared" si="3"/>
        <v>0.10498512842007601</v>
      </c>
      <c r="L21" s="99">
        <f t="shared" si="3"/>
        <v>8.8804215816207677E-2</v>
      </c>
      <c r="M21" s="99">
        <f t="shared" si="3"/>
        <v>9.0481038439675254E-2</v>
      </c>
      <c r="N21" s="99">
        <f t="shared" si="3"/>
        <v>9.2045781941578531E-2</v>
      </c>
      <c r="O21" s="99">
        <f t="shared" si="3"/>
        <v>7.1957369624366274E-2</v>
      </c>
      <c r="P21" s="99">
        <f t="shared" si="3"/>
        <v>7.1957369624366274E-2</v>
      </c>
      <c r="Q21" s="99">
        <f t="shared" si="3"/>
        <v>7.1957369624366274E-2</v>
      </c>
      <c r="R21" s="99">
        <f t="shared" si="3"/>
        <v>7.1957369624366274E-2</v>
      </c>
      <c r="S21" s="99">
        <f t="shared" si="3"/>
        <v>7.1957369624366274E-2</v>
      </c>
    </row>
    <row r="23" spans="1:19">
      <c r="J23" s="47"/>
      <c r="K23" s="47"/>
      <c r="L23" s="47"/>
      <c r="M23" s="47"/>
      <c r="N23" s="61"/>
    </row>
    <row r="24" spans="1:19">
      <c r="C24" s="56" t="s">
        <v>17</v>
      </c>
      <c r="D24" s="56"/>
      <c r="E24" s="57"/>
      <c r="F24" s="57"/>
      <c r="G24" s="58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</row>
    <row r="25" spans="1:19">
      <c r="N25" s="60"/>
    </row>
    <row r="26" spans="1:19">
      <c r="C26" s="92" t="s">
        <v>56</v>
      </c>
      <c r="N26" s="60"/>
      <c r="O26" s="51">
        <v>2016</v>
      </c>
      <c r="P26" s="51">
        <v>2017</v>
      </c>
      <c r="Q26" s="51">
        <v>2018</v>
      </c>
      <c r="R26" s="51">
        <v>2019</v>
      </c>
      <c r="S26" s="51">
        <v>2020</v>
      </c>
    </row>
    <row r="27" spans="1:19">
      <c r="C27" s="92"/>
      <c r="N27" s="60"/>
      <c r="O27" s="114" t="s">
        <v>29</v>
      </c>
      <c r="P27" s="114" t="s">
        <v>29</v>
      </c>
      <c r="Q27" s="114" t="s">
        <v>29</v>
      </c>
      <c r="R27" s="114" t="s">
        <v>29</v>
      </c>
      <c r="S27" s="114" t="s">
        <v>29</v>
      </c>
    </row>
    <row r="28" spans="1:19">
      <c r="C28" s="11" t="s">
        <v>0</v>
      </c>
      <c r="N28" s="60"/>
      <c r="O28" s="66">
        <v>43.114810519677008</v>
      </c>
      <c r="P28" s="66">
        <v>46.025454666000044</v>
      </c>
      <c r="Q28" s="66">
        <v>47.592059275707669</v>
      </c>
      <c r="R28" s="66">
        <v>46.926653342983755</v>
      </c>
      <c r="S28" s="66">
        <v>50.205139101969174</v>
      </c>
    </row>
    <row r="29" spans="1:19">
      <c r="C29" s="11" t="s">
        <v>1</v>
      </c>
      <c r="N29" s="60"/>
      <c r="O29" s="66">
        <v>242.36695242535166</v>
      </c>
      <c r="P29" s="66">
        <v>258.72893901038009</v>
      </c>
      <c r="Q29" s="66">
        <v>267.53549945524298</v>
      </c>
      <c r="R29" s="66">
        <v>263.79496560860946</v>
      </c>
      <c r="S29" s="66">
        <v>282.22474860887496</v>
      </c>
    </row>
    <row r="30" spans="1:19">
      <c r="C30" s="11" t="s">
        <v>2</v>
      </c>
      <c r="N30" s="60"/>
      <c r="O30" s="66">
        <v>0</v>
      </c>
      <c r="P30" s="66">
        <v>0</v>
      </c>
      <c r="Q30" s="66">
        <v>0</v>
      </c>
      <c r="R30" s="66">
        <v>0</v>
      </c>
      <c r="S30" s="66">
        <v>0</v>
      </c>
    </row>
    <row r="31" spans="1:19">
      <c r="C31" s="11" t="s">
        <v>3</v>
      </c>
      <c r="N31" s="60"/>
      <c r="O31" s="66">
        <v>0</v>
      </c>
      <c r="P31" s="66">
        <v>0</v>
      </c>
      <c r="Q31" s="66">
        <v>0</v>
      </c>
      <c r="R31" s="66">
        <v>0</v>
      </c>
      <c r="S31" s="66">
        <v>0</v>
      </c>
    </row>
    <row r="32" spans="1:19">
      <c r="C32" s="11" t="s">
        <v>4</v>
      </c>
      <c r="N32" s="60"/>
      <c r="O32" s="66">
        <v>6.2018704598320182</v>
      </c>
      <c r="P32" s="66">
        <v>7.373817882293392</v>
      </c>
      <c r="Q32" s="66">
        <v>8.2866467100551464</v>
      </c>
      <c r="R32" s="66">
        <v>8.3878248058746507</v>
      </c>
      <c r="S32" s="66">
        <v>9.0930597103621356</v>
      </c>
    </row>
    <row r="33" spans="1:19">
      <c r="C33" s="11" t="s">
        <v>5</v>
      </c>
      <c r="N33" s="60"/>
      <c r="O33" s="66">
        <v>41.040771659496805</v>
      </c>
      <c r="P33" s="66">
        <v>41.476493909966273</v>
      </c>
      <c r="Q33" s="66">
        <v>37.263974779190718</v>
      </c>
      <c r="R33" s="66">
        <v>32.287804129443821</v>
      </c>
      <c r="S33" s="66">
        <v>23.256340984153656</v>
      </c>
    </row>
    <row r="34" spans="1:19">
      <c r="C34" s="11" t="s">
        <v>6</v>
      </c>
      <c r="N34" s="60"/>
      <c r="O34" s="66">
        <v>17.219514363831333</v>
      </c>
      <c r="P34" s="66">
        <v>17.29648529957484</v>
      </c>
      <c r="Q34" s="66">
        <v>17.361050936610379</v>
      </c>
      <c r="R34" s="66">
        <v>17.426069409736684</v>
      </c>
      <c r="S34" s="66">
        <v>17.493214310073608</v>
      </c>
    </row>
    <row r="35" spans="1:19">
      <c r="C35" s="11" t="s">
        <v>7</v>
      </c>
      <c r="N35" s="60"/>
      <c r="O35" s="66">
        <v>42.393791098291643</v>
      </c>
      <c r="P35" s="66">
        <v>28.385826267040709</v>
      </c>
      <c r="Q35" s="66">
        <v>28.319225652545239</v>
      </c>
      <c r="R35" s="66">
        <v>28.927454899524623</v>
      </c>
      <c r="S35" s="66">
        <v>28.265636661217492</v>
      </c>
    </row>
    <row r="36" spans="1:19">
      <c r="C36" s="11" t="s">
        <v>30</v>
      </c>
      <c r="N36" s="60"/>
      <c r="O36" s="66">
        <v>9.152783036750364</v>
      </c>
      <c r="P36" s="66">
        <v>0</v>
      </c>
      <c r="Q36" s="66">
        <v>0</v>
      </c>
      <c r="R36" s="66">
        <v>0</v>
      </c>
      <c r="S36" s="66">
        <v>0</v>
      </c>
    </row>
    <row r="37" spans="1:19">
      <c r="C37" s="11" t="s">
        <v>63</v>
      </c>
      <c r="N37" s="60"/>
      <c r="O37" s="66">
        <v>0</v>
      </c>
      <c r="P37" s="66">
        <v>0</v>
      </c>
      <c r="Q37" s="66">
        <v>0</v>
      </c>
      <c r="R37" s="66">
        <v>0</v>
      </c>
      <c r="S37" s="66">
        <v>0</v>
      </c>
    </row>
    <row r="38" spans="1:19">
      <c r="C38" s="11" t="s">
        <v>64</v>
      </c>
      <c r="N38" s="60"/>
      <c r="O38" s="66">
        <v>0</v>
      </c>
      <c r="P38" s="66">
        <v>0</v>
      </c>
      <c r="Q38" s="66">
        <v>0</v>
      </c>
      <c r="R38" s="66">
        <v>0</v>
      </c>
      <c r="S38" s="66">
        <v>0</v>
      </c>
    </row>
    <row r="39" spans="1:19">
      <c r="N39" s="60"/>
    </row>
    <row r="40" spans="1:19">
      <c r="N40" s="60"/>
    </row>
    <row r="41" spans="1:19" s="16" customFormat="1" ht="25.5">
      <c r="A41" s="40"/>
      <c r="B41" s="41"/>
      <c r="C41" s="75"/>
      <c r="D41" s="75"/>
      <c r="E41" s="49" t="s">
        <v>9</v>
      </c>
      <c r="F41" s="49" t="s">
        <v>10</v>
      </c>
      <c r="G41" s="76"/>
      <c r="H41" s="77"/>
      <c r="I41" s="49" t="s">
        <v>14</v>
      </c>
      <c r="J41" s="51">
        <v>2011</v>
      </c>
      <c r="K41" s="51">
        <v>2012</v>
      </c>
      <c r="L41" s="51">
        <v>2013</v>
      </c>
      <c r="M41" s="51">
        <v>2014</v>
      </c>
      <c r="N41" s="51">
        <v>2015</v>
      </c>
      <c r="O41" s="51">
        <f>O26</f>
        <v>2016</v>
      </c>
      <c r="P41" s="51">
        <f t="shared" ref="P41:S41" si="4">P26</f>
        <v>2017</v>
      </c>
      <c r="Q41" s="51">
        <f t="shared" si="4"/>
        <v>2018</v>
      </c>
      <c r="R41" s="51">
        <f t="shared" si="4"/>
        <v>2019</v>
      </c>
      <c r="S41" s="51">
        <f t="shared" si="4"/>
        <v>2020</v>
      </c>
    </row>
    <row r="42" spans="1:19" s="16" customFormat="1">
      <c r="A42" s="40"/>
      <c r="B42" s="41"/>
      <c r="C42" s="42"/>
      <c r="D42" s="42"/>
      <c r="E42" s="30"/>
      <c r="F42" s="30"/>
      <c r="G42" s="44"/>
      <c r="H42" s="45"/>
      <c r="I42" s="113" t="s">
        <v>43</v>
      </c>
      <c r="J42" s="113" t="s">
        <v>43</v>
      </c>
      <c r="K42" s="113" t="s">
        <v>43</v>
      </c>
      <c r="L42" s="113" t="s">
        <v>43</v>
      </c>
      <c r="M42" s="113" t="s">
        <v>43</v>
      </c>
      <c r="N42" s="113" t="s">
        <v>43</v>
      </c>
      <c r="O42" s="113" t="s">
        <v>43</v>
      </c>
      <c r="P42" s="113" t="s">
        <v>43</v>
      </c>
      <c r="Q42" s="113" t="s">
        <v>43</v>
      </c>
      <c r="R42" s="113" t="s">
        <v>43</v>
      </c>
      <c r="S42" s="113" t="s">
        <v>43</v>
      </c>
    </row>
    <row r="43" spans="1:19">
      <c r="C43" s="11" t="str">
        <f>C28</f>
        <v>Subtransmission</v>
      </c>
      <c r="D43" s="43"/>
      <c r="E43" s="14">
        <v>26.444417970732911</v>
      </c>
      <c r="F43" s="14">
        <v>50</v>
      </c>
      <c r="H43" s="21" t="s">
        <v>27</v>
      </c>
      <c r="I43" s="66">
        <v>184.5060611096757</v>
      </c>
      <c r="J43" s="66">
        <v>53.133541085919589</v>
      </c>
      <c r="K43" s="66">
        <v>30.492072168906105</v>
      </c>
      <c r="L43" s="66">
        <v>85.277590990597375</v>
      </c>
      <c r="M43" s="66">
        <v>17.514581328982196</v>
      </c>
      <c r="N43" s="66">
        <v>37.270048032063741</v>
      </c>
      <c r="O43" s="100">
        <f t="shared" ref="O43:S53" si="5">O28/conv_2015_2010</f>
        <v>38.005856716992668</v>
      </c>
      <c r="P43" s="100">
        <f t="shared" si="5"/>
        <v>40.571599742323158</v>
      </c>
      <c r="Q43" s="100">
        <f t="shared" si="5"/>
        <v>41.95256720132555</v>
      </c>
      <c r="R43" s="100">
        <f t="shared" si="5"/>
        <v>41.36600953742952</v>
      </c>
      <c r="S43" s="100">
        <f t="shared" si="5"/>
        <v>44.256006234685891</v>
      </c>
    </row>
    <row r="44" spans="1:19">
      <c r="C44" s="11" t="str">
        <f t="shared" ref="C44:C53" si="6">C29</f>
        <v>Distribution system assets</v>
      </c>
      <c r="D44" s="43"/>
      <c r="E44" s="14">
        <v>25.606197014581664</v>
      </c>
      <c r="F44" s="14">
        <v>51</v>
      </c>
      <c r="H44" s="21" t="s">
        <v>27</v>
      </c>
      <c r="I44" s="66">
        <v>1757.4847039943988</v>
      </c>
      <c r="J44" s="66">
        <v>136.23292939004497</v>
      </c>
      <c r="K44" s="66">
        <v>186.06353666573864</v>
      </c>
      <c r="L44" s="66">
        <v>138.10705599520929</v>
      </c>
      <c r="M44" s="66">
        <v>200.04600368792885</v>
      </c>
      <c r="N44" s="66">
        <v>209.51102067711074</v>
      </c>
      <c r="O44" s="100">
        <f t="shared" si="5"/>
        <v>213.647318770151</v>
      </c>
      <c r="P44" s="100">
        <f t="shared" si="5"/>
        <v>228.07046734161796</v>
      </c>
      <c r="Q44" s="100">
        <f t="shared" si="5"/>
        <v>235.83348126659487</v>
      </c>
      <c r="R44" s="100">
        <f t="shared" si="5"/>
        <v>232.53618755924262</v>
      </c>
      <c r="S44" s="100">
        <f t="shared" si="5"/>
        <v>248.78210592443381</v>
      </c>
    </row>
    <row r="45" spans="1:19">
      <c r="C45" s="11" t="str">
        <f t="shared" si="6"/>
        <v>Standard metering</v>
      </c>
      <c r="D45" s="43"/>
      <c r="E45" s="14">
        <v>5.8121303972001934</v>
      </c>
      <c r="F45" s="14" t="s">
        <v>11</v>
      </c>
      <c r="H45" s="21" t="s">
        <v>27</v>
      </c>
      <c r="I45" s="66">
        <v>72.919792041672665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100">
        <f t="shared" si="5"/>
        <v>0</v>
      </c>
      <c r="P45" s="100">
        <f t="shared" si="5"/>
        <v>0</v>
      </c>
      <c r="Q45" s="100">
        <f t="shared" si="5"/>
        <v>0</v>
      </c>
      <c r="R45" s="100">
        <f t="shared" si="5"/>
        <v>0</v>
      </c>
      <c r="S45" s="100">
        <f t="shared" si="5"/>
        <v>0</v>
      </c>
    </row>
    <row r="46" spans="1:19">
      <c r="C46" s="11" t="str">
        <f t="shared" si="6"/>
        <v>Public lighting</v>
      </c>
      <c r="D46" s="43"/>
      <c r="E46" s="14">
        <v>13.11490672418803</v>
      </c>
      <c r="F46" s="14" t="s">
        <v>11</v>
      </c>
      <c r="H46" s="21" t="s">
        <v>27</v>
      </c>
      <c r="I46" s="66">
        <v>17.723363767312883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100">
        <f t="shared" si="5"/>
        <v>0</v>
      </c>
      <c r="P46" s="100">
        <f t="shared" si="5"/>
        <v>0</v>
      </c>
      <c r="Q46" s="100">
        <f t="shared" si="5"/>
        <v>0</v>
      </c>
      <c r="R46" s="100">
        <f t="shared" si="5"/>
        <v>0</v>
      </c>
      <c r="S46" s="100">
        <f t="shared" si="5"/>
        <v>0</v>
      </c>
    </row>
    <row r="47" spans="1:19">
      <c r="C47" s="11" t="str">
        <f t="shared" si="6"/>
        <v>SCADA/Network control</v>
      </c>
      <c r="D47" s="43"/>
      <c r="E47" s="14">
        <v>6.3479699853929006</v>
      </c>
      <c r="F47" s="14">
        <v>13</v>
      </c>
      <c r="H47" s="21" t="s">
        <v>27</v>
      </c>
      <c r="I47" s="66">
        <v>9.9469369102610656</v>
      </c>
      <c r="J47" s="66">
        <v>4.1412295112525355</v>
      </c>
      <c r="K47" s="66">
        <v>2.519374880570878</v>
      </c>
      <c r="L47" s="66">
        <v>2.7827676587922623</v>
      </c>
      <c r="M47" s="66">
        <v>2.8226880827140226</v>
      </c>
      <c r="N47" s="66">
        <v>3.6738177601822088</v>
      </c>
      <c r="O47" s="100">
        <f t="shared" si="5"/>
        <v>5.4669705660923986</v>
      </c>
      <c r="P47" s="100">
        <f t="shared" si="5"/>
        <v>6.5000463301059739</v>
      </c>
      <c r="Q47" s="100">
        <f t="shared" si="5"/>
        <v>7.3047081439209807</v>
      </c>
      <c r="R47" s="100">
        <f t="shared" si="5"/>
        <v>7.3938969903119265</v>
      </c>
      <c r="S47" s="100">
        <f t="shared" si="5"/>
        <v>8.0155640325349431</v>
      </c>
    </row>
    <row r="48" spans="1:19">
      <c r="C48" s="11" t="str">
        <f t="shared" si="6"/>
        <v>Non-network general assets - IT</v>
      </c>
      <c r="D48" s="43"/>
      <c r="E48" s="14">
        <v>5.1908315699306522</v>
      </c>
      <c r="F48" s="14">
        <v>6</v>
      </c>
      <c r="H48" s="21" t="s">
        <v>27</v>
      </c>
      <c r="I48" s="66">
        <v>64.967953011727701</v>
      </c>
      <c r="J48" s="66">
        <v>17.334414723471767</v>
      </c>
      <c r="K48" s="66">
        <v>12.67060550918151</v>
      </c>
      <c r="L48" s="66">
        <v>12.329238517571286</v>
      </c>
      <c r="M48" s="66">
        <v>17.874882008707619</v>
      </c>
      <c r="N48" s="66">
        <v>32.635153236241962</v>
      </c>
      <c r="O48" s="100">
        <f t="shared" si="5"/>
        <v>36.177584186152977</v>
      </c>
      <c r="P48" s="100">
        <f t="shared" si="5"/>
        <v>36.561674878426587</v>
      </c>
      <c r="Q48" s="100">
        <f t="shared" si="5"/>
        <v>32.848324487410054</v>
      </c>
      <c r="R48" s="100">
        <f t="shared" si="5"/>
        <v>28.461812603581379</v>
      </c>
      <c r="S48" s="100">
        <f t="shared" si="5"/>
        <v>20.500546159234045</v>
      </c>
    </row>
    <row r="49" spans="3:19">
      <c r="C49" s="11" t="str">
        <f t="shared" si="6"/>
        <v>Non-network general assets - Other</v>
      </c>
      <c r="D49" s="43"/>
      <c r="E49" s="14">
        <v>9.6902230300270382</v>
      </c>
      <c r="F49" s="14">
        <v>15</v>
      </c>
      <c r="H49" s="21" t="s">
        <v>27</v>
      </c>
      <c r="I49" s="66">
        <v>137.23457658087113</v>
      </c>
      <c r="J49" s="66">
        <v>12.795104541498915</v>
      </c>
      <c r="K49" s="66">
        <v>6.6579335651128684</v>
      </c>
      <c r="L49" s="66">
        <v>8.8134916324541113</v>
      </c>
      <c r="M49" s="66">
        <v>24.901024411834346</v>
      </c>
      <c r="N49" s="66">
        <v>15.301832491027307</v>
      </c>
      <c r="O49" s="100">
        <f t="shared" si="5"/>
        <v>15.179062316632292</v>
      </c>
      <c r="P49" s="100">
        <f t="shared" si="5"/>
        <v>15.246912466499134</v>
      </c>
      <c r="Q49" s="100">
        <f t="shared" si="5"/>
        <v>15.303827302037938</v>
      </c>
      <c r="R49" s="100">
        <f t="shared" si="5"/>
        <v>15.361141314179269</v>
      </c>
      <c r="S49" s="100">
        <f t="shared" si="5"/>
        <v>15.420329779366126</v>
      </c>
    </row>
    <row r="50" spans="3:19">
      <c r="C50" s="11" t="str">
        <f t="shared" si="6"/>
        <v>VBRC</v>
      </c>
      <c r="D50" s="43"/>
      <c r="E50" s="14" t="s">
        <v>11</v>
      </c>
      <c r="F50" s="14">
        <v>25.606197014581664</v>
      </c>
      <c r="H50" s="21" t="s">
        <v>27</v>
      </c>
      <c r="I50" s="66">
        <v>0</v>
      </c>
      <c r="J50" s="66">
        <v>0</v>
      </c>
      <c r="K50" s="66">
        <v>9.2297183488113053</v>
      </c>
      <c r="L50" s="66">
        <v>21.393003808155591</v>
      </c>
      <c r="M50" s="66">
        <v>39.865189178230182</v>
      </c>
      <c r="N50" s="66">
        <v>21.760360979517475</v>
      </c>
      <c r="O50" s="100">
        <f t="shared" si="5"/>
        <v>37.370275567753133</v>
      </c>
      <c r="P50" s="100">
        <f t="shared" si="5"/>
        <v>25.022205429993342</v>
      </c>
      <c r="Q50" s="100">
        <f t="shared" si="5"/>
        <v>24.963496754685043</v>
      </c>
      <c r="R50" s="100">
        <f t="shared" si="5"/>
        <v>25.499652969525251</v>
      </c>
      <c r="S50" s="100">
        <f t="shared" si="5"/>
        <v>24.916257870843005</v>
      </c>
    </row>
    <row r="51" spans="3:19">
      <c r="C51" s="11" t="str">
        <f t="shared" si="6"/>
        <v>Equity Raising</v>
      </c>
      <c r="D51" s="1"/>
      <c r="E51" s="14" t="s">
        <v>11</v>
      </c>
      <c r="F51" s="14">
        <v>45.186836322136791</v>
      </c>
      <c r="H51" s="21" t="s">
        <v>27</v>
      </c>
      <c r="I51" s="66">
        <v>0</v>
      </c>
      <c r="J51" s="66">
        <v>5.8674726978549145</v>
      </c>
      <c r="K51" s="66">
        <v>0</v>
      </c>
      <c r="L51" s="66">
        <v>0</v>
      </c>
      <c r="M51" s="66">
        <v>0</v>
      </c>
      <c r="N51" s="66">
        <v>0</v>
      </c>
      <c r="O51" s="100">
        <f t="shared" si="5"/>
        <v>8.0682103542516366</v>
      </c>
      <c r="P51" s="100">
        <f t="shared" si="5"/>
        <v>0</v>
      </c>
      <c r="Q51" s="100">
        <f t="shared" si="5"/>
        <v>0</v>
      </c>
      <c r="R51" s="100">
        <f t="shared" si="5"/>
        <v>0</v>
      </c>
      <c r="S51" s="100">
        <f t="shared" si="5"/>
        <v>0</v>
      </c>
    </row>
    <row r="52" spans="3:19">
      <c r="C52" s="11" t="str">
        <f t="shared" si="6"/>
        <v>Supervisory cables</v>
      </c>
      <c r="D52" s="43"/>
      <c r="E52" s="14">
        <v>1</v>
      </c>
      <c r="F52" s="14" t="s">
        <v>11</v>
      </c>
      <c r="H52" s="21" t="s">
        <v>27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100">
        <f t="shared" si="5"/>
        <v>0</v>
      </c>
      <c r="P52" s="100">
        <f t="shared" si="5"/>
        <v>0</v>
      </c>
      <c r="Q52" s="100">
        <f t="shared" si="5"/>
        <v>0</v>
      </c>
      <c r="R52" s="100">
        <f t="shared" si="5"/>
        <v>0</v>
      </c>
      <c r="S52" s="100">
        <f t="shared" si="5"/>
        <v>0</v>
      </c>
    </row>
    <row r="53" spans="3:19">
      <c r="C53" s="11" t="str">
        <f t="shared" si="6"/>
        <v>Old SWER ACRs</v>
      </c>
      <c r="D53" s="1"/>
      <c r="E53" s="14">
        <v>5</v>
      </c>
      <c r="F53" s="14" t="s">
        <v>11</v>
      </c>
      <c r="H53" s="21" t="s">
        <v>27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100">
        <f t="shared" si="5"/>
        <v>0</v>
      </c>
      <c r="P53" s="100">
        <f t="shared" si="5"/>
        <v>0</v>
      </c>
      <c r="Q53" s="100">
        <f t="shared" si="5"/>
        <v>0</v>
      </c>
      <c r="R53" s="100">
        <f t="shared" si="5"/>
        <v>0</v>
      </c>
      <c r="S53" s="100">
        <f t="shared" si="5"/>
        <v>0</v>
      </c>
    </row>
    <row r="54" spans="3:19">
      <c r="C54" s="1"/>
      <c r="D54" s="1"/>
      <c r="H54" s="21"/>
    </row>
    <row r="55" spans="3:19">
      <c r="C55" s="1"/>
      <c r="D55" s="1"/>
      <c r="H55" s="21"/>
    </row>
    <row r="56" spans="3:19">
      <c r="C56" s="1"/>
      <c r="D56" s="1"/>
      <c r="H56" s="21"/>
    </row>
    <row r="57" spans="3:19">
      <c r="C57" s="1"/>
      <c r="D57" s="1"/>
      <c r="H57" s="21"/>
    </row>
    <row r="58" spans="3:19">
      <c r="C58" s="52"/>
      <c r="D58" s="52"/>
      <c r="E58" s="52"/>
      <c r="F58" s="52"/>
      <c r="G58" s="52"/>
      <c r="H58" s="52"/>
      <c r="I58" s="52"/>
      <c r="J58" s="62"/>
      <c r="K58" s="62"/>
      <c r="L58" s="62"/>
      <c r="M58" s="62"/>
      <c r="N58" s="47"/>
    </row>
    <row r="59" spans="3:19">
      <c r="C59" s="91" t="s">
        <v>44</v>
      </c>
      <c r="D59" s="75"/>
      <c r="E59" s="49"/>
      <c r="F59" s="49"/>
      <c r="G59" s="76"/>
      <c r="H59" s="77"/>
      <c r="I59" s="49"/>
      <c r="J59" s="51">
        <v>2011</v>
      </c>
      <c r="K59" s="51">
        <v>2012</v>
      </c>
      <c r="L59" s="51">
        <v>2013</v>
      </c>
      <c r="M59" s="51">
        <v>2014</v>
      </c>
      <c r="N59" s="51">
        <v>2015</v>
      </c>
    </row>
    <row r="60" spans="3:19">
      <c r="C60" s="97"/>
      <c r="D60" s="42"/>
      <c r="E60" s="30"/>
      <c r="F60" s="30"/>
      <c r="G60" s="98"/>
      <c r="H60" s="45"/>
      <c r="I60" s="30"/>
      <c r="J60" s="113" t="s">
        <v>36</v>
      </c>
      <c r="K60" s="113" t="s">
        <v>36</v>
      </c>
      <c r="L60" s="113" t="s">
        <v>36</v>
      </c>
      <c r="M60" s="113" t="s">
        <v>36</v>
      </c>
      <c r="N60" s="113" t="s">
        <v>36</v>
      </c>
    </row>
    <row r="61" spans="3:19">
      <c r="C61" s="11" t="str">
        <f t="shared" ref="C61:C68" si="7">C43</f>
        <v>Subtransmission</v>
      </c>
      <c r="D61" s="52"/>
      <c r="E61" s="52"/>
      <c r="F61" s="52"/>
      <c r="G61" s="52"/>
      <c r="H61" s="52"/>
      <c r="I61" s="52"/>
      <c r="J61" s="83">
        <f>(Inputs!J43*(1+Depreciation!J$7)^0.5*Inputs!J$18)</f>
        <v>57.206651477732755</v>
      </c>
      <c r="K61" s="83">
        <f>(Inputs!K43*(1+Depreciation!K$7)^0.5*Inputs!K$18)</f>
        <v>34.105940018573421</v>
      </c>
      <c r="L61" s="83">
        <f>(Inputs!L43*(1+Depreciation!L$7)^0.5*Inputs!L$18)</f>
        <v>96.58105063780414</v>
      </c>
      <c r="M61" s="83">
        <f>(Inputs!M43*(1+Depreciation!M$7)^0.5*Inputs!M$18)</f>
        <v>20.28039857144288</v>
      </c>
      <c r="N61" s="90">
        <f>(Inputs!N43*(1+Depreciation!N$7)^0.5*Inputs!N$18)</f>
        <v>44.183114912650765</v>
      </c>
    </row>
    <row r="62" spans="3:19">
      <c r="C62" s="11" t="str">
        <f t="shared" si="7"/>
        <v>Distribution system assets</v>
      </c>
      <c r="D62" s="52"/>
      <c r="E62" s="52"/>
      <c r="F62" s="52"/>
      <c r="G62" s="52"/>
      <c r="H62" s="52"/>
      <c r="I62" s="52"/>
      <c r="J62" s="83">
        <f>(Inputs!J44*(1+Depreciation!J$7)^0.5*Inputs!J$18)</f>
        <v>146.67627175091744</v>
      </c>
      <c r="K62" s="83">
        <f>(Inputs!K44*(1+Depreciation!K$7)^0.5*Inputs!K$18)</f>
        <v>208.11546640757459</v>
      </c>
      <c r="L62" s="83">
        <f>(Inputs!L44*(1+Depreciation!L$7)^0.5*Inputs!L$18)</f>
        <v>156.41300854736915</v>
      </c>
      <c r="M62" s="83">
        <f>(Inputs!M44*(1+Depreciation!M$7)^0.5*Inputs!M$18)</f>
        <v>231.63629271013181</v>
      </c>
      <c r="N62" s="83">
        <f>(Inputs!N44*(1+Depreciation!N$7)^0.5*Inputs!N$18)</f>
        <v>248.37235235328345</v>
      </c>
    </row>
    <row r="63" spans="3:19">
      <c r="C63" s="11" t="str">
        <f t="shared" si="7"/>
        <v>Standard metering</v>
      </c>
      <c r="D63" s="52"/>
      <c r="E63" s="52"/>
      <c r="F63" s="52"/>
      <c r="G63" s="52"/>
      <c r="H63" s="52"/>
      <c r="I63" s="52"/>
      <c r="J63" s="83">
        <f>(Inputs!J45*(1+Depreciation!J$7)^0.5*Inputs!J$18)</f>
        <v>0</v>
      </c>
      <c r="K63" s="83">
        <f>(Inputs!K45*(1+Depreciation!K$7)^0.5*Inputs!K$18)</f>
        <v>0</v>
      </c>
      <c r="L63" s="83">
        <f>(Inputs!L45*(1+Depreciation!L$7)^0.5*Inputs!L$18)</f>
        <v>0</v>
      </c>
      <c r="M63" s="83">
        <f>(Inputs!M45*(1+Depreciation!M$7)^0.5*Inputs!M$18)</f>
        <v>0</v>
      </c>
      <c r="N63" s="83">
        <f>(Inputs!N45*(1+Depreciation!N$7)^0.5*Inputs!N$18)</f>
        <v>0</v>
      </c>
    </row>
    <row r="64" spans="3:19">
      <c r="C64" s="11" t="str">
        <f t="shared" si="7"/>
        <v>Public lighting</v>
      </c>
      <c r="D64" s="52"/>
      <c r="E64" s="52"/>
      <c r="F64" s="52"/>
      <c r="G64" s="52"/>
      <c r="H64" s="52"/>
      <c r="I64" s="52"/>
      <c r="J64" s="83">
        <f>(Inputs!J46*(1+Depreciation!J$7)^0.5*Inputs!J$18)</f>
        <v>0</v>
      </c>
      <c r="K64" s="83">
        <f>(Inputs!K46*(1+Depreciation!K$7)^0.5*Inputs!K$18)</f>
        <v>0</v>
      </c>
      <c r="L64" s="83">
        <f>(Inputs!L46*(1+Depreciation!L$7)^0.5*Inputs!L$18)</f>
        <v>0</v>
      </c>
      <c r="M64" s="83">
        <f>(Inputs!M46*(1+Depreciation!M$7)^0.5*Inputs!M$18)</f>
        <v>0</v>
      </c>
      <c r="N64" s="83">
        <f>(Inputs!N46*(1+Depreciation!N$7)^0.5*Inputs!N$18)</f>
        <v>0</v>
      </c>
    </row>
    <row r="65" spans="3:14">
      <c r="C65" s="11" t="str">
        <f t="shared" si="7"/>
        <v>SCADA/Network control</v>
      </c>
      <c r="D65" s="52"/>
      <c r="E65" s="52"/>
      <c r="F65" s="52"/>
      <c r="G65" s="52"/>
      <c r="H65" s="52"/>
      <c r="I65" s="52"/>
      <c r="J65" s="83">
        <f>(Inputs!J47*(1+Depreciation!J$7)^0.5*Inputs!J$18)</f>
        <v>4.4586878363035636</v>
      </c>
      <c r="K65" s="83">
        <f>(Inputs!K47*(1+Depreciation!K$7)^0.5*Inputs!K$18)</f>
        <v>2.8179668500415169</v>
      </c>
      <c r="L65" s="83">
        <f>(Inputs!L47*(1+Depreciation!L$7)^0.5*Inputs!L$18)</f>
        <v>3.151620736996342</v>
      </c>
      <c r="M65" s="83">
        <f>(Inputs!M47*(1+Depreciation!M$7)^0.5*Inputs!M$18)</f>
        <v>3.2684332148765636</v>
      </c>
      <c r="N65" s="83">
        <f>(Inputs!N47*(1+Depreciation!N$7)^0.5*Inputs!N$18)</f>
        <v>4.3552590038687873</v>
      </c>
    </row>
    <row r="66" spans="3:14">
      <c r="C66" s="11" t="str">
        <f t="shared" si="7"/>
        <v>Non-network general assets - IT</v>
      </c>
      <c r="D66" s="52"/>
      <c r="E66" s="52"/>
      <c r="F66" s="52"/>
      <c r="G66" s="52"/>
      <c r="H66" s="52"/>
      <c r="I66" s="52"/>
      <c r="J66" s="83">
        <f>(Inputs!J48*(1+Depreciation!J$7)^0.5*Inputs!J$18)</f>
        <v>18.663236091353124</v>
      </c>
      <c r="K66" s="83">
        <f>(Inputs!K48*(1+Depreciation!K$7)^0.5*Inputs!K$18)</f>
        <v>14.172303840203508</v>
      </c>
      <c r="L66" s="83">
        <f>(Inputs!L48*(1+Depreciation!L$7)^0.5*Inputs!L$18)</f>
        <v>13.963466788390056</v>
      </c>
      <c r="M66" s="83">
        <f>(Inputs!M48*(1+Depreciation!M$7)^0.5*Inputs!M$18)</f>
        <v>20.697596176863346</v>
      </c>
      <c r="N66" s="83">
        <f>(Inputs!N48*(1+Depreciation!N$7)^0.5*Inputs!N$18)</f>
        <v>38.688512673456884</v>
      </c>
    </row>
    <row r="67" spans="3:14">
      <c r="C67" s="11" t="str">
        <f t="shared" si="7"/>
        <v>Non-network general assets - Other</v>
      </c>
      <c r="D67" s="52"/>
      <c r="E67" s="52"/>
      <c r="F67" s="52"/>
      <c r="G67" s="52"/>
      <c r="H67" s="52"/>
      <c r="I67" s="52"/>
      <c r="J67" s="83">
        <f>(Inputs!J49*(1+Depreciation!J$7)^0.5*Inputs!J$18)</f>
        <v>13.775951520774042</v>
      </c>
      <c r="K67" s="83">
        <f>(Inputs!K49*(1+Depreciation!K$7)^0.5*Inputs!K$18)</f>
        <v>7.4470203783310946</v>
      </c>
      <c r="L67" s="83">
        <f>(Inputs!L49*(1+Depreciation!L$7)^0.5*Inputs!L$18)</f>
        <v>9.9817111595444548</v>
      </c>
      <c r="M67" s="83">
        <f>(Inputs!M49*(1+Depreciation!M$7)^0.5*Inputs!M$18)</f>
        <v>28.833272712809752</v>
      </c>
      <c r="N67" s="83">
        <f>(Inputs!N49*(1+Depreciation!N$7)^0.5*Inputs!N$18)</f>
        <v>18.140106037522489</v>
      </c>
    </row>
    <row r="68" spans="3:14">
      <c r="C68" s="11" t="str">
        <f t="shared" si="7"/>
        <v>VBRC</v>
      </c>
      <c r="D68" s="52"/>
      <c r="E68" s="52"/>
      <c r="F68" s="52"/>
      <c r="G68" s="52"/>
      <c r="H68" s="52"/>
      <c r="I68" s="52"/>
      <c r="J68" s="83">
        <f>(Inputs!J50*(1+Depreciation!J$7)^0.5*Inputs!J$18)</f>
        <v>0</v>
      </c>
      <c r="K68" s="83">
        <f>(Inputs!K50*(1+Depreciation!K$7)^0.5*Inputs!K$18)</f>
        <v>10.323608662906356</v>
      </c>
      <c r="L68" s="83">
        <f>(Inputs!L50*(1+Depreciation!L$7)^0.5*Inputs!L$18)</f>
        <v>24.228625129877603</v>
      </c>
      <c r="M68" s="83">
        <f>(Inputs!M50*(1+Depreciation!M$7)^0.5*Inputs!M$18)</f>
        <v>46.160505379745892</v>
      </c>
      <c r="N68" s="83">
        <f>(Inputs!N50*(1+Depreciation!N$7)^0.5*Inputs!N$18)</f>
        <v>25.796600231683279</v>
      </c>
    </row>
    <row r="69" spans="3:14">
      <c r="C69" s="11" t="str">
        <f t="shared" ref="C69:C71" si="8">C51</f>
        <v>Equity Raising</v>
      </c>
      <c r="D69" s="52"/>
      <c r="E69" s="52"/>
      <c r="F69" s="52"/>
      <c r="G69" s="52"/>
      <c r="H69" s="52"/>
      <c r="I69" s="52"/>
      <c r="J69" s="83">
        <f>(Inputs!J51*(1+Depreciation!J$7)^0.5*Inputs!J$18)</f>
        <v>6.3172613535868418</v>
      </c>
      <c r="K69" s="83">
        <f>(Inputs!K51*(1+Depreciation!K$7)^0.5*Inputs!K$18)</f>
        <v>0</v>
      </c>
      <c r="L69" s="83">
        <f>(Inputs!L51*(1+Depreciation!L$7)^0.5*Inputs!L$18)</f>
        <v>0</v>
      </c>
      <c r="M69" s="83">
        <f>(Inputs!M51*(1+Depreciation!M$7)^0.5*Inputs!M$18)</f>
        <v>0</v>
      </c>
      <c r="N69" s="83">
        <f>(Inputs!N51*(1+Depreciation!N$7)^0.5*Inputs!N$18)</f>
        <v>0</v>
      </c>
    </row>
    <row r="70" spans="3:14">
      <c r="C70" s="11" t="str">
        <f t="shared" si="8"/>
        <v>Supervisory cables</v>
      </c>
      <c r="D70" s="52"/>
      <c r="E70" s="52"/>
      <c r="F70" s="52"/>
      <c r="G70" s="52"/>
      <c r="H70" s="52"/>
      <c r="I70" s="52"/>
      <c r="J70" s="83">
        <f>(Inputs!J52*(1+Depreciation!J$7)^0.5*Inputs!J$18)</f>
        <v>0</v>
      </c>
      <c r="K70" s="83">
        <f>(Inputs!K52*(1+Depreciation!K$7)^0.5*Inputs!K$18)</f>
        <v>0</v>
      </c>
      <c r="L70" s="83">
        <f>(Inputs!L52*(1+Depreciation!L$7)^0.5*Inputs!L$18)</f>
        <v>0</v>
      </c>
      <c r="M70" s="83">
        <f>(Inputs!M52*(1+Depreciation!M$7)^0.5*Inputs!M$18)</f>
        <v>0</v>
      </c>
      <c r="N70" s="83">
        <f>(Inputs!N52*(1+Depreciation!N$7)^0.5*Inputs!N$18)</f>
        <v>0</v>
      </c>
    </row>
    <row r="71" spans="3:14">
      <c r="C71" s="11" t="str">
        <f t="shared" si="8"/>
        <v>Old SWER ACRs</v>
      </c>
      <c r="D71" s="52"/>
      <c r="E71" s="52"/>
      <c r="F71" s="52"/>
      <c r="G71" s="52"/>
      <c r="H71" s="52"/>
      <c r="I71" s="52"/>
      <c r="J71" s="83">
        <f>(Inputs!J53*(1+Depreciation!J$7)^0.5*Inputs!J$18)</f>
        <v>0</v>
      </c>
      <c r="K71" s="83">
        <f>(Inputs!K53*(1+Depreciation!K$7)^0.5*Inputs!K$18)</f>
        <v>0</v>
      </c>
      <c r="L71" s="83">
        <f>(Inputs!L53*(1+Depreciation!L$7)^0.5*Inputs!L$18)</f>
        <v>0</v>
      </c>
      <c r="M71" s="83">
        <f>(Inputs!M53*(1+Depreciation!M$7)^0.5*Inputs!M$18)</f>
        <v>0</v>
      </c>
      <c r="N71" s="83">
        <f>(Inputs!N53*(1+Depreciation!N$7)^0.5*Inputs!N$18)</f>
        <v>0</v>
      </c>
    </row>
    <row r="72" spans="3:14">
      <c r="C72" s="52"/>
      <c r="D72" s="52"/>
      <c r="E72" s="52"/>
      <c r="F72" s="52"/>
      <c r="G72" s="52"/>
      <c r="H72" s="52"/>
      <c r="I72" s="52"/>
      <c r="J72" s="62"/>
      <c r="K72" s="62"/>
      <c r="L72" s="62"/>
      <c r="M72" s="62"/>
      <c r="N72" s="47"/>
    </row>
    <row r="73" spans="3:14">
      <c r="C73" s="52"/>
      <c r="D73" s="52"/>
      <c r="E73" s="52"/>
      <c r="F73" s="52"/>
      <c r="G73" s="52"/>
      <c r="H73" s="52"/>
      <c r="I73" s="52"/>
      <c r="J73" s="62"/>
      <c r="K73" s="62"/>
      <c r="L73" s="62"/>
      <c r="M73" s="62"/>
      <c r="N73" s="47"/>
    </row>
    <row r="74" spans="3:14">
      <c r="C74" s="52"/>
      <c r="D74" s="52"/>
      <c r="E74" s="52"/>
      <c r="F74" s="52"/>
      <c r="G74" s="52"/>
      <c r="H74" s="52"/>
      <c r="I74" s="52"/>
      <c r="J74" s="62"/>
      <c r="K74" s="62"/>
      <c r="L74" s="62"/>
      <c r="M74" s="62"/>
      <c r="N74" s="47"/>
    </row>
    <row r="75" spans="3:14">
      <c r="C75" s="91" t="s">
        <v>38</v>
      </c>
      <c r="D75" s="75"/>
      <c r="E75" s="49"/>
      <c r="F75" s="49"/>
      <c r="G75" s="76"/>
      <c r="H75" s="77"/>
      <c r="I75" s="49"/>
      <c r="J75" s="51">
        <v>2011</v>
      </c>
      <c r="K75" s="51">
        <v>2012</v>
      </c>
      <c r="L75" s="51">
        <v>2013</v>
      </c>
      <c r="M75" s="51">
        <v>2014</v>
      </c>
      <c r="N75" s="51">
        <v>2015</v>
      </c>
    </row>
    <row r="76" spans="3:14">
      <c r="C76" s="97"/>
      <c r="D76" s="42"/>
      <c r="E76" s="30"/>
      <c r="F76" s="30"/>
      <c r="G76" s="98"/>
      <c r="H76" s="45"/>
      <c r="I76" s="30"/>
      <c r="J76" s="113" t="s">
        <v>36</v>
      </c>
      <c r="K76" s="113" t="s">
        <v>36</v>
      </c>
      <c r="L76" s="113" t="s">
        <v>36</v>
      </c>
      <c r="M76" s="113" t="s">
        <v>36</v>
      </c>
      <c r="N76" s="113" t="s">
        <v>36</v>
      </c>
    </row>
    <row r="77" spans="3:14">
      <c r="C77" s="11" t="str">
        <f t="shared" ref="C77:C84" si="9">C43</f>
        <v>Subtransmission</v>
      </c>
      <c r="F77" s="29"/>
      <c r="H77" s="21" t="s">
        <v>36</v>
      </c>
      <c r="I77" s="65">
        <f t="shared" ref="I77:I84" si="10">I43</f>
        <v>184.5060611096757</v>
      </c>
      <c r="J77" s="83">
        <f>Inputs!I77+Inputs!J61-PTRM_comparison!E8*Inputs!J$18+Inputs!J$17*Inputs!I77</f>
        <v>239.68449424833432</v>
      </c>
      <c r="K77" s="83">
        <f>Inputs!J77+Inputs!K61-PTRM_comparison!F8*Inputs!K$18+Inputs!K$17*Inputs!J77</f>
        <v>273.6186413775514</v>
      </c>
      <c r="L77" s="83">
        <f>K77+Inputs!L61-PTRM_comparison!G8*Inputs!L$18+Inputs!L$17*K77</f>
        <v>366.2062628643618</v>
      </c>
      <c r="M77" s="83">
        <f>L77+Inputs!M61-PTRM_comparison!H8*Inputs!M$18+Inputs!M$17*L77</f>
        <v>382.74580930013622</v>
      </c>
      <c r="N77" s="83">
        <f>M77+Inputs!N61-PTRM_comparison!I8*Inputs!N$18+Inputs!N$17*M77</f>
        <v>423.42265518393066</v>
      </c>
    </row>
    <row r="78" spans="3:14">
      <c r="C78" s="11" t="str">
        <f t="shared" si="9"/>
        <v>Distribution system assets</v>
      </c>
      <c r="H78" s="21" t="s">
        <v>36</v>
      </c>
      <c r="I78" s="65">
        <f t="shared" si="10"/>
        <v>1757.4847039943988</v>
      </c>
      <c r="J78" s="83">
        <f>Inputs!I78+Inputs!J62-PTRM_comparison!E9*Inputs!J$18+Inputs!J$17*Inputs!I78</f>
        <v>1882.6052805384666</v>
      </c>
      <c r="K78" s="83">
        <f>Inputs!J78+Inputs!K62-PTRM_comparison!F9*Inputs!K$18+Inputs!K$17*Inputs!J78</f>
        <v>2080.9777884757041</v>
      </c>
      <c r="L78" s="83">
        <f>K78+Inputs!L62-PTRM_comparison!G9*Inputs!L$18+Inputs!L$17*K78</f>
        <v>2197.399134636968</v>
      </c>
      <c r="M78" s="83">
        <f>L78+Inputs!M62-PTRM_comparison!H9*Inputs!M$18+Inputs!M$17*L78</f>
        <v>2389.9300966144638</v>
      </c>
      <c r="N78" s="83">
        <f>M78+Inputs!N62-PTRM_comparison!I9*Inputs!N$18+Inputs!N$17*M78</f>
        <v>2600.216345760266</v>
      </c>
    </row>
    <row r="79" spans="3:14">
      <c r="C79" s="11" t="str">
        <f t="shared" si="9"/>
        <v>Standard metering</v>
      </c>
      <c r="H79" s="21" t="s">
        <v>36</v>
      </c>
      <c r="I79" s="65">
        <f t="shared" si="10"/>
        <v>72.919792041672665</v>
      </c>
      <c r="J79" s="83">
        <f>Inputs!I79+Inputs!J63-PTRM_comparison!E10*Inputs!J$18+Inputs!J$17*Inputs!I79</f>
        <v>62.056667767833069</v>
      </c>
      <c r="K79" s="83">
        <f>Inputs!J79+Inputs!K63-PTRM_comparison!F10*Inputs!K$18+Inputs!K$17*Inputs!J79</f>
        <v>50.891199609361074</v>
      </c>
      <c r="L79" s="83">
        <f>K79+Inputs!L63-PTRM_comparison!G10*Inputs!L$18+Inputs!L$17*K79</f>
        <v>38.293726585440311</v>
      </c>
      <c r="M79" s="83">
        <f>L79+Inputs!M63-PTRM_comparison!H10*Inputs!M$18+Inputs!M$17*L79</f>
        <v>25.209671351246353</v>
      </c>
      <c r="N79" s="83">
        <f>M79+Inputs!N63-PTRM_comparison!I10*Inputs!N$18+Inputs!N$17*M79</f>
        <v>11.558774554656148</v>
      </c>
    </row>
    <row r="80" spans="3:14">
      <c r="C80" s="11" t="str">
        <f t="shared" si="9"/>
        <v>Public lighting</v>
      </c>
      <c r="H80" s="21" t="s">
        <v>36</v>
      </c>
      <c r="I80" s="65">
        <f t="shared" si="10"/>
        <v>17.723363767312883</v>
      </c>
      <c r="J80" s="83">
        <f>Inputs!I80+Inputs!J64-PTRM_comparison!E11*Inputs!J$18+Inputs!J$17*Inputs!I80</f>
        <v>16.828368458725478</v>
      </c>
      <c r="K80" s="83">
        <f>Inputs!J80+Inputs!K64-PTRM_comparison!F11*Inputs!K$18+Inputs!K$17*Inputs!J80</f>
        <v>15.982754775288681</v>
      </c>
      <c r="L80" s="83">
        <f>K80+Inputs!L64-PTRM_comparison!G11*Inputs!L$18+Inputs!L$17*K80</f>
        <v>14.836276977988643</v>
      </c>
      <c r="M80" s="83">
        <f>L80+Inputs!M64-PTRM_comparison!H11*Inputs!M$18+Inputs!M$17*L80</f>
        <v>13.658431860079995</v>
      </c>
      <c r="N80" s="83">
        <f>M80+Inputs!N64-PTRM_comparison!I11*Inputs!N$18+Inputs!N$17*M80</f>
        <v>12.440574391204116</v>
      </c>
    </row>
    <row r="81" spans="3:21">
      <c r="C81" s="11" t="str">
        <f t="shared" si="9"/>
        <v>SCADA/Network control</v>
      </c>
      <c r="H81" s="21" t="s">
        <v>36</v>
      </c>
      <c r="I81" s="65">
        <f t="shared" si="10"/>
        <v>9.9469369102610656</v>
      </c>
      <c r="J81" s="83">
        <f>Inputs!I81+Inputs!J65-PTRM_comparison!E12*Inputs!J$18+Inputs!J$17*Inputs!I81</f>
        <v>13.072282923623705</v>
      </c>
      <c r="K81" s="83">
        <f>Inputs!J81+Inputs!K65-PTRM_comparison!F12*Inputs!K$18+Inputs!K$17*Inputs!J81</f>
        <v>14.328012073726441</v>
      </c>
      <c r="L81" s="83">
        <f>K81+Inputs!L65-PTRM_comparison!G12*Inputs!L$18+Inputs!L$17*K81</f>
        <v>15.482758172270897</v>
      </c>
      <c r="M81" s="83">
        <f>L81+Inputs!M65-PTRM_comparison!H12*Inputs!M$18+Inputs!M$17*L81</f>
        <v>16.504748858586506</v>
      </c>
      <c r="N81" s="83">
        <f>M81+Inputs!N65-PTRM_comparison!I12*Inputs!N$18+Inputs!N$17*M81</f>
        <v>18.343063872543528</v>
      </c>
    </row>
    <row r="82" spans="3:21">
      <c r="C82" s="11" t="str">
        <f t="shared" si="9"/>
        <v>Non-network general assets - IT</v>
      </c>
      <c r="H82" s="21" t="s">
        <v>36</v>
      </c>
      <c r="I82" s="65">
        <f t="shared" si="10"/>
        <v>64.967953011727701</v>
      </c>
      <c r="J82" s="83">
        <f>Inputs!I82+Inputs!J66-PTRM_comparison!E13*Inputs!J$18+Inputs!J$17*Inputs!I82</f>
        <v>72.577470849026525</v>
      </c>
      <c r="K82" s="83">
        <f>Inputs!J82+Inputs!K66-PTRM_comparison!F13*Inputs!K$18+Inputs!K$17*Inputs!J82</f>
        <v>72.766771991063223</v>
      </c>
      <c r="L82" s="83">
        <f>K82+Inputs!L66-PTRM_comparison!G13*Inputs!L$18+Inputs!L$17*K82</f>
        <v>68.910025648918548</v>
      </c>
      <c r="M82" s="83">
        <f>L82+Inputs!M66-PTRM_comparison!H13*Inputs!M$18+Inputs!M$17*L82</f>
        <v>69.02420595519456</v>
      </c>
      <c r="N82" s="83">
        <f>M82+Inputs!N66-PTRM_comparison!I13*Inputs!N$18+Inputs!N$17*M82</f>
        <v>83.194380449928147</v>
      </c>
    </row>
    <row r="83" spans="3:21">
      <c r="C83" s="11" t="str">
        <f t="shared" si="9"/>
        <v>Non-network general assets - Other</v>
      </c>
      <c r="H83" s="21" t="s">
        <v>36</v>
      </c>
      <c r="I83" s="65">
        <f t="shared" si="10"/>
        <v>137.23457658087113</v>
      </c>
      <c r="J83" s="83">
        <f>Inputs!I83+Inputs!J67-PTRM_comparison!E14*Inputs!J$18+Inputs!J$17*Inputs!I83</f>
        <v>140.27920316332697</v>
      </c>
      <c r="K83" s="83">
        <f>Inputs!J83+Inputs!K67-PTRM_comparison!F14*Inputs!K$18+Inputs!K$17*Inputs!J83</f>
        <v>136.6438442484461</v>
      </c>
      <c r="L83" s="83">
        <f>K83+Inputs!L67-PTRM_comparison!G14*Inputs!L$18+Inputs!L$17*K83</f>
        <v>132.5163703428328</v>
      </c>
      <c r="M83" s="83">
        <f>L83+Inputs!M67-PTRM_comparison!H14*Inputs!M$18+Inputs!M$17*L83</f>
        <v>146.32199535119966</v>
      </c>
      <c r="N83" s="83">
        <f>M83+Inputs!N67-PTRM_comparison!I14*Inputs!N$18+Inputs!N$17*M83</f>
        <v>147.56784668497085</v>
      </c>
    </row>
    <row r="84" spans="3:21">
      <c r="C84" s="11" t="str">
        <f t="shared" si="9"/>
        <v>VBRC</v>
      </c>
      <c r="H84" s="21" t="s">
        <v>36</v>
      </c>
      <c r="I84" s="65">
        <f t="shared" si="10"/>
        <v>0</v>
      </c>
      <c r="J84" s="83">
        <f>Inputs!I84+Inputs!J68-PTRM_comparison!E15*Inputs!J$18+Inputs!J$17*Inputs!I84</f>
        <v>0</v>
      </c>
      <c r="K84" s="83">
        <f>Inputs!J84+Inputs!K68-PTRM_comparison!F15*Inputs!K$18+Inputs!K$17*Inputs!J84</f>
        <v>10.323608662906356</v>
      </c>
      <c r="L84" s="83">
        <f>K84+Inputs!L68-PTRM_comparison!G15*Inputs!L$18+Inputs!L$17*K84</f>
        <v>34.347871843445816</v>
      </c>
      <c r="M84" s="83">
        <f>L84+Inputs!M68-PTRM_comparison!H15*Inputs!M$18+Inputs!M$17*L84</f>
        <v>79.86388378916817</v>
      </c>
      <c r="N84" s="83">
        <f>M84+Inputs!N68-PTRM_comparison!I15*Inputs!N$18+Inputs!N$17*M84</f>
        <v>104.24039930438411</v>
      </c>
    </row>
    <row r="85" spans="3:21">
      <c r="C85" s="11" t="str">
        <f t="shared" ref="C85:C87" si="11">C51</f>
        <v>Equity Raising</v>
      </c>
      <c r="H85" s="21" t="s">
        <v>36</v>
      </c>
      <c r="I85" s="65">
        <f t="shared" ref="I85:I87" si="12">I51</f>
        <v>0</v>
      </c>
      <c r="J85" s="83">
        <f>Inputs!I85+Inputs!J69-PTRM_comparison!E16*Inputs!J$18+Inputs!J$17*Inputs!I85</f>
        <v>6.3172613535868418</v>
      </c>
      <c r="K85" s="83">
        <f>Inputs!J85+Inputs!K69-PTRM_comparison!F16*Inputs!K$18+Inputs!K$17*Inputs!J85</f>
        <v>6.394899045087441</v>
      </c>
      <c r="L85" s="83">
        <f>K85+Inputs!L69-PTRM_comparison!G16*Inputs!L$18+Inputs!L$17*K85</f>
        <v>6.3754289767840158</v>
      </c>
      <c r="M85" s="83">
        <f>L85+Inputs!M69-PTRM_comparison!H16*Inputs!M$18+Inputs!M$17*L85</f>
        <v>6.3623937168564586</v>
      </c>
      <c r="N85" s="83">
        <f>M85+Inputs!N69-PTRM_comparison!I16*Inputs!N$18+Inputs!N$17*M85</f>
        <v>6.3549231806812898</v>
      </c>
    </row>
    <row r="86" spans="3:21">
      <c r="C86" s="11" t="str">
        <f t="shared" si="11"/>
        <v>Supervisory cables</v>
      </c>
      <c r="H86" s="21" t="s">
        <v>36</v>
      </c>
      <c r="I86" s="65">
        <f t="shared" si="12"/>
        <v>0</v>
      </c>
      <c r="J86" s="83">
        <f>Inputs!I86+Inputs!J70-PTRM_comparison!E17*Inputs!J$18+Inputs!J$17*Inputs!I86</f>
        <v>0</v>
      </c>
      <c r="K86" s="83">
        <f>Inputs!J86+Inputs!K70-PTRM_comparison!F17*Inputs!K$18+Inputs!K$17*Inputs!J86</f>
        <v>0</v>
      </c>
      <c r="L86" s="83">
        <f>K86+Inputs!L70-PTRM_comparison!G17*Inputs!L$18+Inputs!L$17*K86</f>
        <v>0</v>
      </c>
      <c r="M86" s="83">
        <f>L86+Inputs!M70-PTRM_comparison!H17*Inputs!M$18+Inputs!M$17*L86</f>
        <v>0</v>
      </c>
      <c r="N86" s="83">
        <f>M86+Inputs!N70-PTRM_comparison!I17*Inputs!N$18+Inputs!N$17*M86</f>
        <v>0</v>
      </c>
    </row>
    <row r="87" spans="3:21">
      <c r="C87" s="11" t="str">
        <f t="shared" si="11"/>
        <v>Old SWER ACRs</v>
      </c>
      <c r="H87" s="21" t="s">
        <v>36</v>
      </c>
      <c r="I87" s="65">
        <f t="shared" si="12"/>
        <v>0</v>
      </c>
      <c r="J87" s="90">
        <f>Inputs!I87+Inputs!J71-PTRM_comparison!E18*Inputs!J$18+Inputs!J$17*Inputs!I87</f>
        <v>0</v>
      </c>
      <c r="K87" s="90">
        <f>Inputs!J87+Inputs!K71-PTRM_comparison!F18*Inputs!K$18+Inputs!K$17*Inputs!J87</f>
        <v>0</v>
      </c>
      <c r="L87" s="90">
        <f>K87+Inputs!L71-PTRM_comparison!G18*Inputs!L$18+Inputs!L$17*K87</f>
        <v>0</v>
      </c>
      <c r="M87" s="90">
        <f>L87+Inputs!M71-PTRM_comparison!H18*Inputs!M$18+Inputs!M$17*L87</f>
        <v>0</v>
      </c>
      <c r="N87" s="90">
        <f>M87+Inputs!N71-PTRM_comparison!I18*Inputs!N$18+Inputs!N$17*M87</f>
        <v>0</v>
      </c>
    </row>
    <row r="88" spans="3:21">
      <c r="H88" s="21"/>
      <c r="I88" s="65"/>
      <c r="J88" s="65"/>
      <c r="K88" s="65"/>
      <c r="L88" s="65"/>
      <c r="M88" s="65"/>
      <c r="N88" s="65">
        <f>SUM(N77:N87)</f>
        <v>3407.3389633825655</v>
      </c>
      <c r="O88" s="65"/>
      <c r="P88" s="65"/>
      <c r="Q88" s="65"/>
      <c r="R88" s="65"/>
      <c r="S88" s="65"/>
      <c r="T88" s="65"/>
      <c r="U88" s="65"/>
    </row>
    <row r="90" spans="3:21">
      <c r="C90" s="48" t="s">
        <v>41</v>
      </c>
      <c r="D90" s="75"/>
      <c r="E90" s="49"/>
      <c r="F90" s="49"/>
      <c r="G90" s="76"/>
      <c r="H90" s="77"/>
      <c r="I90" s="49"/>
      <c r="J90" s="51"/>
      <c r="K90" s="51"/>
      <c r="L90" s="51"/>
      <c r="M90" s="51"/>
      <c r="N90" s="51"/>
    </row>
    <row r="91" spans="3:21">
      <c r="C91" s="97"/>
      <c r="D91" s="42"/>
      <c r="E91" s="30"/>
      <c r="F91" s="30"/>
      <c r="G91" s="98"/>
      <c r="H91" s="45"/>
      <c r="I91" s="30"/>
      <c r="J91" s="113" t="s">
        <v>36</v>
      </c>
      <c r="K91" s="113" t="s">
        <v>36</v>
      </c>
      <c r="L91" s="113" t="s">
        <v>36</v>
      </c>
      <c r="M91" s="113" t="s">
        <v>36</v>
      </c>
      <c r="N91" s="113" t="s">
        <v>36</v>
      </c>
    </row>
    <row r="92" spans="3:21">
      <c r="C92" s="72" t="str">
        <f t="shared" ref="C92:C99" si="13">C43</f>
        <v>Subtransmission</v>
      </c>
      <c r="I92" s="122">
        <v>-11.161207379344846</v>
      </c>
    </row>
    <row r="93" spans="3:21">
      <c r="C93" s="72" t="str">
        <f t="shared" si="13"/>
        <v>Distribution system assets</v>
      </c>
      <c r="I93" s="122">
        <v>-4.5277192874924026</v>
      </c>
    </row>
    <row r="94" spans="3:21">
      <c r="C94" s="72" t="str">
        <f t="shared" si="13"/>
        <v>Standard metering</v>
      </c>
      <c r="I94" s="122">
        <v>0</v>
      </c>
    </row>
    <row r="95" spans="3:21">
      <c r="C95" s="72" t="str">
        <f t="shared" si="13"/>
        <v>Public lighting</v>
      </c>
      <c r="I95" s="122">
        <v>0</v>
      </c>
    </row>
    <row r="96" spans="3:21">
      <c r="C96" s="72" t="str">
        <f t="shared" si="13"/>
        <v>SCADA/Network control</v>
      </c>
      <c r="I96" s="122">
        <v>-1.1635398019668479</v>
      </c>
    </row>
    <row r="97" spans="3:14">
      <c r="C97" s="72" t="str">
        <f t="shared" si="13"/>
        <v>Non-network general assets - IT</v>
      </c>
      <c r="I97" s="122">
        <v>0.84773974353595705</v>
      </c>
    </row>
    <row r="98" spans="3:14">
      <c r="C98" s="72" t="str">
        <f t="shared" si="13"/>
        <v>Non-network general assets - Other</v>
      </c>
      <c r="I98" s="122">
        <v>-5.6404111953023808</v>
      </c>
    </row>
    <row r="99" spans="3:14">
      <c r="C99" s="72" t="str">
        <f t="shared" si="13"/>
        <v>VBRC</v>
      </c>
      <c r="I99" s="122">
        <v>0</v>
      </c>
    </row>
    <row r="100" spans="3:14">
      <c r="C100" s="72" t="str">
        <f t="shared" ref="C100:C101" si="14">C51</f>
        <v>Equity Raising</v>
      </c>
      <c r="I100" s="122">
        <v>0</v>
      </c>
    </row>
    <row r="101" spans="3:14">
      <c r="C101" s="72" t="str">
        <f t="shared" si="14"/>
        <v>Supervisory cables</v>
      </c>
      <c r="I101" s="122">
        <v>0</v>
      </c>
    </row>
    <row r="102" spans="3:14">
      <c r="C102" s="72" t="str">
        <f>C53</f>
        <v>Old SWER ACRs</v>
      </c>
      <c r="I102" s="122">
        <v>0</v>
      </c>
    </row>
    <row r="103" spans="3:14">
      <c r="C103" s="88" t="s">
        <v>39</v>
      </c>
      <c r="D103" s="92"/>
      <c r="E103" s="92"/>
      <c r="F103" s="92"/>
      <c r="G103" s="92"/>
      <c r="H103" s="92"/>
      <c r="I103" s="95">
        <f>SUM(I92:I102)</f>
        <v>-21.645137920570519</v>
      </c>
      <c r="J103" s="92"/>
      <c r="K103" s="92"/>
      <c r="L103" s="92"/>
      <c r="M103" s="92"/>
    </row>
    <row r="106" spans="3:14">
      <c r="C106" s="91" t="s">
        <v>42</v>
      </c>
      <c r="D106" s="75"/>
      <c r="E106" s="49"/>
      <c r="F106" s="49"/>
      <c r="G106" s="76"/>
      <c r="H106" s="77"/>
      <c r="I106" s="49"/>
      <c r="J106" s="51"/>
      <c r="K106" s="51"/>
      <c r="L106" s="51"/>
      <c r="M106" s="51"/>
      <c r="N106" s="51"/>
    </row>
    <row r="107" spans="3:14">
      <c r="C107" s="97"/>
      <c r="D107" s="42"/>
      <c r="E107" s="30"/>
      <c r="F107" s="30"/>
      <c r="G107" s="98"/>
      <c r="H107" s="45"/>
      <c r="I107" s="30"/>
      <c r="J107" s="113" t="s">
        <v>36</v>
      </c>
      <c r="K107" s="113" t="s">
        <v>36</v>
      </c>
      <c r="L107" s="113" t="s">
        <v>36</v>
      </c>
      <c r="M107" s="113" t="s">
        <v>36</v>
      </c>
      <c r="N107" s="113" t="s">
        <v>36</v>
      </c>
    </row>
    <row r="108" spans="3:14">
      <c r="C108" s="72" t="str">
        <f t="shared" ref="C108:C118" si="15">C43</f>
        <v>Subtransmission</v>
      </c>
      <c r="J108" s="129">
        <f>($I92+SUM($I108:I108))*J$21</f>
        <v>-1.0845239567135727</v>
      </c>
      <c r="K108" s="129">
        <f>($I92+SUM($I108:J108))*K$21</f>
        <v>-1.2856196769138422</v>
      </c>
      <c r="L108" s="129">
        <f>($I92+SUM($I108:K108))*L$21</f>
        <v>-1.2016410156408492</v>
      </c>
      <c r="M108" s="129">
        <f>($I92+SUM($I108:L108))*M$21</f>
        <v>-1.3330564180723721</v>
      </c>
      <c r="N108" s="129">
        <f>($I92+SUM($I108:M108))*N$21</f>
        <v>-1.4788119919864484</v>
      </c>
    </row>
    <row r="109" spans="3:14">
      <c r="C109" s="72" t="str">
        <f t="shared" si="15"/>
        <v>Distribution system assets</v>
      </c>
      <c r="J109" s="93">
        <f>($I93+SUM($I109:I109))*J$21</f>
        <v>-0.43995419757605619</v>
      </c>
      <c r="K109" s="93">
        <f>($I93+SUM($I109:J109))*K$21</f>
        <v>-0.52153183877891873</v>
      </c>
      <c r="L109" s="93">
        <f>($I93+SUM($I109:K109))*L$21</f>
        <v>-0.48746457423841866</v>
      </c>
      <c r="M109" s="93">
        <f>($I93+SUM($I109:L109))*M$21</f>
        <v>-0.5407752987899509</v>
      </c>
      <c r="N109" s="93">
        <f>($I93+SUM($I109:M109))*N$21</f>
        <v>-0.59990333940781337</v>
      </c>
    </row>
    <row r="110" spans="3:14">
      <c r="C110" s="72" t="str">
        <f t="shared" si="15"/>
        <v>Standard metering</v>
      </c>
      <c r="J110" s="93">
        <f>($I94+SUM($I110:I110))*J$21</f>
        <v>0</v>
      </c>
      <c r="K110" s="93">
        <f>($I94+SUM($I110:J110))*K$21</f>
        <v>0</v>
      </c>
      <c r="L110" s="93">
        <f>($I94+SUM($I110:K110))*L$21</f>
        <v>0</v>
      </c>
      <c r="M110" s="93">
        <f>($I94+SUM($I110:L110))*M$21</f>
        <v>0</v>
      </c>
      <c r="N110" s="93">
        <f>($I94+SUM($I110:M110))*N$21</f>
        <v>0</v>
      </c>
    </row>
    <row r="111" spans="3:14">
      <c r="C111" s="72" t="str">
        <f t="shared" si="15"/>
        <v>Public lighting</v>
      </c>
      <c r="J111" s="93">
        <f>($I95+SUM($I111:I111))*J$21</f>
        <v>0</v>
      </c>
      <c r="K111" s="93">
        <f>($I95+SUM($I111:J111))*K$21</f>
        <v>0</v>
      </c>
      <c r="L111" s="93">
        <f>($I95+SUM($I111:K111))*L$21</f>
        <v>0</v>
      </c>
      <c r="M111" s="93">
        <f>($I95+SUM($I111:L111))*M$21</f>
        <v>0</v>
      </c>
      <c r="N111" s="93">
        <f>($I95+SUM($I111:M111))*N$21</f>
        <v>0</v>
      </c>
    </row>
    <row r="112" spans="3:14">
      <c r="C112" s="72" t="str">
        <f t="shared" si="15"/>
        <v>SCADA/Network control</v>
      </c>
      <c r="J112" s="93">
        <f>($I96+SUM($I112:I112))*J$21</f>
        <v>-0.1130600612401563</v>
      </c>
      <c r="K112" s="93">
        <f>($I96+SUM($I112:J112))*K$21</f>
        <v>-0.13402400057983879</v>
      </c>
      <c r="L112" s="93">
        <f>($I96+SUM($I112:K112))*L$21</f>
        <v>-0.12526934603521955</v>
      </c>
      <c r="M112" s="93">
        <f>($I96+SUM($I112:L112))*M$21</f>
        <v>-0.13896921255714625</v>
      </c>
      <c r="N112" s="93">
        <f>($I96+SUM($I112:M112))*N$21</f>
        <v>-0.15416402131246065</v>
      </c>
    </row>
    <row r="113" spans="3:15">
      <c r="C113" s="72" t="str">
        <f t="shared" si="15"/>
        <v>Non-network general assets - IT</v>
      </c>
      <c r="J113" s="93">
        <f>($I97+SUM($I113:I113))*J$21</f>
        <v>8.2374068474385179E-2</v>
      </c>
      <c r="K113" s="93">
        <f>($I97+SUM($I113:J113))*K$21</f>
        <v>9.7648117999192222E-2</v>
      </c>
      <c r="L113" s="93">
        <f>($I97+SUM($I113:K113))*L$21</f>
        <v>9.1269592240248817E-2</v>
      </c>
      <c r="M113" s="93">
        <f>($I97+SUM($I113:L113))*M$21</f>
        <v>0.10125113417989096</v>
      </c>
      <c r="N113" s="93">
        <f>($I97+SUM($I113:M113))*N$21</f>
        <v>0.11232187130081599</v>
      </c>
    </row>
    <row r="114" spans="3:15">
      <c r="C114" s="72" t="str">
        <f t="shared" si="15"/>
        <v>Non-network general assets - Other</v>
      </c>
      <c r="J114" s="93">
        <f>($I98+SUM($I114:I114))*J$21</f>
        <v>-0.54807341706968116</v>
      </c>
      <c r="K114" s="93">
        <f>($I98+SUM($I114:J114))*K$21</f>
        <v>-0.64969885175554531</v>
      </c>
      <c r="L114" s="93">
        <f>($I98+SUM($I114:K114))*L$21</f>
        <v>-0.6072595201392107</v>
      </c>
      <c r="M114" s="93">
        <f>($I98+SUM($I114:L114))*M$21</f>
        <v>-0.67367141285985643</v>
      </c>
      <c r="N114" s="93">
        <f>($I98+SUM($I114:M114))*N$21</f>
        <v>-0.74733023335665272</v>
      </c>
    </row>
    <row r="115" spans="3:15">
      <c r="C115" s="72" t="str">
        <f t="shared" si="15"/>
        <v>VBRC</v>
      </c>
      <c r="J115" s="93">
        <f>($I99+SUM($I115:I115))*J$21</f>
        <v>0</v>
      </c>
      <c r="K115" s="93">
        <f>($I99+SUM($I115:J115))*K$21</f>
        <v>0</v>
      </c>
      <c r="L115" s="93">
        <f>($I99+SUM($I115:K115))*L$21</f>
        <v>0</v>
      </c>
      <c r="M115" s="93">
        <f>($I99+SUM($I115:L115))*M$21</f>
        <v>0</v>
      </c>
      <c r="N115" s="93">
        <f>($I99+SUM($I115:M115))*N$21</f>
        <v>0</v>
      </c>
    </row>
    <row r="116" spans="3:15">
      <c r="C116" s="72" t="str">
        <f t="shared" si="15"/>
        <v>Equity Raising</v>
      </c>
      <c r="J116" s="93">
        <f>($I100+SUM($I116:I116))*J$21</f>
        <v>0</v>
      </c>
      <c r="K116" s="93">
        <f>($I100+SUM($I116:J116))*K$21</f>
        <v>0</v>
      </c>
      <c r="L116" s="93">
        <f>($I100+SUM($I116:K116))*L$21</f>
        <v>0</v>
      </c>
      <c r="M116" s="93">
        <f>($I100+SUM($I116:L116))*M$21</f>
        <v>0</v>
      </c>
      <c r="N116" s="93">
        <f>($I100+SUM($I116:M116))*N$21</f>
        <v>0</v>
      </c>
    </row>
    <row r="117" spans="3:15">
      <c r="C117" s="72" t="str">
        <f t="shared" si="15"/>
        <v>Supervisory cables</v>
      </c>
      <c r="J117" s="93">
        <f>($I101+SUM($I117:I117))*J$21</f>
        <v>0</v>
      </c>
      <c r="K117" s="93">
        <f>($I101+SUM($I117:J117))*K$21</f>
        <v>0</v>
      </c>
      <c r="L117" s="93">
        <f>($I101+SUM($I117:K117))*L$21</f>
        <v>0</v>
      </c>
      <c r="M117" s="93">
        <f>($I101+SUM($I117:L117))*M$21</f>
        <v>0</v>
      </c>
      <c r="N117" s="93">
        <f>($I101+SUM($I117:M117))*N$21</f>
        <v>0</v>
      </c>
    </row>
    <row r="118" spans="3:15">
      <c r="C118" s="72" t="str">
        <f t="shared" si="15"/>
        <v>Old SWER ACRs</v>
      </c>
      <c r="J118" s="93">
        <f>($I102+SUM($I118:I118))*J$21</f>
        <v>0</v>
      </c>
      <c r="K118" s="93">
        <f>($I102+SUM($I118:J118))*K$21</f>
        <v>0</v>
      </c>
      <c r="L118" s="93">
        <f>($I102+SUM($I118:K118))*L$21</f>
        <v>0</v>
      </c>
      <c r="M118" s="93">
        <f>($I102+SUM($I118:L118))*M$21</f>
        <v>0</v>
      </c>
      <c r="N118" s="93">
        <f>($I102+SUM($I118:M118))*N$21</f>
        <v>0</v>
      </c>
    </row>
    <row r="119" spans="3:15">
      <c r="C119" s="88" t="s">
        <v>39</v>
      </c>
      <c r="J119" s="94">
        <f>SUM(J108:J118)</f>
        <v>-2.1032375641250809</v>
      </c>
      <c r="K119" s="94">
        <f t="shared" ref="K119:N119" si="16">SUM(K108:K118)</f>
        <v>-2.493226250028953</v>
      </c>
      <c r="L119" s="94">
        <f t="shared" si="16"/>
        <v>-2.3303648638134495</v>
      </c>
      <c r="M119" s="94">
        <f t="shared" si="16"/>
        <v>-2.5852212080994348</v>
      </c>
      <c r="N119" s="94">
        <f t="shared" si="16"/>
        <v>-2.867887714762559</v>
      </c>
    </row>
    <row r="121" spans="3:15">
      <c r="O121" s="37"/>
    </row>
    <row r="122" spans="3:15">
      <c r="C122" s="48" t="s">
        <v>65</v>
      </c>
      <c r="D122" s="75"/>
      <c r="E122" s="49"/>
      <c r="F122" s="49"/>
      <c r="G122" s="76"/>
      <c r="H122" s="77"/>
      <c r="I122" s="49"/>
      <c r="J122" s="51"/>
      <c r="K122" s="51"/>
      <c r="L122" s="51"/>
      <c r="M122" s="51"/>
      <c r="N122" s="51"/>
    </row>
    <row r="123" spans="3:15">
      <c r="C123" s="97"/>
      <c r="D123" s="42"/>
      <c r="E123" s="30"/>
      <c r="F123" s="30"/>
      <c r="G123" s="98"/>
      <c r="H123" s="45"/>
      <c r="I123" s="30"/>
      <c r="J123" s="113" t="s">
        <v>36</v>
      </c>
      <c r="K123" s="113" t="s">
        <v>36</v>
      </c>
      <c r="L123" s="113" t="s">
        <v>36</v>
      </c>
      <c r="M123" s="113" t="s">
        <v>36</v>
      </c>
      <c r="N123" s="113" t="s">
        <v>36</v>
      </c>
    </row>
    <row r="124" spans="3:15">
      <c r="C124" s="72" t="str">
        <f>C108</f>
        <v>Subtransmission</v>
      </c>
      <c r="J124" s="93"/>
      <c r="K124" s="93"/>
      <c r="L124" s="93"/>
      <c r="M124" s="93"/>
      <c r="N124" s="93"/>
    </row>
    <row r="125" spans="3:15">
      <c r="C125" s="72" t="str">
        <f t="shared" ref="C125:C135" si="17">C109</f>
        <v>Distribution system assets</v>
      </c>
      <c r="J125" s="93"/>
      <c r="K125" s="93"/>
      <c r="L125" s="93"/>
      <c r="M125" s="93"/>
      <c r="N125" s="93">
        <f>-SUM(N133:N134)</f>
        <v>-17.85310725543178</v>
      </c>
    </row>
    <row r="126" spans="3:15">
      <c r="C126" s="72" t="str">
        <f t="shared" si="17"/>
        <v>Standard metering</v>
      </c>
      <c r="J126" s="93"/>
      <c r="K126" s="93"/>
      <c r="L126" s="93"/>
      <c r="M126" s="93"/>
      <c r="N126" s="93"/>
    </row>
    <row r="127" spans="3:15">
      <c r="C127" s="72" t="str">
        <f t="shared" si="17"/>
        <v>Public lighting</v>
      </c>
      <c r="J127" s="93"/>
      <c r="K127" s="93"/>
      <c r="L127" s="93"/>
      <c r="M127" s="93"/>
      <c r="N127" s="93"/>
    </row>
    <row r="128" spans="3:15">
      <c r="C128" s="72" t="str">
        <f t="shared" si="17"/>
        <v>SCADA/Network control</v>
      </c>
      <c r="J128" s="93"/>
      <c r="K128" s="93"/>
      <c r="L128" s="93"/>
      <c r="M128" s="93"/>
      <c r="N128" s="93"/>
    </row>
    <row r="129" spans="3:15">
      <c r="C129" s="72" t="str">
        <f t="shared" si="17"/>
        <v>Non-network general assets - IT</v>
      </c>
      <c r="J129" s="93"/>
      <c r="K129" s="93"/>
      <c r="L129" s="93"/>
      <c r="M129" s="93"/>
      <c r="N129" s="93"/>
    </row>
    <row r="130" spans="3:15">
      <c r="C130" s="72" t="str">
        <f t="shared" si="17"/>
        <v>Non-network general assets - Other</v>
      </c>
      <c r="J130" s="93"/>
      <c r="K130" s="93"/>
      <c r="L130" s="93"/>
      <c r="M130" s="93"/>
      <c r="N130" s="93"/>
    </row>
    <row r="131" spans="3:15">
      <c r="C131" s="72" t="str">
        <f t="shared" si="17"/>
        <v>VBRC</v>
      </c>
      <c r="J131" s="93"/>
      <c r="K131" s="93"/>
      <c r="L131" s="93"/>
      <c r="M131" s="93"/>
      <c r="N131" s="93"/>
    </row>
    <row r="132" spans="3:15">
      <c r="C132" s="72" t="str">
        <f t="shared" si="17"/>
        <v>Equity Raising</v>
      </c>
      <c r="J132" s="93"/>
      <c r="K132" s="93"/>
      <c r="L132" s="93"/>
      <c r="M132" s="93"/>
      <c r="N132" s="93"/>
    </row>
    <row r="133" spans="3:15">
      <c r="C133" s="72" t="str">
        <f t="shared" si="17"/>
        <v>Supervisory cables</v>
      </c>
      <c r="J133" s="93"/>
      <c r="K133" s="93"/>
      <c r="L133" s="93"/>
      <c r="M133" s="93"/>
      <c r="N133" s="122">
        <v>3.3396966374605963</v>
      </c>
    </row>
    <row r="134" spans="3:15">
      <c r="C134" s="72" t="str">
        <f t="shared" si="17"/>
        <v>Old SWER ACRs</v>
      </c>
      <c r="J134" s="93"/>
      <c r="K134" s="93"/>
      <c r="L134" s="93"/>
      <c r="M134" s="93"/>
      <c r="N134" s="122">
        <v>14.513410617971184</v>
      </c>
    </row>
    <row r="135" spans="3:15">
      <c r="C135" s="72" t="str">
        <f t="shared" si="17"/>
        <v>Total</v>
      </c>
      <c r="J135" s="94"/>
      <c r="K135" s="94"/>
      <c r="L135" s="94"/>
      <c r="M135" s="94"/>
      <c r="N135" s="94">
        <f t="shared" ref="N135" si="18">SUM(N124:N134)</f>
        <v>0</v>
      </c>
    </row>
    <row r="136" spans="3:15">
      <c r="O136" s="37"/>
    </row>
    <row r="137" spans="3:15">
      <c r="O137" s="37"/>
    </row>
    <row r="138" spans="3:15">
      <c r="C138" s="91" t="s">
        <v>48</v>
      </c>
      <c r="D138" s="75"/>
      <c r="E138" s="49"/>
      <c r="F138" s="49"/>
      <c r="G138" s="76"/>
      <c r="H138" s="77"/>
      <c r="I138" s="49"/>
      <c r="J138" s="51"/>
      <c r="K138" s="51"/>
      <c r="L138" s="51"/>
      <c r="M138" s="51"/>
      <c r="N138" s="51"/>
    </row>
    <row r="139" spans="3:15">
      <c r="C139" s="97"/>
      <c r="D139" s="42"/>
      <c r="E139" s="30"/>
      <c r="F139" s="30"/>
      <c r="G139" s="98"/>
      <c r="H139" s="45"/>
      <c r="I139" s="30"/>
      <c r="J139" s="113" t="s">
        <v>36</v>
      </c>
      <c r="K139" s="113" t="s">
        <v>36</v>
      </c>
      <c r="L139" s="113" t="s">
        <v>36</v>
      </c>
      <c r="M139" s="113" t="s">
        <v>36</v>
      </c>
      <c r="N139" s="113" t="s">
        <v>36</v>
      </c>
    </row>
    <row r="140" spans="3:15">
      <c r="C140" s="72" t="str">
        <f t="shared" ref="C140:C147" si="19">C108</f>
        <v>Subtransmission</v>
      </c>
      <c r="J140" s="93"/>
      <c r="K140" s="93"/>
      <c r="L140" s="93"/>
      <c r="M140" s="93"/>
      <c r="N140" s="93">
        <f>I92+SUM(J108:N108)+N124</f>
        <v>-17.544860438671932</v>
      </c>
    </row>
    <row r="141" spans="3:15">
      <c r="C141" s="72" t="str">
        <f t="shared" si="19"/>
        <v>Distribution system assets</v>
      </c>
      <c r="J141" s="93"/>
      <c r="K141" s="93"/>
      <c r="L141" s="93"/>
      <c r="M141" s="93"/>
      <c r="N141" s="93">
        <f t="shared" ref="N141:N150" si="20">I93+SUM(J109:N109)+N125</f>
        <v>-24.970455791715342</v>
      </c>
    </row>
    <row r="142" spans="3:15">
      <c r="C142" s="72" t="str">
        <f t="shared" si="19"/>
        <v>Standard metering</v>
      </c>
      <c r="J142" s="93"/>
      <c r="K142" s="93"/>
      <c r="L142" s="93"/>
      <c r="M142" s="93"/>
      <c r="N142" s="93">
        <f t="shared" si="20"/>
        <v>0</v>
      </c>
    </row>
    <row r="143" spans="3:15">
      <c r="C143" s="72" t="str">
        <f t="shared" si="19"/>
        <v>Public lighting</v>
      </c>
      <c r="J143" s="93"/>
      <c r="K143" s="93"/>
      <c r="L143" s="93"/>
      <c r="M143" s="93"/>
      <c r="N143" s="93">
        <f t="shared" si="20"/>
        <v>0</v>
      </c>
    </row>
    <row r="144" spans="3:15">
      <c r="C144" s="72" t="str">
        <f t="shared" si="19"/>
        <v>SCADA/Network control</v>
      </c>
      <c r="J144" s="93"/>
      <c r="K144" s="93"/>
      <c r="L144" s="93"/>
      <c r="M144" s="93"/>
      <c r="N144" s="93">
        <f t="shared" si="20"/>
        <v>-1.8290264436916694</v>
      </c>
    </row>
    <row r="145" spans="3:15">
      <c r="C145" s="72" t="str">
        <f t="shared" si="19"/>
        <v>Non-network general assets - IT</v>
      </c>
      <c r="J145" s="93"/>
      <c r="K145" s="93"/>
      <c r="L145" s="93"/>
      <c r="M145" s="93"/>
      <c r="N145" s="93">
        <f t="shared" si="20"/>
        <v>1.3326045277304903</v>
      </c>
    </row>
    <row r="146" spans="3:15">
      <c r="C146" s="72" t="str">
        <f t="shared" si="19"/>
        <v>Non-network general assets - Other</v>
      </c>
      <c r="J146" s="93"/>
      <c r="K146" s="93"/>
      <c r="L146" s="93"/>
      <c r="M146" s="93"/>
      <c r="N146" s="93">
        <f t="shared" si="20"/>
        <v>-8.8664446304833273</v>
      </c>
    </row>
    <row r="147" spans="3:15">
      <c r="C147" s="72" t="str">
        <f t="shared" si="19"/>
        <v>VBRC</v>
      </c>
      <c r="J147" s="93"/>
      <c r="K147" s="93"/>
      <c r="L147" s="93"/>
      <c r="M147" s="93"/>
      <c r="N147" s="93">
        <f t="shared" si="20"/>
        <v>0</v>
      </c>
    </row>
    <row r="148" spans="3:15">
      <c r="C148" s="72" t="str">
        <f t="shared" ref="C148:C150" si="21">C116</f>
        <v>Equity Raising</v>
      </c>
      <c r="J148" s="93"/>
      <c r="K148" s="93"/>
      <c r="L148" s="93"/>
      <c r="M148" s="93"/>
      <c r="N148" s="93">
        <f t="shared" si="20"/>
        <v>0</v>
      </c>
    </row>
    <row r="149" spans="3:15">
      <c r="C149" s="72" t="str">
        <f t="shared" si="21"/>
        <v>Supervisory cables</v>
      </c>
      <c r="J149" s="93"/>
      <c r="K149" s="93"/>
      <c r="L149" s="93"/>
      <c r="M149" s="93"/>
      <c r="N149" s="93">
        <f t="shared" si="20"/>
        <v>3.3396966374605963</v>
      </c>
    </row>
    <row r="150" spans="3:15">
      <c r="C150" s="72" t="str">
        <f t="shared" si="21"/>
        <v>Old SWER ACRs</v>
      </c>
      <c r="J150" s="93"/>
      <c r="K150" s="93"/>
      <c r="L150" s="93"/>
      <c r="M150" s="93"/>
      <c r="N150" s="93">
        <f t="shared" si="20"/>
        <v>14.513410617971184</v>
      </c>
    </row>
    <row r="151" spans="3:15">
      <c r="C151" s="88" t="s">
        <v>39</v>
      </c>
      <c r="J151" s="94"/>
      <c r="K151" s="94"/>
      <c r="L151" s="94"/>
      <c r="M151" s="94"/>
      <c r="N151" s="94">
        <f t="shared" ref="N151" si="22">SUM(N140:N150)</f>
        <v>-34.025075521399998</v>
      </c>
    </row>
    <row r="155" spans="3:15">
      <c r="C155" s="91" t="s">
        <v>40</v>
      </c>
      <c r="D155" s="75"/>
      <c r="E155" s="49"/>
      <c r="F155" s="49"/>
      <c r="G155" s="76"/>
      <c r="H155" s="77"/>
      <c r="I155" s="49"/>
      <c r="J155" s="51"/>
      <c r="K155" s="51"/>
      <c r="L155" s="51"/>
      <c r="M155" s="51"/>
      <c r="N155" s="51"/>
    </row>
    <row r="156" spans="3:15">
      <c r="C156" s="97"/>
      <c r="D156" s="42"/>
      <c r="E156" s="30"/>
      <c r="F156" s="30"/>
      <c r="G156" s="98"/>
      <c r="H156" s="45"/>
      <c r="I156" s="30"/>
      <c r="J156" s="113" t="s">
        <v>36</v>
      </c>
      <c r="K156" s="113" t="s">
        <v>36</v>
      </c>
      <c r="L156" s="113" t="s">
        <v>36</v>
      </c>
      <c r="M156" s="113" t="s">
        <v>36</v>
      </c>
      <c r="N156" s="113" t="s">
        <v>36</v>
      </c>
      <c r="O156" s="114"/>
    </row>
    <row r="157" spans="3:15">
      <c r="C157" s="72" t="str">
        <f t="shared" ref="C157:C164" si="23">C108</f>
        <v>Subtransmission</v>
      </c>
      <c r="N157" s="96">
        <f>(N77+N140)</f>
        <v>405.87779474525871</v>
      </c>
    </row>
    <row r="158" spans="3:15">
      <c r="C158" s="72" t="str">
        <f t="shared" si="23"/>
        <v>Distribution system assets</v>
      </c>
      <c r="N158" s="96">
        <f t="shared" ref="N158:N167" si="24">N78+N141</f>
        <v>2575.2458899685507</v>
      </c>
    </row>
    <row r="159" spans="3:15">
      <c r="C159" s="72" t="str">
        <f t="shared" si="23"/>
        <v>Standard metering</v>
      </c>
      <c r="N159" s="96">
        <f t="shared" si="24"/>
        <v>11.558774554656148</v>
      </c>
    </row>
    <row r="160" spans="3:15">
      <c r="C160" s="72" t="str">
        <f t="shared" si="23"/>
        <v>Public lighting</v>
      </c>
      <c r="N160" s="96">
        <f t="shared" si="24"/>
        <v>12.440574391204116</v>
      </c>
    </row>
    <row r="161" spans="3:15">
      <c r="C161" s="72" t="str">
        <f t="shared" si="23"/>
        <v>SCADA/Network control</v>
      </c>
      <c r="N161" s="96">
        <f t="shared" si="24"/>
        <v>16.514037428851857</v>
      </c>
    </row>
    <row r="162" spans="3:15">
      <c r="C162" s="72" t="str">
        <f t="shared" si="23"/>
        <v>Non-network general assets - IT</v>
      </c>
      <c r="N162" s="96">
        <f t="shared" si="24"/>
        <v>84.526984977658643</v>
      </c>
    </row>
    <row r="163" spans="3:15">
      <c r="C163" s="72" t="str">
        <f t="shared" si="23"/>
        <v>Non-network general assets - Other</v>
      </c>
      <c r="N163" s="96">
        <f t="shared" si="24"/>
        <v>138.70140205448752</v>
      </c>
    </row>
    <row r="164" spans="3:15">
      <c r="C164" s="72" t="str">
        <f t="shared" si="23"/>
        <v>VBRC</v>
      </c>
      <c r="N164" s="96">
        <f t="shared" si="24"/>
        <v>104.24039930438411</v>
      </c>
    </row>
    <row r="165" spans="3:15">
      <c r="C165" s="72" t="str">
        <f t="shared" ref="C165:C167" si="25">C116</f>
        <v>Equity Raising</v>
      </c>
      <c r="N165" s="96">
        <f t="shared" si="24"/>
        <v>6.3549231806812898</v>
      </c>
    </row>
    <row r="166" spans="3:15">
      <c r="C166" s="72" t="str">
        <f t="shared" si="25"/>
        <v>Supervisory cables</v>
      </c>
      <c r="N166" s="96">
        <f t="shared" si="24"/>
        <v>3.3396966374605963</v>
      </c>
    </row>
    <row r="167" spans="3:15">
      <c r="C167" s="72" t="str">
        <f t="shared" si="25"/>
        <v>Old SWER ACRs</v>
      </c>
      <c r="N167" s="96">
        <f t="shared" si="24"/>
        <v>14.513410617971184</v>
      </c>
    </row>
    <row r="168" spans="3:15">
      <c r="C168" s="72" t="str">
        <f>C119</f>
        <v>Total</v>
      </c>
      <c r="N168" s="128">
        <f t="shared" ref="N168" si="26">SUM(N157:N167)</f>
        <v>3373.3138878611653</v>
      </c>
    </row>
    <row r="173" spans="3:15">
      <c r="C173" s="91" t="s">
        <v>60</v>
      </c>
      <c r="D173" s="75"/>
      <c r="E173" s="49"/>
      <c r="F173" s="49"/>
      <c r="G173" s="76"/>
      <c r="H173" s="77"/>
      <c r="I173" s="49"/>
      <c r="J173" s="51"/>
      <c r="K173" s="51"/>
      <c r="L173" s="51"/>
      <c r="M173" s="51"/>
      <c r="N173" s="51" t="s">
        <v>58</v>
      </c>
      <c r="O173" s="51"/>
    </row>
    <row r="174" spans="3:15">
      <c r="N174" s="115" t="s">
        <v>59</v>
      </c>
      <c r="O174" s="117"/>
    </row>
    <row r="175" spans="3:15">
      <c r="C175" s="11" t="str">
        <f>'[5]PTRM input'!$G7</f>
        <v>Subtransmission</v>
      </c>
      <c r="N175" s="96">
        <f>'[5]PTRM input'!$J7</f>
        <v>403.39829279865216</v>
      </c>
      <c r="O175" s="118">
        <f>ABS(N175-N157)</f>
        <v>2.4795019466065469</v>
      </c>
    </row>
    <row r="176" spans="3:15">
      <c r="C176" s="11" t="str">
        <f>'[5]PTRM input'!$G8</f>
        <v>Distribution system assets</v>
      </c>
      <c r="N176" s="96">
        <f>'[5]PTRM input'!$J8</f>
        <v>2567.4627921565502</v>
      </c>
      <c r="O176" s="118">
        <f t="shared" ref="O176:O186" si="27">ABS(N176-N158)</f>
        <v>7.7830978120005057</v>
      </c>
    </row>
    <row r="177" spans="3:15">
      <c r="C177" s="11" t="str">
        <f>'[5]PTRM input'!$G9</f>
        <v>Standard metering</v>
      </c>
      <c r="N177" s="96">
        <f>'[5]PTRM input'!$J9</f>
        <v>12.455238189454604</v>
      </c>
      <c r="O177" s="118">
        <f t="shared" si="27"/>
        <v>0.89646363479845625</v>
      </c>
    </row>
    <row r="178" spans="3:15">
      <c r="C178" s="11" t="str">
        <f>'[5]PTRM input'!$G10</f>
        <v>Public lighting</v>
      </c>
      <c r="N178" s="96">
        <f>'[5]PTRM input'!$J10</f>
        <v>12.537135790383495</v>
      </c>
      <c r="O178" s="118">
        <f t="shared" si="27"/>
        <v>9.6561399179378782E-2</v>
      </c>
    </row>
    <row r="179" spans="3:15">
      <c r="C179" s="11" t="str">
        <f>'[5]PTRM input'!$G11</f>
        <v>SCADA/Network control</v>
      </c>
      <c r="J179" s="47"/>
      <c r="K179" s="47"/>
      <c r="L179" s="47"/>
      <c r="N179" s="96">
        <f>'[5]PTRM input'!$J11</f>
        <v>16.421148412677709</v>
      </c>
      <c r="O179" s="118">
        <f t="shared" si="27"/>
        <v>9.2889016174147798E-2</v>
      </c>
    </row>
    <row r="180" spans="3:15">
      <c r="C180" s="11" t="str">
        <f>'[5]PTRM input'!$G12</f>
        <v>Non-network general assets - IT</v>
      </c>
      <c r="N180" s="96">
        <f>'[5]PTRM input'!$J12</f>
        <v>84.411170625210232</v>
      </c>
      <c r="O180" s="118">
        <f t="shared" si="27"/>
        <v>0.11581435244841032</v>
      </c>
    </row>
    <row r="181" spans="3:15">
      <c r="C181" s="11" t="str">
        <f>'[5]PTRM input'!$G13</f>
        <v>Non-network general assets - Other</v>
      </c>
      <c r="N181" s="96">
        <f>'[5]PTRM input'!$J13</f>
        <v>138.88907090326447</v>
      </c>
      <c r="O181" s="118">
        <f t="shared" si="27"/>
        <v>0.18766884877695134</v>
      </c>
    </row>
    <row r="182" spans="3:15">
      <c r="C182" s="11" t="str">
        <f>'[5]PTRM input'!$G14</f>
        <v>VBRC</v>
      </c>
      <c r="N182" s="96">
        <f>'[5]PTRM input'!$J14</f>
        <v>103.18504572726614</v>
      </c>
      <c r="O182" s="118">
        <f t="shared" si="27"/>
        <v>1.0553535771179696</v>
      </c>
    </row>
    <row r="183" spans="3:15">
      <c r="C183" s="11" t="str">
        <f>'[5]PTRM input'!$G36</f>
        <v>Equity raising costs</v>
      </c>
      <c r="N183" s="96">
        <f>'[5]PTRM input'!$J36</f>
        <v>6.2588143010541071</v>
      </c>
      <c r="O183" s="118">
        <f t="shared" si="27"/>
        <v>9.6108879627182731E-2</v>
      </c>
    </row>
    <row r="184" spans="3:15">
      <c r="C184" s="11" t="str">
        <f>'[5]PTRM input'!$G15</f>
        <v>Supervisory cables</v>
      </c>
      <c r="N184" s="96">
        <f>'[5]PTRM input'!$J15</f>
        <v>3.3396966374605963</v>
      </c>
      <c r="O184" s="118">
        <f t="shared" si="27"/>
        <v>0</v>
      </c>
    </row>
    <row r="185" spans="3:15">
      <c r="C185" s="11" t="str">
        <f>'[5]PTRM input'!$G16</f>
        <v>Old SWER ACRs</v>
      </c>
      <c r="N185" s="96">
        <f>'[5]PTRM input'!$J16</f>
        <v>14.513410617971184</v>
      </c>
      <c r="O185" s="118">
        <f t="shared" si="27"/>
        <v>0</v>
      </c>
    </row>
    <row r="186" spans="3:15" ht="15">
      <c r="C186" s="116" t="s">
        <v>39</v>
      </c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36">
        <f>SUM(N175:N185)</f>
        <v>3362.871816159945</v>
      </c>
      <c r="O186" s="118">
        <f t="shared" si="27"/>
        <v>10.442071701220357</v>
      </c>
    </row>
    <row r="187" spans="3:15">
      <c r="O187" s="117"/>
    </row>
    <row r="188" spans="3:15">
      <c r="O188" s="117"/>
    </row>
    <row r="189" spans="3:15">
      <c r="O189" s="117"/>
    </row>
    <row r="190" spans="3:15">
      <c r="O190" s="117"/>
    </row>
  </sheetData>
  <conditionalFormatting sqref="O183">
    <cfRule type="iconSet" priority="5">
      <iconSet iconSet="3Symbols2" showValue="0">
        <cfvo type="percent" val="0"/>
        <cfvo type="percent" val="33"/>
        <cfvo type="percent" val="67"/>
      </iconSet>
    </cfRule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O184">
    <cfRule type="iconSet" priority="3">
      <iconSet iconSet="3Symbols2" showValue="0">
        <cfvo type="percent" val="0"/>
        <cfvo type="percent" val="33"/>
        <cfvo type="percent" val="67"/>
      </iconSet>
    </cfRule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O185">
    <cfRule type="iconSet" priority="1">
      <iconSet iconSet="3Symbols2" showValue="0">
        <cfvo type="percent" val="0"/>
        <cfvo type="percent" val="33"/>
        <cfvo type="percent" val="67"/>
      </iconSet>
    </cfRule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O175:O186">
    <cfRule type="iconSet" priority="7">
      <iconSet iconSet="3Symbols2" showValue="0" reverse="1">
        <cfvo type="percent" val="0"/>
        <cfvo type="num" val="0.01"/>
        <cfvo type="num" val="0.1"/>
      </iconSet>
    </cfRule>
    <cfRule type="iconSet" priority="9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4"/>
  <sheetViews>
    <sheetView zoomScale="80" zoomScaleNormal="80" workbookViewId="0">
      <pane xSplit="9" ySplit="5" topLeftCell="J6" activePane="bottomRight" state="frozen"/>
      <selection pane="topRight" activeCell="H1" sqref="H1"/>
      <selection pane="bottomLeft" activeCell="A6" sqref="A6"/>
      <selection pane="bottomRight" activeCell="U79" sqref="U79"/>
    </sheetView>
  </sheetViews>
  <sheetFormatPr defaultRowHeight="12.75"/>
  <cols>
    <col min="1" max="1" width="2.375" style="1" customWidth="1"/>
    <col min="2" max="2" width="5.25" style="1" customWidth="1"/>
    <col min="3" max="3" width="3.5" style="1" customWidth="1"/>
    <col min="4" max="4" width="21.875" style="21" customWidth="1"/>
    <col min="5" max="9" width="9" style="1"/>
    <col min="10" max="13" width="9.875" style="1" bestFit="1" customWidth="1"/>
    <col min="14" max="16384" width="9" style="1"/>
  </cols>
  <sheetData>
    <row r="1" spans="1:19" s="31" customFormat="1" ht="12.75" customHeight="1">
      <c r="D1" s="32"/>
    </row>
    <row r="2" spans="1:19" s="31" customFormat="1" ht="12.75" customHeight="1">
      <c r="A2" s="31" t="s">
        <v>24</v>
      </c>
      <c r="D2" s="32"/>
    </row>
    <row r="3" spans="1:19" s="31" customFormat="1" ht="12.75" customHeight="1">
      <c r="D3" s="32"/>
    </row>
    <row r="4" spans="1:19" s="31" customFormat="1" ht="12.75" customHeight="1">
      <c r="D4" s="32"/>
    </row>
    <row r="5" spans="1:19" ht="12.75" customHeight="1">
      <c r="B5" s="34" t="s">
        <v>25</v>
      </c>
      <c r="C5" s="35"/>
      <c r="D5" s="35"/>
      <c r="E5" s="35"/>
      <c r="F5" s="35"/>
      <c r="G5" s="35"/>
      <c r="H5" s="35"/>
      <c r="I5" s="36">
        <v>2010</v>
      </c>
      <c r="J5" s="36">
        <f>I5+1</f>
        <v>2011</v>
      </c>
      <c r="K5" s="36">
        <f t="shared" ref="K5:S5" si="0">J5+1</f>
        <v>2012</v>
      </c>
      <c r="L5" s="36">
        <f t="shared" si="0"/>
        <v>2013</v>
      </c>
      <c r="M5" s="36">
        <f t="shared" si="0"/>
        <v>2014</v>
      </c>
      <c r="N5" s="36">
        <f t="shared" si="0"/>
        <v>2015</v>
      </c>
      <c r="O5" s="36">
        <f t="shared" si="0"/>
        <v>2016</v>
      </c>
      <c r="P5" s="36">
        <f t="shared" si="0"/>
        <v>2017</v>
      </c>
      <c r="Q5" s="36">
        <f t="shared" si="0"/>
        <v>2018</v>
      </c>
      <c r="R5" s="36">
        <f t="shared" si="0"/>
        <v>2019</v>
      </c>
      <c r="S5" s="36">
        <f t="shared" si="0"/>
        <v>2020</v>
      </c>
    </row>
    <row r="6" spans="1:19" ht="12.75" customHeight="1">
      <c r="D6" s="12" t="s">
        <v>18</v>
      </c>
      <c r="E6" s="1" t="s">
        <v>27</v>
      </c>
      <c r="J6" s="79">
        <f>Inputs!J20</f>
        <v>6.7413170318836091E-2</v>
      </c>
      <c r="K6" s="79">
        <f>Inputs!K20</f>
        <v>6.7413170318836091E-2</v>
      </c>
      <c r="L6" s="79">
        <f>Inputs!L20</f>
        <v>6.7413170318836091E-2</v>
      </c>
      <c r="M6" s="79">
        <f>Inputs!M20</f>
        <v>6.7413170318836091E-2</v>
      </c>
      <c r="N6" s="79">
        <f>Inputs!N20</f>
        <v>6.7413170318836091E-2</v>
      </c>
      <c r="O6" s="79">
        <f>Inputs!O20</f>
        <v>4.4792757918485693E-2</v>
      </c>
      <c r="P6" s="79">
        <f>Inputs!P20</f>
        <v>4.4792757918485693E-2</v>
      </c>
      <c r="Q6" s="79">
        <f>Inputs!Q20</f>
        <v>4.4792757918485693E-2</v>
      </c>
      <c r="R6" s="79">
        <f>Inputs!R20</f>
        <v>4.4792757918485693E-2</v>
      </c>
      <c r="S6" s="79">
        <f>Inputs!S20</f>
        <v>4.4792757918485693E-2</v>
      </c>
    </row>
    <row r="7" spans="1:19" ht="12.75" customHeight="1">
      <c r="D7" s="12" t="s">
        <v>37</v>
      </c>
      <c r="E7" s="1" t="s">
        <v>27</v>
      </c>
      <c r="J7" s="79">
        <f>Inputs!J21</f>
        <v>9.7169053477190515E-2</v>
      </c>
      <c r="K7" s="79">
        <f>Inputs!K21</f>
        <v>0.10498512842007601</v>
      </c>
      <c r="L7" s="79">
        <f>Inputs!L21</f>
        <v>8.8804215816207677E-2</v>
      </c>
      <c r="M7" s="79">
        <f>Inputs!M21</f>
        <v>9.0481038439675254E-2</v>
      </c>
      <c r="N7" s="79">
        <f>Inputs!N21</f>
        <v>9.2045781941578531E-2</v>
      </c>
      <c r="O7" s="79">
        <f>Inputs!O21</f>
        <v>7.1957369624366274E-2</v>
      </c>
      <c r="P7" s="79">
        <f>Inputs!P21</f>
        <v>7.1957369624366274E-2</v>
      </c>
      <c r="Q7" s="79">
        <f>Inputs!Q21</f>
        <v>7.1957369624366274E-2</v>
      </c>
      <c r="R7" s="79">
        <f>Inputs!R21</f>
        <v>7.1957369624366274E-2</v>
      </c>
      <c r="S7" s="79">
        <f>Inputs!S21</f>
        <v>7.1957369624366274E-2</v>
      </c>
    </row>
    <row r="8" spans="1:19" ht="12.75" customHeight="1">
      <c r="G8" s="3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12.75" customHeight="1">
      <c r="D9" s="21" t="s">
        <v>20</v>
      </c>
      <c r="E9" s="1" t="s">
        <v>27</v>
      </c>
      <c r="J9" s="17">
        <f ca="1">SUMIF($D$17:$D$560, $D9, J$17:J$461)</f>
        <v>117.75480911642664</v>
      </c>
      <c r="K9" s="17">
        <f t="shared" ref="K9:S9" ca="1" si="1">SUMIF($D$17:$D$560, $D9, K$17:K$461)</f>
        <v>126.0552737232632</v>
      </c>
      <c r="L9" s="17">
        <f t="shared" ca="1" si="1"/>
        <v>133.80041181529739</v>
      </c>
      <c r="M9" s="17">
        <f t="shared" ca="1" si="1"/>
        <v>142.25815239540026</v>
      </c>
      <c r="N9" s="17">
        <f t="shared" ca="1" si="1"/>
        <v>153.41708840050748</v>
      </c>
      <c r="O9" s="17">
        <f t="shared" ca="1" si="1"/>
        <v>157.29722119155434</v>
      </c>
      <c r="P9" s="17">
        <f t="shared" ca="1" si="1"/>
        <v>154.46166993484368</v>
      </c>
      <c r="Q9" s="17">
        <f t="shared" ca="1" si="1"/>
        <v>165.61341232447299</v>
      </c>
      <c r="R9" s="17">
        <f t="shared" ca="1" si="1"/>
        <v>177.18750175384389</v>
      </c>
      <c r="S9" s="17">
        <f t="shared" ca="1" si="1"/>
        <v>179.87414931637471</v>
      </c>
    </row>
    <row r="10" spans="1:19" ht="12.75" customHeight="1">
      <c r="D10" s="21" t="s">
        <v>17</v>
      </c>
      <c r="E10" s="1" t="s">
        <v>27</v>
      </c>
      <c r="J10" s="1">
        <f ca="1">SUMIF($C$17:$C$560, $D10, J$17:J$461)</f>
        <v>184.74143959621949</v>
      </c>
      <c r="K10" s="1">
        <f t="shared" ref="K10:S10" ca="1" si="2">SUMIF($C$17:$C$560, $D10, K$17:K$461)</f>
        <v>228.255046438378</v>
      </c>
      <c r="L10" s="1">
        <f t="shared" ca="1" si="2"/>
        <v>191.39683192430684</v>
      </c>
      <c r="M10" s="1">
        <f t="shared" ca="1" si="2"/>
        <v>298.1467363851454</v>
      </c>
      <c r="N10" s="1">
        <f t="shared" ca="1" si="2"/>
        <v>295.61469630478626</v>
      </c>
      <c r="O10" s="1">
        <f t="shared" ca="1" si="2"/>
        <v>322.90714544299993</v>
      </c>
      <c r="P10" s="1">
        <f t="shared" ca="1" si="2"/>
        <v>318.29917066534716</v>
      </c>
      <c r="Q10" s="1">
        <f t="shared" ca="1" si="2"/>
        <v>323.25919081507124</v>
      </c>
      <c r="R10" s="1">
        <f t="shared" ca="1" si="2"/>
        <v>316.10296158869568</v>
      </c>
      <c r="S10" s="1">
        <f t="shared" ca="1" si="2"/>
        <v>324.67074646208226</v>
      </c>
    </row>
    <row r="11" spans="1:19" ht="12.75" customHeight="1">
      <c r="N11" s="6"/>
      <c r="O11" s="6"/>
      <c r="P11" s="6"/>
      <c r="Q11" s="6"/>
      <c r="R11" s="6"/>
      <c r="S11" s="6"/>
    </row>
    <row r="12" spans="1:19" ht="12.75" customHeight="1">
      <c r="D12" s="21" t="s">
        <v>28</v>
      </c>
      <c r="E12" s="1" t="s">
        <v>27</v>
      </c>
      <c r="I12" s="1">
        <f>SUMIF($D$17:$D$560, $D12, I$17:I$560)</f>
        <v>2244.7833874159196</v>
      </c>
      <c r="J12" s="1">
        <f>SUMIF($D$17:$D$560, $D12, J$17:J$560)</f>
        <v>2127.0285782994933</v>
      </c>
      <c r="K12" s="1">
        <f t="shared" ref="K12:S13" si="3">SUMIF($D$17:$D$560, $D12, K$17:K$560)</f>
        <v>2009.2737691830669</v>
      </c>
      <c r="L12" s="1">
        <f t="shared" si="3"/>
        <v>1891.5189600666406</v>
      </c>
      <c r="M12" s="1">
        <f t="shared" si="3"/>
        <v>1773.7641509502137</v>
      </c>
      <c r="N12" s="1">
        <f t="shared" si="3"/>
        <v>1626.0161184039639</v>
      </c>
      <c r="O12" s="1">
        <f t="shared" si="3"/>
        <v>1517.3865178536923</v>
      </c>
      <c r="P12" s="1">
        <f t="shared" si="3"/>
        <v>1425.953002452248</v>
      </c>
      <c r="Q12" s="1">
        <f t="shared" si="3"/>
        <v>1334.519487050803</v>
      </c>
      <c r="R12" s="1">
        <f t="shared" si="3"/>
        <v>1243.0859716493587</v>
      </c>
      <c r="S12" s="1">
        <f t="shared" si="3"/>
        <v>1159.8225433358448</v>
      </c>
    </row>
    <row r="13" spans="1:19" ht="12.75" customHeight="1">
      <c r="D13" s="21" t="s">
        <v>19</v>
      </c>
      <c r="E13" s="1" t="s">
        <v>27</v>
      </c>
      <c r="J13" s="1">
        <f>SUMIF($D$17:$D$560, $D13, J$17:J$560)</f>
        <v>240.3966123552832</v>
      </c>
      <c r="K13" s="1">
        <f t="shared" si="3"/>
        <v>492.40393380294211</v>
      </c>
      <c r="L13" s="1">
        <f t="shared" si="3"/>
        <v>756.73873196072134</v>
      </c>
      <c r="M13" s="1">
        <f t="shared" si="3"/>
        <v>1048.671919299522</v>
      </c>
      <c r="N13" s="1">
        <f t="shared" si="3"/>
        <v>1347.5719071071676</v>
      </c>
      <c r="O13" s="1">
        <f t="shared" si="3"/>
        <v>1660.6591580519907</v>
      </c>
      <c r="P13" s="1">
        <f t="shared" si="3"/>
        <v>1957.4004772404892</v>
      </c>
      <c r="Q13" s="1">
        <f t="shared" si="3"/>
        <v>2249.3616315198205</v>
      </c>
      <c r="R13" s="1">
        <f t="shared" si="3"/>
        <v>2521.9929166145521</v>
      </c>
      <c r="S13" s="1">
        <f t="shared" si="3"/>
        <v>2795.2892650751182</v>
      </c>
    </row>
    <row r="14" spans="1:19" ht="12.75" customHeight="1">
      <c r="D14" s="22" t="s">
        <v>15</v>
      </c>
      <c r="E14" s="1" t="s">
        <v>27</v>
      </c>
      <c r="F14" s="2"/>
      <c r="G14" s="2"/>
      <c r="H14" s="2"/>
      <c r="I14" s="2">
        <f>SUM(I12:I13)</f>
        <v>2244.7833874159196</v>
      </c>
      <c r="J14" s="2">
        <f>SUM(J12:J13)</f>
        <v>2367.4251906547765</v>
      </c>
      <c r="K14" s="2">
        <f t="shared" ref="K14:N14" si="4">SUM(K12:K13)</f>
        <v>2501.6777029860091</v>
      </c>
      <c r="L14" s="2">
        <f t="shared" si="4"/>
        <v>2648.2576920273618</v>
      </c>
      <c r="M14" s="2">
        <f t="shared" si="4"/>
        <v>2822.4360702497356</v>
      </c>
      <c r="N14" s="2">
        <f t="shared" si="4"/>
        <v>2973.5880255111315</v>
      </c>
      <c r="O14" s="2">
        <f t="shared" ref="O14:S14" si="5">SUM(O12:O13)</f>
        <v>3178.0456759056833</v>
      </c>
      <c r="P14" s="2">
        <f t="shared" si="5"/>
        <v>3383.353479692737</v>
      </c>
      <c r="Q14" s="2">
        <f t="shared" si="5"/>
        <v>3583.8811185706236</v>
      </c>
      <c r="R14" s="2">
        <f t="shared" si="5"/>
        <v>3765.0788882639108</v>
      </c>
      <c r="S14" s="2">
        <f t="shared" si="5"/>
        <v>3955.111808410963</v>
      </c>
    </row>
    <row r="15" spans="1:19" ht="12.75" customHeight="1">
      <c r="N15" s="6"/>
      <c r="O15" s="6"/>
      <c r="P15" s="6"/>
      <c r="Q15" s="6"/>
      <c r="R15" s="6"/>
      <c r="S15" s="6"/>
    </row>
    <row r="16" spans="1:19" ht="12.75" customHeight="1">
      <c r="N16" s="6"/>
    </row>
    <row r="17" spans="1:22" s="18" customFormat="1" ht="12.75" customHeight="1">
      <c r="A17" s="19"/>
      <c r="B17" s="20" t="str">
        <f>Inputs!C43</f>
        <v>Subtransmission</v>
      </c>
      <c r="C17" s="19"/>
      <c r="D17" s="23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1:22" ht="12.75" customHeight="1">
      <c r="B18" s="9"/>
      <c r="C18" s="1" t="s">
        <v>9</v>
      </c>
      <c r="I18" s="39">
        <f>INDEX(Inputs!$E$43:$E$53, MATCH(B17, Inputs!$C$43:$C$53,0))</f>
        <v>26.444417970732911</v>
      </c>
    </row>
    <row r="19" spans="1:22" ht="12.75" customHeight="1">
      <c r="B19" s="9"/>
      <c r="C19" s="1" t="s">
        <v>10</v>
      </c>
      <c r="I19" s="39">
        <f>INDEX(Inputs!$F$43:$F$53, MATCH(B17, Inputs!$C$43:$C$53,0))</f>
        <v>50</v>
      </c>
    </row>
    <row r="20" spans="1:22" ht="12.75" customHeight="1">
      <c r="B20" s="9"/>
      <c r="I20" s="37"/>
    </row>
    <row r="21" spans="1:22" ht="12.75" customHeight="1">
      <c r="C21" s="2" t="s">
        <v>12</v>
      </c>
      <c r="I21" s="37"/>
    </row>
    <row r="22" spans="1:22" ht="12.75" customHeight="1">
      <c r="D22" s="21" t="s">
        <v>21</v>
      </c>
      <c r="E22" s="1" t="s">
        <v>27</v>
      </c>
      <c r="I22" s="37"/>
      <c r="J22" s="5">
        <f>IF(OR($I18=0,I25=0),0,MIN(($I25+SUM($I24:I24))/$I18, $I25+SUM($I24:I24)-SUM($I22:I22)))</f>
        <v>6.9771269427777121</v>
      </c>
      <c r="K22" s="5">
        <f>IF(OR($I18=0,J25=0),0,MIN(($I25+SUM($I24:J24))/$I18, $I25+SUM($I24:J24)-SUM($I22:J22)))</f>
        <v>6.9771269427777121</v>
      </c>
      <c r="L22" s="5">
        <f>IF(OR($I18=0,K25=0),0,MIN(($I25+SUM($I24:K24))/$I18, $I25+SUM($I24:K24)-SUM($I22:K22)))</f>
        <v>6.9771269427777121</v>
      </c>
      <c r="M22" s="5">
        <f>IF(OR($I18=0,L25=0),0,MIN(($I25+SUM($I24:L24))/$I18, $I25+SUM($I24:L24)-SUM($I22:L22)))</f>
        <v>6.9771269427777121</v>
      </c>
      <c r="N22" s="5">
        <f>IF(OR($I18=0,M25=0),0,MIN(($I25+SUM($I24:M24))/$I18, $I25+SUM($I24:M24)-SUM($I22:M22)))</f>
        <v>6.9771269427777121</v>
      </c>
      <c r="O22" s="5">
        <f>IF(OR($I18=0,N25=0),0,MIN(($I25+SUM($I24:N24))/$I18, $I25+SUM($I24:N24)-SUM($I22:N22)))</f>
        <v>6.3922830623030711</v>
      </c>
      <c r="P22" s="5">
        <f>IF(OR($I18=0,O25=0),0,MIN(($I25+SUM($I24:O24))/$I18, $I25+SUM($I24:O24)-SUM($I22:O22)))</f>
        <v>6.3922830623030711</v>
      </c>
      <c r="Q22" s="5">
        <f>IF(OR($I18=0,P25=0),0,MIN(($I25+SUM($I24:P24))/$I18, $I25+SUM($I24:P24)-SUM($I22:P22)))</f>
        <v>6.3922830623030711</v>
      </c>
      <c r="R22" s="5">
        <f>IF(OR($I18=0,Q25=0),0,MIN(($I25+SUM($I24:Q24))/$I18, $I25+SUM($I24:Q24)-SUM($I22:Q22)))</f>
        <v>6.3922830623030711</v>
      </c>
      <c r="S22" s="5">
        <f>IF(OR($I18=0,R25=0),0,MIN(($I25+SUM($I24:R24))/$I18, $I25+SUM($I24:R24)-SUM($I22:R22)))</f>
        <v>6.3922830623030711</v>
      </c>
    </row>
    <row r="23" spans="1:22" ht="12.75" customHeight="1">
      <c r="D23" s="21" t="s">
        <v>14</v>
      </c>
      <c r="I23" s="37">
        <f>IF(I$5=first_reg_period, INDEX(Inputs!$I$43:$I$53,MATCH(B17,Inputs!$C$43:$C$53,0)),0)</f>
        <v>184.5060611096757</v>
      </c>
      <c r="J23" s="37">
        <f>IF(J$5=first_reg_period, INDEX(Inputs!$I$43:$I$53,MATCH(C17,Inputs!$C$43:$C$53,0)),0)</f>
        <v>0</v>
      </c>
      <c r="K23" s="37">
        <f>IF(K$5=first_reg_period, INDEX(Inputs!$I$43:$I$53,MATCH(D17,Inputs!$C$43:$C$53,0)),0)</f>
        <v>0</v>
      </c>
      <c r="L23" s="37">
        <f>IF(L$5=first_reg_period, INDEX(Inputs!$I$43:$I$53,MATCH(E17,Inputs!$C$43:$C$53,0)),0)</f>
        <v>0</v>
      </c>
      <c r="M23" s="37">
        <f>IF(M$5=first_reg_period, INDEX(Inputs!$I$43:$I$53,MATCH(F17,Inputs!$C$43:$C$53,0)),0)</f>
        <v>0</v>
      </c>
      <c r="N23" s="37">
        <f>IF(N$5=first_reg_period, INDEX(Inputs!$I$43:$I$53,MATCH(G17,Inputs!$C$43:$C$53,0)),0)</f>
        <v>0</v>
      </c>
      <c r="O23" s="37">
        <f>IF(O$5=first_reg_period, INDEX(Inputs!$I$43:$I$53,MATCH(H17,Inputs!$C$43:$C$53,0)),0)</f>
        <v>0</v>
      </c>
      <c r="P23" s="37">
        <f>IF(P$5=first_reg_period, INDEX(Inputs!$I$43:$I$53,MATCH(I17,Inputs!$C$43:$C$53,0)),0)</f>
        <v>0</v>
      </c>
      <c r="Q23" s="37">
        <f>IF(Q$5=first_reg_period, INDEX(Inputs!$I$43:$I$53,MATCH(J17,Inputs!$C$43:$C$53,0)),0)</f>
        <v>0</v>
      </c>
      <c r="R23" s="37">
        <f>IF(R$5=first_reg_period, INDEX(Inputs!$I$43:$I$53,MATCH(K17,Inputs!$C$43:$C$53,0)),0)</f>
        <v>0</v>
      </c>
      <c r="S23" s="37">
        <f>IF(S$5=first_reg_period, INDEX(Inputs!$I$43:$I$53,MATCH(L17,Inputs!$C$43:$C$53,0)),0)</f>
        <v>0</v>
      </c>
    </row>
    <row r="24" spans="1:22" ht="12.75" customHeight="1">
      <c r="D24" s="21" t="s">
        <v>57</v>
      </c>
      <c r="I24" s="37"/>
      <c r="J24" s="102">
        <f>IF(J$5=second_reg_period, INDEX(Inputs!$N$140:$N$150,MATCH($B17,Inputs!$C$140:$C$150,0)),0)/conv_2015_2010</f>
        <v>0</v>
      </c>
      <c r="K24" s="102">
        <f>IF(K$5=second_reg_period, INDEX(Inputs!$N$140:$N$150,MATCH($B17,Inputs!$C$140:$C$150,0)),0)/conv_2015_2010</f>
        <v>0</v>
      </c>
      <c r="L24" s="102">
        <f>IF(L$5=second_reg_period, INDEX(Inputs!$N$140:$N$150,MATCH($B17,Inputs!$C$140:$C$150,0)),0)/conv_2015_2010</f>
        <v>0</v>
      </c>
      <c r="M24" s="102">
        <f>IF(M$5=second_reg_period, INDEX(Inputs!$N$140:$N$150,MATCH($B17,Inputs!$C$140:$C$150,0)),0)/conv_2015_2010</f>
        <v>0</v>
      </c>
      <c r="N24" s="102">
        <f>IF(N$5=second_reg_period, INDEX(Inputs!$N$140:$N$150,MATCH($B17,Inputs!$C$140:$C$150,0)),0)/conv_2015_2010</f>
        <v>-15.465856022896746</v>
      </c>
      <c r="O24" s="102">
        <f>IF(O$5=second_reg_period, INDEX(Inputs!$N$140:$N$150,MATCH($B17,Inputs!$C$140:$C$150,0)),0)/conv_2015_2010</f>
        <v>0</v>
      </c>
      <c r="P24" s="102">
        <f>IF(P$5=second_reg_period, INDEX(Inputs!$N$140:$N$150,MATCH($B17,Inputs!$C$140:$C$150,0)),0)/conv_2015_2010</f>
        <v>0</v>
      </c>
      <c r="Q24" s="102">
        <f>IF(Q$5=second_reg_period, INDEX(Inputs!$N$140:$N$150,MATCH($B17,Inputs!$C$140:$C$150,0)),0)/conv_2015_2010</f>
        <v>0</v>
      </c>
      <c r="R24" s="102">
        <f>IF(R$5=second_reg_period, INDEX(Inputs!$N$140:$N$150,MATCH($B17,Inputs!$C$140:$C$150,0)),0)/conv_2015_2010</f>
        <v>0</v>
      </c>
      <c r="S24" s="102">
        <f>IF(S$5=second_reg_period, INDEX(Inputs!$N$140:$N$150,MATCH($B17,Inputs!$C$140:$C$150,0)),0)/conv_2015_2010</f>
        <v>0</v>
      </c>
    </row>
    <row r="25" spans="1:22" ht="12.75" customHeight="1">
      <c r="D25" s="21" t="s">
        <v>28</v>
      </c>
      <c r="E25" s="1" t="s">
        <v>27</v>
      </c>
      <c r="I25" s="1">
        <f t="shared" ref="I25" si="6">H25-I22+I23+I24</f>
        <v>184.5060611096757</v>
      </c>
      <c r="J25" s="1">
        <f t="shared" ref="J25" si="7">I25-J22+J23+J24</f>
        <v>177.52893416689798</v>
      </c>
      <c r="K25" s="1">
        <f t="shared" ref="K25" si="8">J25-K22+K23+K24</f>
        <v>170.55180722412027</v>
      </c>
      <c r="L25" s="1">
        <f t="shared" ref="L25" si="9">K25-L22+L23+L24</f>
        <v>163.57468028134255</v>
      </c>
      <c r="M25" s="1">
        <f t="shared" ref="M25" si="10">L25-M22+M23+M24</f>
        <v>156.59755333856484</v>
      </c>
      <c r="N25" s="1">
        <f t="shared" ref="N25" si="11">M25-N22+N23+N24</f>
        <v>134.15457037289036</v>
      </c>
      <c r="O25" s="1">
        <f t="shared" ref="O25" si="12">N25-O22+O23+O24</f>
        <v>127.7622873105873</v>
      </c>
      <c r="P25" s="1">
        <f t="shared" ref="P25" si="13">O25-P22+P23+P24</f>
        <v>121.37000424828423</v>
      </c>
      <c r="Q25" s="1">
        <f t="shared" ref="Q25" si="14">P25-Q22+Q23+Q24</f>
        <v>114.97772118598117</v>
      </c>
      <c r="R25" s="1">
        <f t="shared" ref="R25" si="15">Q25-R22+R23+R24</f>
        <v>108.5854381236781</v>
      </c>
      <c r="S25" s="1">
        <f t="shared" ref="S25" si="16">R25-S22+S23+S24</f>
        <v>102.19315506137504</v>
      </c>
    </row>
    <row r="26" spans="1:22" ht="12.75" customHeight="1">
      <c r="I26" s="37"/>
    </row>
    <row r="27" spans="1:22" ht="12.75" customHeight="1">
      <c r="I27" s="37"/>
    </row>
    <row r="28" spans="1:22" ht="12.75" customHeight="1">
      <c r="C28" s="2" t="s">
        <v>32</v>
      </c>
      <c r="E28" s="1" t="s">
        <v>27</v>
      </c>
      <c r="I28" s="37"/>
      <c r="J28" s="10">
        <f>INDEX(Inputs!J$43:J$53,MATCH($B17,Inputs!$C$43:$C$53,0))*(1+IF(J$5&lt;=second_reg_period, J$7, J$6))^0.5</f>
        <v>55.65517275906371</v>
      </c>
      <c r="K28" s="10">
        <f>INDEX(Inputs!K$43:K$53,MATCH($B17,Inputs!$C$43:$C$53,0))*(1+IF(K$5&lt;=second_reg_period, K$7, K$6))^0.5</f>
        <v>32.052739616117492</v>
      </c>
      <c r="L28" s="10">
        <f>INDEX(Inputs!L$43:L$53,MATCH($B17,Inputs!$C$43:$C$53,0))*(1+IF(L$5&lt;=second_reg_period, L$7, L$6))^0.5</f>
        <v>88.983568932343289</v>
      </c>
      <c r="M28" s="10">
        <f>INDEX(Inputs!M$43:M$53,MATCH($B17,Inputs!$C$43:$C$53,0))*(1+IF(M$5&lt;=second_reg_period, M$7, M$6))^0.5</f>
        <v>18.28979423262895</v>
      </c>
      <c r="N28" s="10">
        <f>INDEX(Inputs!N$43:N$53,MATCH($B17,Inputs!$C$43:$C$53,0))*(1+IF(N$5&lt;=second_reg_period, N$7, N$6))^0.5</f>
        <v>38.947570786940034</v>
      </c>
      <c r="O28" s="10">
        <f>INDEX(Inputs!O$43:O$53,MATCH($B17,Inputs!$C$43:$C$53,0))*(1+IF(O$5&lt;=second_reg_period, O$7, O$6))^0.5</f>
        <v>38.847726143106527</v>
      </c>
      <c r="P28" s="10">
        <f>INDEX(Inputs!P$43:P$53,MATCH($B17,Inputs!$C$43:$C$53,0))*(1+IF(P$5&lt;=second_reg_period, P$7, P$6))^0.5</f>
        <v>41.47030305654998</v>
      </c>
      <c r="Q28" s="10">
        <f>INDEX(Inputs!Q$43:Q$53,MATCH($B17,Inputs!$C$43:$C$53,0))*(1+IF(Q$5&lt;=second_reg_period, Q$7, Q$6))^0.5</f>
        <v>42.881860387288441</v>
      </c>
      <c r="R28" s="10">
        <f>INDEX(Inputs!R$43:R$53,MATCH($B17,Inputs!$C$43:$C$53,0))*(1+IF(R$5&lt;=second_reg_period, R$7, R$6))^0.5</f>
        <v>42.282309858435731</v>
      </c>
      <c r="S28" s="10">
        <f>INDEX(Inputs!S$43:S$53,MATCH($B17,Inputs!$C$43:$C$53,0))*(1+IF(S$5&lt;=second_reg_period, S$7, S$6))^0.5</f>
        <v>45.236323001344338</v>
      </c>
    </row>
    <row r="29" spans="1:22" ht="12.75" customHeight="1">
      <c r="D29" s="21" t="s">
        <v>22</v>
      </c>
      <c r="I29" s="37"/>
      <c r="O29" s="6"/>
      <c r="P29" s="6"/>
      <c r="Q29" s="6"/>
      <c r="R29" s="6"/>
      <c r="S29" s="6"/>
    </row>
    <row r="30" spans="1:22" ht="12.75" customHeight="1">
      <c r="D30" s="24">
        <v>2011</v>
      </c>
      <c r="E30" s="1" t="s">
        <v>27</v>
      </c>
      <c r="I30" s="37"/>
      <c r="J30" s="5">
        <f>IF(SUM($I30:I30)&lt;SUMIF(I$5:$I$5, $D30,I$28:$I$28), SUMIF(I$5:$I$5, $D30,I$28:$I$28)/$I$19, SUMIF(I$5:$I$5, $D30,I$28:$I$28)-SUM($I30:I30))</f>
        <v>0</v>
      </c>
      <c r="K30" s="5">
        <f>IF(SUM($I30:J30)&lt;SUMIF($I$5:J$5, $D30,$I$28:J$28), SUMIF($I$5:J$5, $D30,$I$28:J$28)/$I$19, SUMIF($I$5:J$5, $D30,$I$28:J$28)-SUM($I30:J30))</f>
        <v>1.1131034551812742</v>
      </c>
      <c r="L30" s="5">
        <f>IF(SUM($I30:K30)&lt;SUMIF($I$5:K$5, $D30,$I$28:K$28), SUMIF($I$5:K$5, $D30,$I$28:K$28)/$I$19, SUMIF($I$5:K$5, $D30,$I$28:K$28)-SUM($I30:K30))</f>
        <v>1.1131034551812742</v>
      </c>
      <c r="M30" s="5">
        <f>IF(SUM($I30:L30)&lt;SUMIF($I$5:L$5, $D30,$I$28:L$28), SUMIF($I$5:L$5, $D30,$I$28:L$28)/$I$19, SUMIF($I$5:L$5, $D30,$I$28:L$28)-SUM($I30:L30))</f>
        <v>1.1131034551812742</v>
      </c>
      <c r="N30" s="5">
        <f>IF(SUM($I30:M30)&lt;SUMIF($I$5:M$5, $D30,$I$28:M$28), SUMIF($I$5:M$5, $D30,$I$28:M$28)/$I$19, SUMIF($I$5:M$5, $D30,$I$28:M$28)-SUM($I30:M30))</f>
        <v>1.1131034551812742</v>
      </c>
      <c r="O30" s="5">
        <f>IF(SUM($I30:N30)&lt;SUMIF($I$5:N$5, $D30,$I$28:N$28), SUMIF($I$5:N$5, $D30,$I$28:N$28)/$I$19, SUMIF($I$5:N$5, $D30,$I$28:N$28)-SUM($I30:N30))</f>
        <v>1.1131034551812742</v>
      </c>
      <c r="P30" s="5">
        <f>IF(SUM($I30:O30)&lt;SUMIF($I$5:O$5, $D30,$I$28:O$28), SUMIF($I$5:O$5, $D30,$I$28:O$28)/$I$19, SUMIF($I$5:O$5, $D30,$I$28:O$28)-SUM($I30:O30))</f>
        <v>1.1131034551812742</v>
      </c>
      <c r="Q30" s="5">
        <f>IF(SUM($I30:P30)&lt;SUMIF($I$5:P$5, $D30,$I$28:P$28), SUMIF($I$5:P$5, $D30,$I$28:P$28)/$I$19, SUMIF($I$5:P$5, $D30,$I$28:P$28)-SUM($I30:P30))</f>
        <v>1.1131034551812742</v>
      </c>
      <c r="R30" s="5">
        <f>IF(SUM($I30:Q30)&lt;SUMIF($I$5:Q$5, $D30,$I$28:Q$28), SUMIF($I$5:Q$5, $D30,$I$28:Q$28)/$I$19, SUMIF($I$5:Q$5, $D30,$I$28:Q$28)-SUM($I30:Q30))</f>
        <v>1.1131034551812742</v>
      </c>
      <c r="S30" s="5">
        <f>IF(SUM($I30:R30)&lt;SUMIF($I$5:R$5, $D30,$I$28:R$28), SUMIF($I$5:R$5, $D30,$I$28:R$28)/$I$19, SUMIF($I$5:R$5, $D30,$I$28:R$28)-SUM($I30:R30))</f>
        <v>1.1131034551812742</v>
      </c>
      <c r="T30" s="130"/>
      <c r="U30" s="132"/>
      <c r="V30" s="131"/>
    </row>
    <row r="31" spans="1:22" ht="12.75" customHeight="1">
      <c r="D31" s="25">
        <f>D30+1</f>
        <v>2012</v>
      </c>
      <c r="E31" s="1" t="s">
        <v>27</v>
      </c>
      <c r="I31" s="37"/>
      <c r="J31" s="5">
        <f>IF(SUM($I31:I31)&lt;SUMIF(I$5:$I$5, $D31,I$28:$I$28), SUMIF(I$5:$I$5, $D31,I$28:$I$28)/$I$19, SUMIF(I$5:$I$5, $D31,I$28:$I$28)-SUM($I31:I31))</f>
        <v>0</v>
      </c>
      <c r="K31" s="5">
        <f>IF(SUM($I31:J31)&lt;SUMIF($I$5:J$5, $D31,$I$28:J$28), SUMIF($I$5:J$5, $D31,$I$28:J$28)/$I$19, SUMIF($I$5:J$5, $D31,$I$28:J$28)-SUM($I31:J31))</f>
        <v>0</v>
      </c>
      <c r="L31" s="5">
        <f>IF(SUM($I31:K31)&lt;SUMIF($I$5:K$5, $D31,$I$28:K$28), SUMIF($I$5:K$5, $D31,$I$28:K$28)/$I$19, SUMIF($I$5:K$5, $D31,$I$28:K$28)-SUM($I31:K31))</f>
        <v>0.64105479232234985</v>
      </c>
      <c r="M31" s="5">
        <f>IF(SUM($I31:L31)&lt;SUMIF($I$5:L$5, $D31,$I$28:L$28), SUMIF($I$5:L$5, $D31,$I$28:L$28)/$I$19, SUMIF($I$5:L$5, $D31,$I$28:L$28)-SUM($I31:L31))</f>
        <v>0.64105479232234985</v>
      </c>
      <c r="N31" s="5">
        <f>IF(SUM($I31:M31)&lt;SUMIF($I$5:M$5, $D31,$I$28:M$28), SUMIF($I$5:M$5, $D31,$I$28:M$28)/$I$19, SUMIF($I$5:M$5, $D31,$I$28:M$28)-SUM($I31:M31))</f>
        <v>0.64105479232234985</v>
      </c>
      <c r="O31" s="5">
        <f>IF(SUM($I31:N31)&lt;SUMIF($I$5:N$5, $D31,$I$28:N$28), SUMIF($I$5:N$5, $D31,$I$28:N$28)/$I$19, SUMIF($I$5:N$5, $D31,$I$28:N$28)-SUM($I31:N31))</f>
        <v>0.64105479232234985</v>
      </c>
      <c r="P31" s="5">
        <f>IF(SUM($I31:O31)&lt;SUMIF($I$5:O$5, $D31,$I$28:O$28), SUMIF($I$5:O$5, $D31,$I$28:O$28)/$I$19, SUMIF($I$5:O$5, $D31,$I$28:O$28)-SUM($I31:O31))</f>
        <v>0.64105479232234985</v>
      </c>
      <c r="Q31" s="5">
        <f>IF(SUM($I31:P31)&lt;SUMIF($I$5:P$5, $D31,$I$28:P$28), SUMIF($I$5:P$5, $D31,$I$28:P$28)/$I$19, SUMIF($I$5:P$5, $D31,$I$28:P$28)-SUM($I31:P31))</f>
        <v>0.64105479232234985</v>
      </c>
      <c r="R31" s="5">
        <f>IF(SUM($I31:Q31)&lt;SUMIF($I$5:Q$5, $D31,$I$28:Q$28), SUMIF($I$5:Q$5, $D31,$I$28:Q$28)/$I$19, SUMIF($I$5:Q$5, $D31,$I$28:Q$28)-SUM($I31:Q31))</f>
        <v>0.64105479232234985</v>
      </c>
      <c r="S31" s="5">
        <f>IF(SUM($I31:R31)&lt;SUMIF($I$5:R$5, $D31,$I$28:R$28), SUMIF($I$5:R$5, $D31,$I$28:R$28)/$I$19, SUMIF($I$5:R$5, $D31,$I$28:R$28)-SUM($I31:R31))</f>
        <v>0.64105479232234985</v>
      </c>
      <c r="U31" s="132"/>
    </row>
    <row r="32" spans="1:22" ht="12.75" customHeight="1">
      <c r="D32" s="25">
        <f t="shared" ref="D32:D59" si="17">D31+1</f>
        <v>2013</v>
      </c>
      <c r="E32" s="1" t="s">
        <v>27</v>
      </c>
      <c r="I32" s="37"/>
      <c r="J32" s="5">
        <f>IF(SUM($I32:I32)&lt;SUMIF(I$5:$I$5, $D32,I$28:$I$28), SUMIF(I$5:$I$5, $D32,I$28:$I$28)/$I$19, SUMIF(I$5:$I$5, $D32,I$28:$I$28)-SUM($I32:I32))</f>
        <v>0</v>
      </c>
      <c r="K32" s="5">
        <f>IF(SUM($I32:J32)&lt;SUMIF($I$5:J$5, $D32,$I$28:J$28), SUMIF($I$5:J$5, $D32,$I$28:J$28)/$I$19, SUMIF($I$5:J$5, $D32,$I$28:J$28)-SUM($I32:J32))</f>
        <v>0</v>
      </c>
      <c r="L32" s="5">
        <f>IF(SUM($I32:K32)&lt;SUMIF($I$5:K$5, $D32,$I$28:K$28), SUMIF($I$5:K$5, $D32,$I$28:K$28)/$I$19, SUMIF($I$5:K$5, $D32,$I$28:K$28)-SUM($I32:K32))</f>
        <v>0</v>
      </c>
      <c r="M32" s="5">
        <f>IF(SUM($I32:L32)&lt;SUMIF($I$5:L$5, $D32,$I$28:L$28), SUMIF($I$5:L$5, $D32,$I$28:L$28)/$I$19, SUMIF($I$5:L$5, $D32,$I$28:L$28)-SUM($I32:L32))</f>
        <v>1.7796713786468659</v>
      </c>
      <c r="N32" s="5">
        <f>IF(SUM($I32:M32)&lt;SUMIF($I$5:M$5, $D32,$I$28:M$28), SUMIF($I$5:M$5, $D32,$I$28:M$28)/$I$19, SUMIF($I$5:M$5, $D32,$I$28:M$28)-SUM($I32:M32))</f>
        <v>1.7796713786468659</v>
      </c>
      <c r="O32" s="5">
        <f>IF(SUM($I32:N32)&lt;SUMIF($I$5:N$5, $D32,$I$28:N$28), SUMIF($I$5:N$5, $D32,$I$28:N$28)/$I$19, SUMIF($I$5:N$5, $D32,$I$28:N$28)-SUM($I32:N32))</f>
        <v>1.7796713786468659</v>
      </c>
      <c r="P32" s="5">
        <f>IF(SUM($I32:O32)&lt;SUMIF($I$5:O$5, $D32,$I$28:O$28), SUMIF($I$5:O$5, $D32,$I$28:O$28)/$I$19, SUMIF($I$5:O$5, $D32,$I$28:O$28)-SUM($I32:O32))</f>
        <v>1.7796713786468659</v>
      </c>
      <c r="Q32" s="5">
        <f>IF(SUM($I32:P32)&lt;SUMIF($I$5:P$5, $D32,$I$28:P$28), SUMIF($I$5:P$5, $D32,$I$28:P$28)/$I$19, SUMIF($I$5:P$5, $D32,$I$28:P$28)-SUM($I32:P32))</f>
        <v>1.7796713786468659</v>
      </c>
      <c r="R32" s="5">
        <f>IF(SUM($I32:Q32)&lt;SUMIF($I$5:Q$5, $D32,$I$28:Q$28), SUMIF($I$5:Q$5, $D32,$I$28:Q$28)/$I$19, SUMIF($I$5:Q$5, $D32,$I$28:Q$28)-SUM($I32:Q32))</f>
        <v>1.7796713786468659</v>
      </c>
      <c r="S32" s="5">
        <f>IF(SUM($I32:R32)&lt;SUMIF($I$5:R$5, $D32,$I$28:R$28), SUMIF($I$5:R$5, $D32,$I$28:R$28)/$I$19, SUMIF($I$5:R$5, $D32,$I$28:R$28)-SUM($I32:R32))</f>
        <v>1.7796713786468659</v>
      </c>
    </row>
    <row r="33" spans="4:22" ht="12.75" customHeight="1">
      <c r="D33" s="25">
        <f t="shared" si="17"/>
        <v>2014</v>
      </c>
      <c r="E33" s="1" t="s">
        <v>27</v>
      </c>
      <c r="I33" s="37"/>
      <c r="J33" s="5">
        <f>IF(SUM($I33:I33)&lt;SUMIF(I$5:$I$5, $D33,I$28:$I$28), SUMIF(I$5:$I$5, $D33,I$28:$I$28)/$I$19, SUMIF(I$5:$I$5, $D33,I$28:$I$28)-SUM($I33:I33))</f>
        <v>0</v>
      </c>
      <c r="K33" s="5">
        <f>IF(SUM($I33:J33)&lt;SUMIF($I$5:J$5, $D33,$I$28:J$28), SUMIF($I$5:J$5, $D33,$I$28:J$28)/$I$19, SUMIF($I$5:J$5, $D33,$I$28:J$28)-SUM($I33:J33))</f>
        <v>0</v>
      </c>
      <c r="L33" s="5">
        <f>IF(SUM($I33:K33)&lt;SUMIF($I$5:K$5, $D33,$I$28:K$28), SUMIF($I$5:K$5, $D33,$I$28:K$28)/$I$19, SUMIF($I$5:K$5, $D33,$I$28:K$28)-SUM($I33:K33))</f>
        <v>0</v>
      </c>
      <c r="M33" s="5">
        <f>IF(SUM($I33:L33)&lt;SUMIF($I$5:L$5, $D33,$I$28:L$28), SUMIF($I$5:L$5, $D33,$I$28:L$28)/$I$19, SUMIF($I$5:L$5, $D33,$I$28:L$28)-SUM($I33:L33))</f>
        <v>0</v>
      </c>
      <c r="N33" s="5">
        <f>IF(SUM($I33:M33)&lt;SUMIF($I$5:M$5, $D33,$I$28:M$28), SUMIF($I$5:M$5, $D33,$I$28:M$28)/$I$19, SUMIF($I$5:M$5, $D33,$I$28:M$28)-SUM($I33:M33))</f>
        <v>0.36579588465257901</v>
      </c>
      <c r="O33" s="5">
        <f>IF(SUM($I33:N33)&lt;SUMIF($I$5:N$5, $D33,$I$28:N$28), SUMIF($I$5:N$5, $D33,$I$28:N$28)/$I$19, SUMIF($I$5:N$5, $D33,$I$28:N$28)-SUM($I33:N33))</f>
        <v>0.36579588465257901</v>
      </c>
      <c r="P33" s="5">
        <f>IF(SUM($I33:O33)&lt;SUMIF($I$5:O$5, $D33,$I$28:O$28), SUMIF($I$5:O$5, $D33,$I$28:O$28)/$I$19, SUMIF($I$5:O$5, $D33,$I$28:O$28)-SUM($I33:O33))</f>
        <v>0.36579588465257901</v>
      </c>
      <c r="Q33" s="5">
        <f>IF(SUM($I33:P33)&lt;SUMIF($I$5:P$5, $D33,$I$28:P$28), SUMIF($I$5:P$5, $D33,$I$28:P$28)/$I$19, SUMIF($I$5:P$5, $D33,$I$28:P$28)-SUM($I33:P33))</f>
        <v>0.36579588465257901</v>
      </c>
      <c r="R33" s="5">
        <f>IF(SUM($I33:Q33)&lt;SUMIF($I$5:Q$5, $D33,$I$28:Q$28), SUMIF($I$5:Q$5, $D33,$I$28:Q$28)/$I$19, SUMIF($I$5:Q$5, $D33,$I$28:Q$28)-SUM($I33:Q33))</f>
        <v>0.36579588465257901</v>
      </c>
      <c r="S33" s="5">
        <f>IF(SUM($I33:R33)&lt;SUMIF($I$5:R$5, $D33,$I$28:R$28), SUMIF($I$5:R$5, $D33,$I$28:R$28)/$I$19, SUMIF($I$5:R$5, $D33,$I$28:R$28)-SUM($I33:R33))</f>
        <v>0.36579588465257901</v>
      </c>
    </row>
    <row r="34" spans="4:22" ht="12.75" customHeight="1">
      <c r="D34" s="25">
        <f t="shared" si="17"/>
        <v>2015</v>
      </c>
      <c r="E34" s="1" t="s">
        <v>27</v>
      </c>
      <c r="I34" s="37"/>
      <c r="J34" s="5">
        <f>IF(SUM($I34:I34)&lt;SUMIF(I$5:$I$5, $D34,I$28:$I$28), SUMIF(I$5:$I$5, $D34,I$28:$I$28)/$I$19, SUMIF(I$5:$I$5, $D34,I$28:$I$28)-SUM($I34:I34))</f>
        <v>0</v>
      </c>
      <c r="K34" s="5">
        <f>IF(SUM($I34:J34)&lt;SUMIF($I$5:J$5, $D34,$I$28:J$28), SUMIF($I$5:J$5, $D34,$I$28:J$28)/$I$19, SUMIF($I$5:J$5, $D34,$I$28:J$28)-SUM($I34:J34))</f>
        <v>0</v>
      </c>
      <c r="L34" s="5">
        <f>IF(SUM($I34:K34)&lt;SUMIF($I$5:K$5, $D34,$I$28:K$28), SUMIF($I$5:K$5, $D34,$I$28:K$28)/$I$19, SUMIF($I$5:K$5, $D34,$I$28:K$28)-SUM($I34:K34))</f>
        <v>0</v>
      </c>
      <c r="M34" s="5">
        <f>IF(SUM($I34:L34)&lt;SUMIF($I$5:L$5, $D34,$I$28:L$28), SUMIF($I$5:L$5, $D34,$I$28:L$28)/$I$19, SUMIF($I$5:L$5, $D34,$I$28:L$28)-SUM($I34:L34))</f>
        <v>0</v>
      </c>
      <c r="N34" s="5">
        <f>IF(SUM($I34:M34)&lt;SUMIF($I$5:M$5, $D34,$I$28:M$28), SUMIF($I$5:M$5, $D34,$I$28:M$28)/$I$19, SUMIF($I$5:M$5, $D34,$I$28:M$28)-SUM($I34:M34))</f>
        <v>0</v>
      </c>
      <c r="O34" s="5">
        <f>IF(SUM($I34:N34)&lt;SUMIF($I$5:N$5, $D34,$I$28:N$28), SUMIF($I$5:N$5, $D34,$I$28:N$28)/$I$19, SUMIF($I$5:N$5, $D34,$I$28:N$28)-SUM($I34:N34))</f>
        <v>0.77895141573880067</v>
      </c>
      <c r="P34" s="5">
        <f>IF(SUM($I34:O34)&lt;SUMIF($I$5:O$5, $D34,$I$28:O$28), SUMIF($I$5:O$5, $D34,$I$28:O$28)/$I$19, SUMIF($I$5:O$5, $D34,$I$28:O$28)-SUM($I34:O34))</f>
        <v>0.77895141573880067</v>
      </c>
      <c r="Q34" s="5">
        <f>IF(SUM($I34:P34)&lt;SUMIF($I$5:P$5, $D34,$I$28:P$28), SUMIF($I$5:P$5, $D34,$I$28:P$28)/$I$19, SUMIF($I$5:P$5, $D34,$I$28:P$28)-SUM($I34:P34))</f>
        <v>0.77895141573880067</v>
      </c>
      <c r="R34" s="5">
        <f>IF(SUM($I34:Q34)&lt;SUMIF($I$5:Q$5, $D34,$I$28:Q$28), SUMIF($I$5:Q$5, $D34,$I$28:Q$28)/$I$19, SUMIF($I$5:Q$5, $D34,$I$28:Q$28)-SUM($I34:Q34))</f>
        <v>0.77895141573880067</v>
      </c>
      <c r="S34" s="5">
        <f>IF(SUM($I34:R34)&lt;SUMIF($I$5:R$5, $D34,$I$28:R$28), SUMIF($I$5:R$5, $D34,$I$28:R$28)/$I$19, SUMIF($I$5:R$5, $D34,$I$28:R$28)-SUM($I34:R34))</f>
        <v>0.77895141573880067</v>
      </c>
      <c r="U34" s="130"/>
      <c r="V34" s="131"/>
    </row>
    <row r="35" spans="4:22" ht="12.75" customHeight="1">
      <c r="D35" s="25">
        <f t="shared" si="17"/>
        <v>2016</v>
      </c>
      <c r="E35" s="1" t="s">
        <v>27</v>
      </c>
      <c r="I35" s="37"/>
      <c r="J35" s="5">
        <f>IF(SUM($I35:I35)&lt;SUMIF(I$5:$I$5, $D35,I$28:$I$28), SUMIF(I$5:$I$5, $D35,I$28:$I$28)/$I$19, SUMIF(I$5:$I$5, $D35,I$28:$I$28)-SUM($I35:I35))</f>
        <v>0</v>
      </c>
      <c r="K35" s="5">
        <f>IF(SUM($I35:J35)&lt;SUMIF($I$5:J$5, $D35,$I$28:J$28), SUMIF($I$5:J$5, $D35,$I$28:J$28)/$I$19, SUMIF($I$5:J$5, $D35,$I$28:J$28)-SUM($I35:J35))</f>
        <v>0</v>
      </c>
      <c r="L35" s="5">
        <f>IF(SUM($I35:K35)&lt;SUMIF($I$5:K$5, $D35,$I$28:K$28), SUMIF($I$5:K$5, $D35,$I$28:K$28)/$I$19, SUMIF($I$5:K$5, $D35,$I$28:K$28)-SUM($I35:K35))</f>
        <v>0</v>
      </c>
      <c r="M35" s="5">
        <f>IF(SUM($I35:L35)&lt;SUMIF($I$5:L$5, $D35,$I$28:L$28), SUMIF($I$5:L$5, $D35,$I$28:L$28)/$I$19, SUMIF($I$5:L$5, $D35,$I$28:L$28)-SUM($I35:L35))</f>
        <v>0</v>
      </c>
      <c r="N35" s="5">
        <f>IF(SUM($I35:M35)&lt;SUMIF($I$5:M$5, $D35,$I$28:M$28), SUMIF($I$5:M$5, $D35,$I$28:M$28)/$I$19, SUMIF($I$5:M$5, $D35,$I$28:M$28)-SUM($I35:M35))</f>
        <v>0</v>
      </c>
      <c r="O35" s="5">
        <f>IF(SUM($I35:N35)&lt;SUMIF($I$5:N$5, $D35,$I$28:N$28), SUMIF($I$5:N$5, $D35,$I$28:N$28)/$I$19, SUMIF($I$5:N$5, $D35,$I$28:N$28)-SUM($I35:N35))</f>
        <v>0</v>
      </c>
      <c r="P35" s="5">
        <f>IF(SUM($I35:O35)&lt;SUMIF($I$5:O$5, $D35,$I$28:O$28), SUMIF($I$5:O$5, $D35,$I$28:O$28)/$I$19, SUMIF($I$5:O$5, $D35,$I$28:O$28)-SUM($I35:O35))</f>
        <v>0.77695452286213051</v>
      </c>
      <c r="Q35" s="5">
        <f>IF(SUM($I35:P35)&lt;SUMIF($I$5:P$5, $D35,$I$28:P$28), SUMIF($I$5:P$5, $D35,$I$28:P$28)/$I$19, SUMIF($I$5:P$5, $D35,$I$28:P$28)-SUM($I35:P35))</f>
        <v>0.77695452286213051</v>
      </c>
      <c r="R35" s="5">
        <f>IF(SUM($I35:Q35)&lt;SUMIF($I$5:Q$5, $D35,$I$28:Q$28), SUMIF($I$5:Q$5, $D35,$I$28:Q$28)/$I$19, SUMIF($I$5:Q$5, $D35,$I$28:Q$28)-SUM($I35:Q35))</f>
        <v>0.77695452286213051</v>
      </c>
      <c r="S35" s="5">
        <f>IF(SUM($I35:R35)&lt;SUMIF($I$5:R$5, $D35,$I$28:R$28), SUMIF($I$5:R$5, $D35,$I$28:R$28)/$I$19, SUMIF($I$5:R$5, $D35,$I$28:R$28)-SUM($I35:R35))</f>
        <v>0.77695452286213051</v>
      </c>
      <c r="U35" s="130"/>
      <c r="V35" s="131"/>
    </row>
    <row r="36" spans="4:22" ht="12.75" customHeight="1">
      <c r="D36" s="25">
        <f t="shared" si="17"/>
        <v>2017</v>
      </c>
      <c r="E36" s="1" t="s">
        <v>27</v>
      </c>
      <c r="I36" s="37"/>
      <c r="J36" s="5">
        <f>IF(SUM($I36:I36)&lt;SUMIF(I$5:$I$5, $D36,I$28:$I$28), SUMIF(I$5:$I$5, $D36,I$28:$I$28)/$I$19, SUMIF(I$5:$I$5, $D36,I$28:$I$28)-SUM($I36:I36))</f>
        <v>0</v>
      </c>
      <c r="K36" s="5">
        <f>IF(SUM($I36:J36)&lt;SUMIF($I$5:J$5, $D36,$I$28:J$28), SUMIF($I$5:J$5, $D36,$I$28:J$28)/$I$19, SUMIF($I$5:J$5, $D36,$I$28:J$28)-SUM($I36:J36))</f>
        <v>0</v>
      </c>
      <c r="L36" s="5">
        <f>IF(SUM($I36:K36)&lt;SUMIF($I$5:K$5, $D36,$I$28:K$28), SUMIF($I$5:K$5, $D36,$I$28:K$28)/$I$19, SUMIF($I$5:K$5, $D36,$I$28:K$28)-SUM($I36:K36))</f>
        <v>0</v>
      </c>
      <c r="M36" s="5">
        <f>IF(SUM($I36:L36)&lt;SUMIF($I$5:L$5, $D36,$I$28:L$28), SUMIF($I$5:L$5, $D36,$I$28:L$28)/$I$19, SUMIF($I$5:L$5, $D36,$I$28:L$28)-SUM($I36:L36))</f>
        <v>0</v>
      </c>
      <c r="N36" s="5">
        <f>IF(SUM($I36:M36)&lt;SUMIF($I$5:M$5, $D36,$I$28:M$28), SUMIF($I$5:M$5, $D36,$I$28:M$28)/$I$19, SUMIF($I$5:M$5, $D36,$I$28:M$28)-SUM($I36:M36))</f>
        <v>0</v>
      </c>
      <c r="O36" s="5">
        <f>IF(SUM($I36:N36)&lt;SUMIF($I$5:N$5, $D36,$I$28:N$28), SUMIF($I$5:N$5, $D36,$I$28:N$28)/$I$19, SUMIF($I$5:N$5, $D36,$I$28:N$28)-SUM($I36:N36))</f>
        <v>0</v>
      </c>
      <c r="P36" s="5">
        <f>IF(SUM($I36:O36)&lt;SUMIF($I$5:O$5, $D36,$I$28:O$28), SUMIF($I$5:O$5, $D36,$I$28:O$28)/$I$19, SUMIF($I$5:O$5, $D36,$I$28:O$28)-SUM($I36:O36))</f>
        <v>0</v>
      </c>
      <c r="Q36" s="5">
        <f>IF(SUM($I36:P36)&lt;SUMIF($I$5:P$5, $D36,$I$28:P$28), SUMIF($I$5:P$5, $D36,$I$28:P$28)/$I$19, SUMIF($I$5:P$5, $D36,$I$28:P$28)-SUM($I36:P36))</f>
        <v>0.82940606113099957</v>
      </c>
      <c r="R36" s="5">
        <f>IF(SUM($I36:Q36)&lt;SUMIF($I$5:Q$5, $D36,$I$28:Q$28), SUMIF($I$5:Q$5, $D36,$I$28:Q$28)/$I$19, SUMIF($I$5:Q$5, $D36,$I$28:Q$28)-SUM($I36:Q36))</f>
        <v>0.82940606113099957</v>
      </c>
      <c r="S36" s="5">
        <f>IF(SUM($I36:R36)&lt;SUMIF($I$5:R$5, $D36,$I$28:R$28), SUMIF($I$5:R$5, $D36,$I$28:R$28)/$I$19, SUMIF($I$5:R$5, $D36,$I$28:R$28)-SUM($I36:R36))</f>
        <v>0.82940606113099957</v>
      </c>
      <c r="U36" s="130"/>
      <c r="V36" s="131"/>
    </row>
    <row r="37" spans="4:22" ht="12.75" customHeight="1">
      <c r="D37" s="25">
        <f t="shared" si="17"/>
        <v>2018</v>
      </c>
      <c r="E37" s="1" t="s">
        <v>27</v>
      </c>
      <c r="I37" s="37"/>
      <c r="J37" s="5">
        <f>IF(SUM($I37:I37)&lt;SUMIF(I$5:$I$5, $D37,I$28:$I$28), SUMIF(I$5:$I$5, $D37,I$28:$I$28)/$I$19, SUMIF(I$5:$I$5, $D37,I$28:$I$28)-SUM($I37:I37))</f>
        <v>0</v>
      </c>
      <c r="K37" s="5">
        <f>IF(SUM($I37:J37)&lt;SUMIF($I$5:J$5, $D37,$I$28:J$28), SUMIF($I$5:J$5, $D37,$I$28:J$28)/$I$19, SUMIF($I$5:J$5, $D37,$I$28:J$28)-SUM($I37:J37))</f>
        <v>0</v>
      </c>
      <c r="L37" s="5">
        <f>IF(SUM($I37:K37)&lt;SUMIF($I$5:K$5, $D37,$I$28:K$28), SUMIF($I$5:K$5, $D37,$I$28:K$28)/$I$19, SUMIF($I$5:K$5, $D37,$I$28:K$28)-SUM($I37:K37))</f>
        <v>0</v>
      </c>
      <c r="M37" s="5">
        <f>IF(SUM($I37:L37)&lt;SUMIF($I$5:L$5, $D37,$I$28:L$28), SUMIF($I$5:L$5, $D37,$I$28:L$28)/$I$19, SUMIF($I$5:L$5, $D37,$I$28:L$28)-SUM($I37:L37))</f>
        <v>0</v>
      </c>
      <c r="N37" s="5">
        <f>IF(SUM($I37:M37)&lt;SUMIF($I$5:M$5, $D37,$I$28:M$28), SUMIF($I$5:M$5, $D37,$I$28:M$28)/$I$19, SUMIF($I$5:M$5, $D37,$I$28:M$28)-SUM($I37:M37))</f>
        <v>0</v>
      </c>
      <c r="O37" s="5">
        <f>IF(SUM($I37:N37)&lt;SUMIF($I$5:N$5, $D37,$I$28:N$28), SUMIF($I$5:N$5, $D37,$I$28:N$28)/$I$19, SUMIF($I$5:N$5, $D37,$I$28:N$28)-SUM($I37:N37))</f>
        <v>0</v>
      </c>
      <c r="P37" s="5">
        <f>IF(SUM($I37:O37)&lt;SUMIF($I$5:O$5, $D37,$I$28:O$28), SUMIF($I$5:O$5, $D37,$I$28:O$28)/$I$19, SUMIF($I$5:O$5, $D37,$I$28:O$28)-SUM($I37:O37))</f>
        <v>0</v>
      </c>
      <c r="Q37" s="5">
        <f>IF(SUM($I37:P37)&lt;SUMIF($I$5:P$5, $D37,$I$28:P$28), SUMIF($I$5:P$5, $D37,$I$28:P$28)/$I$19, SUMIF($I$5:P$5, $D37,$I$28:P$28)-SUM($I37:P37))</f>
        <v>0</v>
      </c>
      <c r="R37" s="5">
        <f>IF(SUM($I37:Q37)&lt;SUMIF($I$5:Q$5, $D37,$I$28:Q$28), SUMIF($I$5:Q$5, $D37,$I$28:Q$28)/$I$19, SUMIF($I$5:Q$5, $D37,$I$28:Q$28)-SUM($I37:Q37))</f>
        <v>0.85763720774576879</v>
      </c>
      <c r="S37" s="5">
        <f>IF(SUM($I37:R37)&lt;SUMIF($I$5:R$5, $D37,$I$28:R$28), SUMIF($I$5:R$5, $D37,$I$28:R$28)/$I$19, SUMIF($I$5:R$5, $D37,$I$28:R$28)-SUM($I37:R37))</f>
        <v>0.85763720774576879</v>
      </c>
      <c r="U37" s="130"/>
      <c r="V37" s="131"/>
    </row>
    <row r="38" spans="4:22" ht="12.75" customHeight="1">
      <c r="D38" s="25">
        <f t="shared" si="17"/>
        <v>2019</v>
      </c>
      <c r="E38" s="1" t="s">
        <v>27</v>
      </c>
      <c r="I38" s="37"/>
      <c r="J38" s="5">
        <f>IF(SUM($I38:I38)&lt;SUMIF(I$5:$I$5, $D38,I$28:$I$28), SUMIF(I$5:$I$5, $D38,I$28:$I$28)/$I$19, SUMIF(I$5:$I$5, $D38,I$28:$I$28)-SUM($I38:I38))</f>
        <v>0</v>
      </c>
      <c r="K38" s="5">
        <f>IF(SUM($I38:J38)&lt;SUMIF($I$5:J$5, $D38,$I$28:J$28), SUMIF($I$5:J$5, $D38,$I$28:J$28)/$I$19, SUMIF($I$5:J$5, $D38,$I$28:J$28)-SUM($I38:J38))</f>
        <v>0</v>
      </c>
      <c r="L38" s="5">
        <f>IF(SUM($I38:K38)&lt;SUMIF($I$5:K$5, $D38,$I$28:K$28), SUMIF($I$5:K$5, $D38,$I$28:K$28)/$I$19, SUMIF($I$5:K$5, $D38,$I$28:K$28)-SUM($I38:K38))</f>
        <v>0</v>
      </c>
      <c r="M38" s="5">
        <f>IF(SUM($I38:L38)&lt;SUMIF($I$5:L$5, $D38,$I$28:L$28), SUMIF($I$5:L$5, $D38,$I$28:L$28)/$I$19, SUMIF($I$5:L$5, $D38,$I$28:L$28)-SUM($I38:L38))</f>
        <v>0</v>
      </c>
      <c r="N38" s="5">
        <f>IF(SUM($I38:M38)&lt;SUMIF($I$5:M$5, $D38,$I$28:M$28), SUMIF($I$5:M$5, $D38,$I$28:M$28)/$I$19, SUMIF($I$5:M$5, $D38,$I$28:M$28)-SUM($I38:M38))</f>
        <v>0</v>
      </c>
      <c r="O38" s="5">
        <f>IF(SUM($I38:N38)&lt;SUMIF($I$5:N$5, $D38,$I$28:N$28), SUMIF($I$5:N$5, $D38,$I$28:N$28)/$I$19, SUMIF($I$5:N$5, $D38,$I$28:N$28)-SUM($I38:N38))</f>
        <v>0</v>
      </c>
      <c r="P38" s="5">
        <f>IF(SUM($I38:O38)&lt;SUMIF($I$5:O$5, $D38,$I$28:O$28), SUMIF($I$5:O$5, $D38,$I$28:O$28)/$I$19, SUMIF($I$5:O$5, $D38,$I$28:O$28)-SUM($I38:O38))</f>
        <v>0</v>
      </c>
      <c r="Q38" s="5">
        <f>IF(SUM($I38:P38)&lt;SUMIF($I$5:P$5, $D38,$I$28:P$28), SUMIF($I$5:P$5, $D38,$I$28:P$28)/$I$19, SUMIF($I$5:P$5, $D38,$I$28:P$28)-SUM($I38:P38))</f>
        <v>0</v>
      </c>
      <c r="R38" s="5">
        <f>IF(SUM($I38:Q38)&lt;SUMIF($I$5:Q$5, $D38,$I$28:Q$28), SUMIF($I$5:Q$5, $D38,$I$28:Q$28)/$I$19, SUMIF($I$5:Q$5, $D38,$I$28:Q$28)-SUM($I38:Q38))</f>
        <v>0</v>
      </c>
      <c r="S38" s="5">
        <f>IF(SUM($I38:R38)&lt;SUMIF($I$5:R$5, $D38,$I$28:R$28), SUMIF($I$5:R$5, $D38,$I$28:R$28)/$I$19, SUMIF($I$5:R$5, $D38,$I$28:R$28)-SUM($I38:R38))</f>
        <v>0.84564619716871459</v>
      </c>
    </row>
    <row r="39" spans="4:22" ht="12.75" customHeight="1">
      <c r="D39" s="25">
        <f t="shared" si="17"/>
        <v>2020</v>
      </c>
      <c r="E39" s="1" t="s">
        <v>27</v>
      </c>
      <c r="I39" s="37"/>
      <c r="J39" s="5">
        <f>IF(SUM($I39:I39)&lt;SUMIF(I$5:$I$5, $D39,I$28:$I$28), SUMIF(I$5:$I$5, $D39,I$28:$I$28)/$I$19, SUMIF(I$5:$I$5, $D39,I$28:$I$28)-SUM($I39:I39))</f>
        <v>0</v>
      </c>
      <c r="K39" s="5">
        <f>IF(SUM($I39:J39)&lt;SUMIF($I$5:J$5, $D39,$I$28:J$28), SUMIF($I$5:J$5, $D39,$I$28:J$28)/$I$19, SUMIF($I$5:J$5, $D39,$I$28:J$28)-SUM($I39:J39))</f>
        <v>0</v>
      </c>
      <c r="L39" s="5">
        <f>IF(SUM($I39:K39)&lt;SUMIF($I$5:K$5, $D39,$I$28:K$28), SUMIF($I$5:K$5, $D39,$I$28:K$28)/$I$19, SUMIF($I$5:K$5, $D39,$I$28:K$28)-SUM($I39:K39))</f>
        <v>0</v>
      </c>
      <c r="M39" s="5">
        <f>IF(SUM($I39:L39)&lt;SUMIF($I$5:L$5, $D39,$I$28:L$28), SUMIF($I$5:L$5, $D39,$I$28:L$28)/$I$19, SUMIF($I$5:L$5, $D39,$I$28:L$28)-SUM($I39:L39))</f>
        <v>0</v>
      </c>
      <c r="N39" s="5">
        <f>IF(SUM($I39:M39)&lt;SUMIF($I$5:M$5, $D39,$I$28:M$28), SUMIF($I$5:M$5, $D39,$I$28:M$28)/$I$19, SUMIF($I$5:M$5, $D39,$I$28:M$28)-SUM($I39:M39))</f>
        <v>0</v>
      </c>
      <c r="O39" s="5">
        <f>IF(SUM($I39:N39)&lt;SUMIF($I$5:N$5, $D39,$I$28:N$28), SUMIF($I$5:N$5, $D39,$I$28:N$28)/$I$19, SUMIF($I$5:N$5, $D39,$I$28:N$28)-SUM($I39:N39))</f>
        <v>0</v>
      </c>
      <c r="P39" s="5">
        <f>IF(SUM($I39:O39)&lt;SUMIF($I$5:O$5, $D39,$I$28:O$28), SUMIF($I$5:O$5, $D39,$I$28:O$28)/$I$19, SUMIF($I$5:O$5, $D39,$I$28:O$28)-SUM($I39:O39))</f>
        <v>0</v>
      </c>
      <c r="Q39" s="5">
        <f>IF(SUM($I39:P39)&lt;SUMIF($I$5:P$5, $D39,$I$28:P$28), SUMIF($I$5:P$5, $D39,$I$28:P$28)/$I$19, SUMIF($I$5:P$5, $D39,$I$28:P$28)-SUM($I39:P39))</f>
        <v>0</v>
      </c>
      <c r="R39" s="5">
        <f>IF(SUM($I39:Q39)&lt;SUMIF($I$5:Q$5, $D39,$I$28:Q$28), SUMIF($I$5:Q$5, $D39,$I$28:Q$28)/$I$19, SUMIF($I$5:Q$5, $D39,$I$28:Q$28)-SUM($I39:Q39))</f>
        <v>0</v>
      </c>
      <c r="S39" s="5">
        <f>IF(SUM($I39:R39)&lt;SUMIF($I$5:R$5, $D39,$I$28:R$28), SUMIF($I$5:R$5, $D39,$I$28:R$28)/$I$19, SUMIF($I$5:R$5, $D39,$I$28:R$28)-SUM($I39:R39))</f>
        <v>0</v>
      </c>
    </row>
    <row r="40" spans="4:22" ht="12.75" customHeight="1">
      <c r="D40" s="25">
        <f t="shared" si="17"/>
        <v>2021</v>
      </c>
      <c r="E40" s="1" t="s">
        <v>27</v>
      </c>
      <c r="I40" s="37"/>
      <c r="J40" s="5">
        <f>IF(SUM($I40:I40)&lt;SUMIF(I$5:$I$5, $D40,I$28:$I$28), SUMIF(I$5:$I$5, $D40,I$28:$I$28)/$I$19, SUMIF(I$5:$I$5, $D40,I$28:$I$28)-SUM($I40:I40))</f>
        <v>0</v>
      </c>
      <c r="K40" s="5">
        <f>IF(SUM($I40:J40)&lt;SUMIF($I$5:J$5, $D40,$I$28:J$28), SUMIF($I$5:J$5, $D40,$I$28:J$28)/$I$19, SUMIF($I$5:J$5, $D40,$I$28:J$28)-SUM($I40:J40))</f>
        <v>0</v>
      </c>
      <c r="L40" s="5">
        <f>IF(SUM($I40:K40)&lt;SUMIF($I$5:K$5, $D40,$I$28:K$28), SUMIF($I$5:K$5, $D40,$I$28:K$28)/$I$19, SUMIF($I$5:K$5, $D40,$I$28:K$28)-SUM($I40:K40))</f>
        <v>0</v>
      </c>
      <c r="M40" s="5">
        <f>IF(SUM($I40:L40)&lt;SUMIF($I$5:L$5, $D40,$I$28:L$28), SUMIF($I$5:L$5, $D40,$I$28:L$28)/$I$19, SUMIF($I$5:L$5, $D40,$I$28:L$28)-SUM($I40:L40))</f>
        <v>0</v>
      </c>
      <c r="N40" s="5">
        <f>IF(SUM($I40:M40)&lt;SUMIF($I$5:M$5, $D40,$I$28:M$28), SUMIF($I$5:M$5, $D40,$I$28:M$28)/$I$19, SUMIF($I$5:M$5, $D40,$I$28:M$28)-SUM($I40:M40))</f>
        <v>0</v>
      </c>
      <c r="O40" s="5">
        <f>IF(SUM($I40:N40)&lt;SUMIF($I$5:N$5, $D40,$I$28:N$28), SUMIF($I$5:N$5, $D40,$I$28:N$28)/$I$19, SUMIF($I$5:N$5, $D40,$I$28:N$28)-SUM($I40:N40))</f>
        <v>0</v>
      </c>
      <c r="P40" s="5">
        <f>IF(SUM($I40:O40)&lt;SUMIF($I$5:O$5, $D40,$I$28:O$28), SUMIF($I$5:O$5, $D40,$I$28:O$28)/$I$19, SUMIF($I$5:O$5, $D40,$I$28:O$28)-SUM($I40:O40))</f>
        <v>0</v>
      </c>
      <c r="Q40" s="5">
        <f>IF(SUM($I40:P40)&lt;SUMIF($I$5:P$5, $D40,$I$28:P$28), SUMIF($I$5:P$5, $D40,$I$28:P$28)/$I$19, SUMIF($I$5:P$5, $D40,$I$28:P$28)-SUM($I40:P40))</f>
        <v>0</v>
      </c>
      <c r="R40" s="5">
        <f>IF(SUM($I40:Q40)&lt;SUMIF($I$5:Q$5, $D40,$I$28:Q$28), SUMIF($I$5:Q$5, $D40,$I$28:Q$28)/$I$19, SUMIF($I$5:Q$5, $D40,$I$28:Q$28)-SUM($I40:Q40))</f>
        <v>0</v>
      </c>
      <c r="S40" s="5">
        <f>IF(SUM($I40:R40)&lt;SUMIF($I$5:R$5, $D40,$I$28:R$28), SUMIF($I$5:R$5, $D40,$I$28:R$28)/$I$19, SUMIF($I$5:R$5, $D40,$I$28:R$28)-SUM($I40:R40))</f>
        <v>0</v>
      </c>
    </row>
    <row r="41" spans="4:22" ht="12.75" customHeight="1">
      <c r="D41" s="25">
        <f t="shared" si="17"/>
        <v>2022</v>
      </c>
      <c r="E41" s="1" t="s">
        <v>27</v>
      </c>
      <c r="I41" s="37"/>
      <c r="J41" s="5">
        <f>IF(SUM($I41:I41)&lt;SUMIF(I$5:$I$5, $D41,I$28:$I$28), SUMIF(I$5:$I$5, $D41,I$28:$I$28)/$I$19, SUMIF(I$5:$I$5, $D41,I$28:$I$28)-SUM($I41:I41))</f>
        <v>0</v>
      </c>
      <c r="K41" s="5">
        <f>IF(SUM($I41:J41)&lt;SUMIF($I$5:J$5, $D41,$I$28:J$28), SUMIF($I$5:J$5, $D41,$I$28:J$28)/$I$19, SUMIF($I$5:J$5, $D41,$I$28:J$28)-SUM($I41:J41))</f>
        <v>0</v>
      </c>
      <c r="L41" s="5">
        <f>IF(SUM($I41:K41)&lt;SUMIF($I$5:K$5, $D41,$I$28:K$28), SUMIF($I$5:K$5, $D41,$I$28:K$28)/$I$19, SUMIF($I$5:K$5, $D41,$I$28:K$28)-SUM($I41:K41))</f>
        <v>0</v>
      </c>
      <c r="M41" s="5">
        <f>IF(SUM($I41:L41)&lt;SUMIF($I$5:L$5, $D41,$I$28:L$28), SUMIF($I$5:L$5, $D41,$I$28:L$28)/$I$19, SUMIF($I$5:L$5, $D41,$I$28:L$28)-SUM($I41:L41))</f>
        <v>0</v>
      </c>
      <c r="N41" s="5">
        <f>IF(SUM($I41:M41)&lt;SUMIF($I$5:M$5, $D41,$I$28:M$28), SUMIF($I$5:M$5, $D41,$I$28:M$28)/$I$19, SUMIF($I$5:M$5, $D41,$I$28:M$28)-SUM($I41:M41))</f>
        <v>0</v>
      </c>
      <c r="O41" s="5">
        <f>IF(SUM($I41:N41)&lt;SUMIF($I$5:N$5, $D41,$I$28:N$28), SUMIF($I$5:N$5, $D41,$I$28:N$28)/$I$19, SUMIF($I$5:N$5, $D41,$I$28:N$28)-SUM($I41:N41))</f>
        <v>0</v>
      </c>
      <c r="P41" s="5">
        <f>IF(SUM($I41:O41)&lt;SUMIF($I$5:O$5, $D41,$I$28:O$28), SUMIF($I$5:O$5, $D41,$I$28:O$28)/$I$19, SUMIF($I$5:O$5, $D41,$I$28:O$28)-SUM($I41:O41))</f>
        <v>0</v>
      </c>
      <c r="Q41" s="5">
        <f>IF(SUM($I41:P41)&lt;SUMIF($I$5:P$5, $D41,$I$28:P$28), SUMIF($I$5:P$5, $D41,$I$28:P$28)/$I$19, SUMIF($I$5:P$5, $D41,$I$28:P$28)-SUM($I41:P41))</f>
        <v>0</v>
      </c>
      <c r="R41" s="5">
        <f>IF(SUM($I41:Q41)&lt;SUMIF($I$5:Q$5, $D41,$I$28:Q$28), SUMIF($I$5:Q$5, $D41,$I$28:Q$28)/$I$19, SUMIF($I$5:Q$5, $D41,$I$28:Q$28)-SUM($I41:Q41))</f>
        <v>0</v>
      </c>
      <c r="S41" s="5">
        <f>IF(SUM($I41:R41)&lt;SUMIF($I$5:R$5, $D41,$I$28:R$28), SUMIF($I$5:R$5, $D41,$I$28:R$28)/$I$19, SUMIF($I$5:R$5, $D41,$I$28:R$28)-SUM($I41:R41))</f>
        <v>0</v>
      </c>
    </row>
    <row r="42" spans="4:22" ht="12.75" customHeight="1">
      <c r="D42" s="25">
        <f t="shared" si="17"/>
        <v>2023</v>
      </c>
      <c r="E42" s="1" t="s">
        <v>27</v>
      </c>
      <c r="I42" s="37"/>
      <c r="J42" s="6">
        <f>IF(SUM($I42:I42)&lt;SUMIF(I$5:$I$5, $D42,I$28:$I$28), SUMIF(I$5:$I$5, $D42,I$28:$I$28)/$I$19, SUMIF(I$5:$I$5, $D42,I$28:$I$28)-SUM($I42:I42))</f>
        <v>0</v>
      </c>
      <c r="K42" s="6">
        <f>IF(SUM($I42:J42)&lt;SUMIF($I$5:J$5, $D42,$I$28:J$28), SUMIF($I$5:J$5, $D42,$I$28:J$28)/$I$19, SUMIF($I$5:J$5, $D42,$I$28:J$28)-SUM($I42:J42))</f>
        <v>0</v>
      </c>
      <c r="L42" s="6">
        <f>IF(SUM($I42:K42)&lt;SUMIF($I$5:K$5, $D42,$I$28:K$28), SUMIF($I$5:K$5, $D42,$I$28:K$28)/$I$19, SUMIF($I$5:K$5, $D42,$I$28:K$28)-SUM($I42:K42))</f>
        <v>0</v>
      </c>
      <c r="M42" s="6">
        <f>IF(SUM($I42:L42)&lt;SUMIF($I$5:L$5, $D42,$I$28:L$28), SUMIF($I$5:L$5, $D42,$I$28:L$28)/$I$19, SUMIF($I$5:L$5, $D42,$I$28:L$28)-SUM($I42:L42))</f>
        <v>0</v>
      </c>
      <c r="N42" s="6">
        <f>IF(SUM($I42:M42)&lt;SUMIF($I$5:M$5, $D42,$I$28:M$28), SUMIF($I$5:M$5, $D42,$I$28:M$28)/$I$19, SUMIF($I$5:M$5, $D42,$I$28:M$28)-SUM($I42:M42))</f>
        <v>0</v>
      </c>
      <c r="O42" s="6">
        <f>IF(SUM($I42:N42)&lt;SUMIF($I$5:N$5, $D42,$I$28:N$28), SUMIF($I$5:N$5, $D42,$I$28:N$28)/$I$19, SUMIF($I$5:N$5, $D42,$I$28:N$28)-SUM($I42:N42))</f>
        <v>0</v>
      </c>
      <c r="P42" s="6">
        <f>IF(SUM($I42:O42)&lt;SUMIF($I$5:O$5, $D42,$I$28:O$28), SUMIF($I$5:O$5, $D42,$I$28:O$28)/$I$19, SUMIF($I$5:O$5, $D42,$I$28:O$28)-SUM($I42:O42))</f>
        <v>0</v>
      </c>
      <c r="Q42" s="6">
        <f>IF(SUM($I42:P42)&lt;SUMIF($I$5:P$5, $D42,$I$28:P$28), SUMIF($I$5:P$5, $D42,$I$28:P$28)/$I$19, SUMIF($I$5:P$5, $D42,$I$28:P$28)-SUM($I42:P42))</f>
        <v>0</v>
      </c>
      <c r="R42" s="6">
        <f>IF(SUM($I42:Q42)&lt;SUMIF($I$5:Q$5, $D42,$I$28:Q$28), SUMIF($I$5:Q$5, $D42,$I$28:Q$28)/$I$19, SUMIF($I$5:Q$5, $D42,$I$28:Q$28)-SUM($I42:Q42))</f>
        <v>0</v>
      </c>
      <c r="S42" s="6">
        <f>IF(SUM($I42:R42)&lt;SUMIF($I$5:R$5, $D42,$I$28:R$28), SUMIF($I$5:R$5, $D42,$I$28:R$28)/$I$19, SUMIF($I$5:R$5, $D42,$I$28:R$28)-SUM($I42:R42))</f>
        <v>0</v>
      </c>
    </row>
    <row r="43" spans="4:22" ht="12.75" customHeight="1">
      <c r="D43" s="25">
        <f t="shared" si="17"/>
        <v>2024</v>
      </c>
      <c r="E43" s="1" t="s">
        <v>27</v>
      </c>
      <c r="I43" s="37"/>
      <c r="J43" s="6">
        <f>IF(SUM($I43:I43)&lt;SUMIF(I$5:$I$5, $D43,I$28:$I$28), SUMIF(I$5:$I$5, $D43,I$28:$I$28)/$I$19, SUMIF(I$5:$I$5, $D43,I$28:$I$28)-SUM($I43:I43))</f>
        <v>0</v>
      </c>
      <c r="K43" s="6">
        <f>IF(SUM($I43:J43)&lt;SUMIF($I$5:J$5, $D43,$I$28:J$28), SUMIF($I$5:J$5, $D43,$I$28:J$28)/$I$19, SUMIF($I$5:J$5, $D43,$I$28:J$28)-SUM($I43:J43))</f>
        <v>0</v>
      </c>
      <c r="L43" s="6">
        <f>IF(SUM($I43:K43)&lt;SUMIF($I$5:K$5, $D43,$I$28:K$28), SUMIF($I$5:K$5, $D43,$I$28:K$28)/$I$19, SUMIF($I$5:K$5, $D43,$I$28:K$28)-SUM($I43:K43))</f>
        <v>0</v>
      </c>
      <c r="M43" s="6">
        <f>IF(SUM($I43:L43)&lt;SUMIF($I$5:L$5, $D43,$I$28:L$28), SUMIF($I$5:L$5, $D43,$I$28:L$28)/$I$19, SUMIF($I$5:L$5, $D43,$I$28:L$28)-SUM($I43:L43))</f>
        <v>0</v>
      </c>
      <c r="N43" s="6">
        <f>IF(SUM($I43:M43)&lt;SUMIF($I$5:M$5, $D43,$I$28:M$28), SUMIF($I$5:M$5, $D43,$I$28:M$28)/$I$19, SUMIF($I$5:M$5, $D43,$I$28:M$28)-SUM($I43:M43))</f>
        <v>0</v>
      </c>
      <c r="O43" s="6">
        <f>IF(SUM($I43:N43)&lt;SUMIF($I$5:N$5, $D43,$I$28:N$28), SUMIF($I$5:N$5, $D43,$I$28:N$28)/$I$19, SUMIF($I$5:N$5, $D43,$I$28:N$28)-SUM($I43:N43))</f>
        <v>0</v>
      </c>
      <c r="P43" s="6">
        <f>IF(SUM($I43:O43)&lt;SUMIF($I$5:O$5, $D43,$I$28:O$28), SUMIF($I$5:O$5, $D43,$I$28:O$28)/$I$19, SUMIF($I$5:O$5, $D43,$I$28:O$28)-SUM($I43:O43))</f>
        <v>0</v>
      </c>
      <c r="Q43" s="6">
        <f>IF(SUM($I43:P43)&lt;SUMIF($I$5:P$5, $D43,$I$28:P$28), SUMIF($I$5:P$5, $D43,$I$28:P$28)/$I$19, SUMIF($I$5:P$5, $D43,$I$28:P$28)-SUM($I43:P43))</f>
        <v>0</v>
      </c>
      <c r="R43" s="6">
        <f>IF(SUM($I43:Q43)&lt;SUMIF($I$5:Q$5, $D43,$I$28:Q$28), SUMIF($I$5:Q$5, $D43,$I$28:Q$28)/$I$19, SUMIF($I$5:Q$5, $D43,$I$28:Q$28)-SUM($I43:Q43))</f>
        <v>0</v>
      </c>
      <c r="S43" s="6">
        <f>IF(SUM($I43:R43)&lt;SUMIF($I$5:R$5, $D43,$I$28:R$28), SUMIF($I$5:R$5, $D43,$I$28:R$28)/$I$19, SUMIF($I$5:R$5, $D43,$I$28:R$28)-SUM($I43:R43))</f>
        <v>0</v>
      </c>
    </row>
    <row r="44" spans="4:22" ht="12.75" customHeight="1">
      <c r="D44" s="25">
        <f t="shared" si="17"/>
        <v>2025</v>
      </c>
      <c r="E44" s="1" t="s">
        <v>27</v>
      </c>
      <c r="I44" s="37"/>
      <c r="J44" s="6">
        <f>IF(SUM($I44:I44)&lt;SUMIF(I$5:$I$5, $D44,I$28:$I$28), SUMIF(I$5:$I$5, $D44,I$28:$I$28)/$I$19, SUMIF(I$5:$I$5, $D44,I$28:$I$28)-SUM($I44:I44))</f>
        <v>0</v>
      </c>
      <c r="K44" s="6">
        <f>IF(SUM($I44:J44)&lt;SUMIF($I$5:J$5, $D44,$I$28:J$28), SUMIF($I$5:J$5, $D44,$I$28:J$28)/$I$19, SUMIF($I$5:J$5, $D44,$I$28:J$28)-SUM($I44:J44))</f>
        <v>0</v>
      </c>
      <c r="L44" s="6">
        <f>IF(SUM($I44:K44)&lt;SUMIF($I$5:K$5, $D44,$I$28:K$28), SUMIF($I$5:K$5, $D44,$I$28:K$28)/$I$19, SUMIF($I$5:K$5, $D44,$I$28:K$28)-SUM($I44:K44))</f>
        <v>0</v>
      </c>
      <c r="M44" s="6">
        <f>IF(SUM($I44:L44)&lt;SUMIF($I$5:L$5, $D44,$I$28:L$28), SUMIF($I$5:L$5, $D44,$I$28:L$28)/$I$19, SUMIF($I$5:L$5, $D44,$I$28:L$28)-SUM($I44:L44))</f>
        <v>0</v>
      </c>
      <c r="N44" s="6">
        <f>IF(SUM($I44:M44)&lt;SUMIF($I$5:M$5, $D44,$I$28:M$28), SUMIF($I$5:M$5, $D44,$I$28:M$28)/$I$19, SUMIF($I$5:M$5, $D44,$I$28:M$28)-SUM($I44:M44))</f>
        <v>0</v>
      </c>
      <c r="O44" s="6">
        <f>IF(SUM($I44:N44)&lt;SUMIF($I$5:N$5, $D44,$I$28:N$28), SUMIF($I$5:N$5, $D44,$I$28:N$28)/$I$19, SUMIF($I$5:N$5, $D44,$I$28:N$28)-SUM($I44:N44))</f>
        <v>0</v>
      </c>
      <c r="P44" s="6">
        <f>IF(SUM($I44:O44)&lt;SUMIF($I$5:O$5, $D44,$I$28:O$28), SUMIF($I$5:O$5, $D44,$I$28:O$28)/$I$19, SUMIF($I$5:O$5, $D44,$I$28:O$28)-SUM($I44:O44))</f>
        <v>0</v>
      </c>
      <c r="Q44" s="6">
        <f>IF(SUM($I44:P44)&lt;SUMIF($I$5:P$5, $D44,$I$28:P$28), SUMIF($I$5:P$5, $D44,$I$28:P$28)/$I$19, SUMIF($I$5:P$5, $D44,$I$28:P$28)-SUM($I44:P44))</f>
        <v>0</v>
      </c>
      <c r="R44" s="6">
        <f>IF(SUM($I44:Q44)&lt;SUMIF($I$5:Q$5, $D44,$I$28:Q$28), SUMIF($I$5:Q$5, $D44,$I$28:Q$28)/$I$19, SUMIF($I$5:Q$5, $D44,$I$28:Q$28)-SUM($I44:Q44))</f>
        <v>0</v>
      </c>
      <c r="S44" s="6">
        <f>IF(SUM($I44:R44)&lt;SUMIF($I$5:R$5, $D44,$I$28:R$28), SUMIF($I$5:R$5, $D44,$I$28:R$28)/$I$19, SUMIF($I$5:R$5, $D44,$I$28:R$28)-SUM($I44:R44))</f>
        <v>0</v>
      </c>
    </row>
    <row r="45" spans="4:22" ht="12.75" customHeight="1">
      <c r="D45" s="25">
        <f t="shared" si="17"/>
        <v>2026</v>
      </c>
      <c r="E45" s="1" t="s">
        <v>27</v>
      </c>
      <c r="I45" s="37"/>
      <c r="J45" s="6">
        <f>IF(SUM($I45:I45)&lt;SUMIF(I$5:$I$5, $D45,I$28:$I$28), SUMIF(I$5:$I$5, $D45,I$28:$I$28)/$I$19, SUMIF(I$5:$I$5, $D45,I$28:$I$28)-SUM($I45:I45))</f>
        <v>0</v>
      </c>
      <c r="K45" s="6">
        <f>IF(SUM($I45:J45)&lt;SUMIF($I$5:J$5, $D45,$I$28:J$28), SUMIF($I$5:J$5, $D45,$I$28:J$28)/$I$19, SUMIF($I$5:J$5, $D45,$I$28:J$28)-SUM($I45:J45))</f>
        <v>0</v>
      </c>
      <c r="L45" s="6">
        <f>IF(SUM($I45:K45)&lt;SUMIF($I$5:K$5, $D45,$I$28:K$28), SUMIF($I$5:K$5, $D45,$I$28:K$28)/$I$19, SUMIF($I$5:K$5, $D45,$I$28:K$28)-SUM($I45:K45))</f>
        <v>0</v>
      </c>
      <c r="M45" s="6">
        <f>IF(SUM($I45:L45)&lt;SUMIF($I$5:L$5, $D45,$I$28:L$28), SUMIF($I$5:L$5, $D45,$I$28:L$28)/$I$19, SUMIF($I$5:L$5, $D45,$I$28:L$28)-SUM($I45:L45))</f>
        <v>0</v>
      </c>
      <c r="N45" s="6">
        <f>IF(SUM($I45:M45)&lt;SUMIF($I$5:M$5, $D45,$I$28:M$28), SUMIF($I$5:M$5, $D45,$I$28:M$28)/$I$19, SUMIF($I$5:M$5, $D45,$I$28:M$28)-SUM($I45:M45))</f>
        <v>0</v>
      </c>
      <c r="O45" s="6">
        <f>IF(SUM($I45:N45)&lt;SUMIF($I$5:N$5, $D45,$I$28:N$28), SUMIF($I$5:N$5, $D45,$I$28:N$28)/$I$19, SUMIF($I$5:N$5, $D45,$I$28:N$28)-SUM($I45:N45))</f>
        <v>0</v>
      </c>
      <c r="P45" s="6">
        <f>IF(SUM($I45:O45)&lt;SUMIF($I$5:O$5, $D45,$I$28:O$28), SUMIF($I$5:O$5, $D45,$I$28:O$28)/$I$19, SUMIF($I$5:O$5, $D45,$I$28:O$28)-SUM($I45:O45))</f>
        <v>0</v>
      </c>
      <c r="Q45" s="6">
        <f>IF(SUM($I45:P45)&lt;SUMIF($I$5:P$5, $D45,$I$28:P$28), SUMIF($I$5:P$5, $D45,$I$28:P$28)/$I$19, SUMIF($I$5:P$5, $D45,$I$28:P$28)-SUM($I45:P45))</f>
        <v>0</v>
      </c>
      <c r="R45" s="6">
        <f>IF(SUM($I45:Q45)&lt;SUMIF($I$5:Q$5, $D45,$I$28:Q$28), SUMIF($I$5:Q$5, $D45,$I$28:Q$28)/$I$19, SUMIF($I$5:Q$5, $D45,$I$28:Q$28)-SUM($I45:Q45))</f>
        <v>0</v>
      </c>
      <c r="S45" s="6">
        <f>IF(SUM($I45:R45)&lt;SUMIF($I$5:R$5, $D45,$I$28:R$28), SUMIF($I$5:R$5, $D45,$I$28:R$28)/$I$19, SUMIF($I$5:R$5, $D45,$I$28:R$28)-SUM($I45:R45))</f>
        <v>0</v>
      </c>
    </row>
    <row r="46" spans="4:22" ht="12.75" customHeight="1">
      <c r="D46" s="25">
        <f t="shared" si="17"/>
        <v>2027</v>
      </c>
      <c r="E46" s="1" t="s">
        <v>27</v>
      </c>
      <c r="I46" s="37"/>
      <c r="J46" s="6">
        <f>IF(SUM($I46:I46)&lt;SUMIF(I$5:$I$5, $D46,I$28:$I$28), SUMIF(I$5:$I$5, $D46,I$28:$I$28)/$I$19, SUMIF(I$5:$I$5, $D46,I$28:$I$28)-SUM($I46:I46))</f>
        <v>0</v>
      </c>
      <c r="K46" s="6">
        <f>IF(SUM($I46:J46)&lt;SUMIF($I$5:J$5, $D46,$I$28:J$28), SUMIF($I$5:J$5, $D46,$I$28:J$28)/$I$19, SUMIF($I$5:J$5, $D46,$I$28:J$28)-SUM($I46:J46))</f>
        <v>0</v>
      </c>
      <c r="L46" s="6">
        <f>IF(SUM($I46:K46)&lt;SUMIF($I$5:K$5, $D46,$I$28:K$28), SUMIF($I$5:K$5, $D46,$I$28:K$28)/$I$19, SUMIF($I$5:K$5, $D46,$I$28:K$28)-SUM($I46:K46))</f>
        <v>0</v>
      </c>
      <c r="M46" s="6">
        <f>IF(SUM($I46:L46)&lt;SUMIF($I$5:L$5, $D46,$I$28:L$28), SUMIF($I$5:L$5, $D46,$I$28:L$28)/$I$19, SUMIF($I$5:L$5, $D46,$I$28:L$28)-SUM($I46:L46))</f>
        <v>0</v>
      </c>
      <c r="N46" s="6">
        <f>IF(SUM($I46:M46)&lt;SUMIF($I$5:M$5, $D46,$I$28:M$28), SUMIF($I$5:M$5, $D46,$I$28:M$28)/$I$19, SUMIF($I$5:M$5, $D46,$I$28:M$28)-SUM($I46:M46))</f>
        <v>0</v>
      </c>
      <c r="O46" s="6">
        <f>IF(SUM($I46:N46)&lt;SUMIF($I$5:N$5, $D46,$I$28:N$28), SUMIF($I$5:N$5, $D46,$I$28:N$28)/$I$19, SUMIF($I$5:N$5, $D46,$I$28:N$28)-SUM($I46:N46))</f>
        <v>0</v>
      </c>
      <c r="P46" s="6">
        <f>IF(SUM($I46:O46)&lt;SUMIF($I$5:O$5, $D46,$I$28:O$28), SUMIF($I$5:O$5, $D46,$I$28:O$28)/$I$19, SUMIF($I$5:O$5, $D46,$I$28:O$28)-SUM($I46:O46))</f>
        <v>0</v>
      </c>
      <c r="Q46" s="6">
        <f>IF(SUM($I46:P46)&lt;SUMIF($I$5:P$5, $D46,$I$28:P$28), SUMIF($I$5:P$5, $D46,$I$28:P$28)/$I$19, SUMIF($I$5:P$5, $D46,$I$28:P$28)-SUM($I46:P46))</f>
        <v>0</v>
      </c>
      <c r="R46" s="6">
        <f>IF(SUM($I46:Q46)&lt;SUMIF($I$5:Q$5, $D46,$I$28:Q$28), SUMIF($I$5:Q$5, $D46,$I$28:Q$28)/$I$19, SUMIF($I$5:Q$5, $D46,$I$28:Q$28)-SUM($I46:Q46))</f>
        <v>0</v>
      </c>
      <c r="S46" s="6">
        <f>IF(SUM($I46:R46)&lt;SUMIF($I$5:R$5, $D46,$I$28:R$28), SUMIF($I$5:R$5, $D46,$I$28:R$28)/$I$19, SUMIF($I$5:R$5, $D46,$I$28:R$28)-SUM($I46:R46))</f>
        <v>0</v>
      </c>
    </row>
    <row r="47" spans="4:22" ht="12.75" customHeight="1">
      <c r="D47" s="25">
        <f t="shared" si="17"/>
        <v>2028</v>
      </c>
      <c r="E47" s="1" t="s">
        <v>27</v>
      </c>
      <c r="I47" s="37"/>
      <c r="J47" s="6">
        <f>IF(SUM($I47:I47)&lt;SUMIF(I$5:$I$5, $D47,I$28:$I$28), SUMIF(I$5:$I$5, $D47,I$28:$I$28)/$I$19, SUMIF(I$5:$I$5, $D47,I$28:$I$28)-SUM($I47:I47))</f>
        <v>0</v>
      </c>
      <c r="K47" s="6">
        <f>IF(SUM($I47:J47)&lt;SUMIF($I$5:J$5, $D47,$I$28:J$28), SUMIF($I$5:J$5, $D47,$I$28:J$28)/$I$19, SUMIF($I$5:J$5, $D47,$I$28:J$28)-SUM($I47:J47))</f>
        <v>0</v>
      </c>
      <c r="L47" s="6">
        <f>IF(SUM($I47:K47)&lt;SUMIF($I$5:K$5, $D47,$I$28:K$28), SUMIF($I$5:K$5, $D47,$I$28:K$28)/$I$19, SUMIF($I$5:K$5, $D47,$I$28:K$28)-SUM($I47:K47))</f>
        <v>0</v>
      </c>
      <c r="M47" s="6">
        <f>IF(SUM($I47:L47)&lt;SUMIF($I$5:L$5, $D47,$I$28:L$28), SUMIF($I$5:L$5, $D47,$I$28:L$28)/$I$19, SUMIF($I$5:L$5, $D47,$I$28:L$28)-SUM($I47:L47))</f>
        <v>0</v>
      </c>
      <c r="N47" s="6">
        <f>IF(SUM($I47:M47)&lt;SUMIF($I$5:M$5, $D47,$I$28:M$28), SUMIF($I$5:M$5, $D47,$I$28:M$28)/$I$19, SUMIF($I$5:M$5, $D47,$I$28:M$28)-SUM($I47:M47))</f>
        <v>0</v>
      </c>
      <c r="O47" s="6">
        <f>IF(SUM($I47:N47)&lt;SUMIF($I$5:N$5, $D47,$I$28:N$28), SUMIF($I$5:N$5, $D47,$I$28:N$28)/$I$19, SUMIF($I$5:N$5, $D47,$I$28:N$28)-SUM($I47:N47))</f>
        <v>0</v>
      </c>
      <c r="P47" s="6">
        <f>IF(SUM($I47:O47)&lt;SUMIF($I$5:O$5, $D47,$I$28:O$28), SUMIF($I$5:O$5, $D47,$I$28:O$28)/$I$19, SUMIF($I$5:O$5, $D47,$I$28:O$28)-SUM($I47:O47))</f>
        <v>0</v>
      </c>
      <c r="Q47" s="6">
        <f>IF(SUM($I47:P47)&lt;SUMIF($I$5:P$5, $D47,$I$28:P$28), SUMIF($I$5:P$5, $D47,$I$28:P$28)/$I$19, SUMIF($I$5:P$5, $D47,$I$28:P$28)-SUM($I47:P47))</f>
        <v>0</v>
      </c>
      <c r="R47" s="6">
        <f>IF(SUM($I47:Q47)&lt;SUMIF($I$5:Q$5, $D47,$I$28:Q$28), SUMIF($I$5:Q$5, $D47,$I$28:Q$28)/$I$19, SUMIF($I$5:Q$5, $D47,$I$28:Q$28)-SUM($I47:Q47))</f>
        <v>0</v>
      </c>
      <c r="S47" s="6">
        <f>IF(SUM($I47:R47)&lt;SUMIF($I$5:R$5, $D47,$I$28:R$28), SUMIF($I$5:R$5, $D47,$I$28:R$28)/$I$19, SUMIF($I$5:R$5, $D47,$I$28:R$28)-SUM($I47:R47))</f>
        <v>0</v>
      </c>
    </row>
    <row r="48" spans="4:22" ht="12.75" customHeight="1">
      <c r="D48" s="25">
        <f t="shared" si="17"/>
        <v>2029</v>
      </c>
      <c r="E48" s="1" t="s">
        <v>27</v>
      </c>
      <c r="I48" s="37"/>
      <c r="J48" s="6">
        <f>IF(SUM($I48:I48)&lt;SUMIF(I$5:$I$5, $D48,I$28:$I$28), SUMIF(I$5:$I$5, $D48,I$28:$I$28)/$I$19, SUMIF(I$5:$I$5, $D48,I$28:$I$28)-SUM($I48:I48))</f>
        <v>0</v>
      </c>
      <c r="K48" s="6">
        <f>IF(SUM($I48:J48)&lt;SUMIF($I$5:J$5, $D48,$I$28:J$28), SUMIF($I$5:J$5, $D48,$I$28:J$28)/$I$19, SUMIF($I$5:J$5, $D48,$I$28:J$28)-SUM($I48:J48))</f>
        <v>0</v>
      </c>
      <c r="L48" s="6">
        <f>IF(SUM($I48:K48)&lt;SUMIF($I$5:K$5, $D48,$I$28:K$28), SUMIF($I$5:K$5, $D48,$I$28:K$28)/$I$19, SUMIF($I$5:K$5, $D48,$I$28:K$28)-SUM($I48:K48))</f>
        <v>0</v>
      </c>
      <c r="M48" s="6">
        <f>IF(SUM($I48:L48)&lt;SUMIF($I$5:L$5, $D48,$I$28:L$28), SUMIF($I$5:L$5, $D48,$I$28:L$28)/$I$19, SUMIF($I$5:L$5, $D48,$I$28:L$28)-SUM($I48:L48))</f>
        <v>0</v>
      </c>
      <c r="N48" s="6">
        <f>IF(SUM($I48:M48)&lt;SUMIF($I$5:M$5, $D48,$I$28:M$28), SUMIF($I$5:M$5, $D48,$I$28:M$28)/$I$19, SUMIF($I$5:M$5, $D48,$I$28:M$28)-SUM($I48:M48))</f>
        <v>0</v>
      </c>
      <c r="O48" s="6">
        <f>IF(SUM($I48:N48)&lt;SUMIF($I$5:N$5, $D48,$I$28:N$28), SUMIF($I$5:N$5, $D48,$I$28:N$28)/$I$19, SUMIF($I$5:N$5, $D48,$I$28:N$28)-SUM($I48:N48))</f>
        <v>0</v>
      </c>
      <c r="P48" s="6">
        <f>IF(SUM($I48:O48)&lt;SUMIF($I$5:O$5, $D48,$I$28:O$28), SUMIF($I$5:O$5, $D48,$I$28:O$28)/$I$19, SUMIF($I$5:O$5, $D48,$I$28:O$28)-SUM($I48:O48))</f>
        <v>0</v>
      </c>
      <c r="Q48" s="6">
        <f>IF(SUM($I48:P48)&lt;SUMIF($I$5:P$5, $D48,$I$28:P$28), SUMIF($I$5:P$5, $D48,$I$28:P$28)/$I$19, SUMIF($I$5:P$5, $D48,$I$28:P$28)-SUM($I48:P48))</f>
        <v>0</v>
      </c>
      <c r="R48" s="6">
        <f>IF(SUM($I48:Q48)&lt;SUMIF($I$5:Q$5, $D48,$I$28:Q$28), SUMIF($I$5:Q$5, $D48,$I$28:Q$28)/$I$19, SUMIF($I$5:Q$5, $D48,$I$28:Q$28)-SUM($I48:Q48))</f>
        <v>0</v>
      </c>
      <c r="S48" s="6">
        <f>IF(SUM($I48:R48)&lt;SUMIF($I$5:R$5, $D48,$I$28:R$28), SUMIF($I$5:R$5, $D48,$I$28:R$28)/$I$19, SUMIF($I$5:R$5, $D48,$I$28:R$28)-SUM($I48:R48))</f>
        <v>0</v>
      </c>
    </row>
    <row r="49" spans="4:19" ht="12.75" customHeight="1">
      <c r="D49" s="25">
        <f t="shared" si="17"/>
        <v>2030</v>
      </c>
      <c r="E49" s="1" t="s">
        <v>27</v>
      </c>
      <c r="I49" s="37"/>
      <c r="J49" s="6">
        <f>IF(SUM($I49:I49)&lt;SUMIF(I$5:$I$5, $D49,I$28:$I$28), SUMIF(I$5:$I$5, $D49,I$28:$I$28)/$I$19, SUMIF(I$5:$I$5, $D49,I$28:$I$28)-SUM($I49:I49))</f>
        <v>0</v>
      </c>
      <c r="K49" s="6">
        <f>IF(SUM($I49:J49)&lt;SUMIF($I$5:J$5, $D49,$I$28:J$28), SUMIF($I$5:J$5, $D49,$I$28:J$28)/$I$19, SUMIF($I$5:J$5, $D49,$I$28:J$28)-SUM($I49:J49))</f>
        <v>0</v>
      </c>
      <c r="L49" s="6">
        <f>IF(SUM($I49:K49)&lt;SUMIF($I$5:K$5, $D49,$I$28:K$28), SUMIF($I$5:K$5, $D49,$I$28:K$28)/$I$19, SUMIF($I$5:K$5, $D49,$I$28:K$28)-SUM($I49:K49))</f>
        <v>0</v>
      </c>
      <c r="M49" s="6">
        <f>IF(SUM($I49:L49)&lt;SUMIF($I$5:L$5, $D49,$I$28:L$28), SUMIF($I$5:L$5, $D49,$I$28:L$28)/$I$19, SUMIF($I$5:L$5, $D49,$I$28:L$28)-SUM($I49:L49))</f>
        <v>0</v>
      </c>
      <c r="N49" s="6">
        <f>IF(SUM($I49:M49)&lt;SUMIF($I$5:M$5, $D49,$I$28:M$28), SUMIF($I$5:M$5, $D49,$I$28:M$28)/$I$19, SUMIF($I$5:M$5, $D49,$I$28:M$28)-SUM($I49:M49))</f>
        <v>0</v>
      </c>
      <c r="O49" s="6">
        <f>IF(SUM($I49:N49)&lt;SUMIF($I$5:N$5, $D49,$I$28:N$28), SUMIF($I$5:N$5, $D49,$I$28:N$28)/$I$19, SUMIF($I$5:N$5, $D49,$I$28:N$28)-SUM($I49:N49))</f>
        <v>0</v>
      </c>
      <c r="P49" s="6">
        <f>IF(SUM($I49:O49)&lt;SUMIF($I$5:O$5, $D49,$I$28:O$28), SUMIF($I$5:O$5, $D49,$I$28:O$28)/$I$19, SUMIF($I$5:O$5, $D49,$I$28:O$28)-SUM($I49:O49))</f>
        <v>0</v>
      </c>
      <c r="Q49" s="6">
        <f>IF(SUM($I49:P49)&lt;SUMIF($I$5:P$5, $D49,$I$28:P$28), SUMIF($I$5:P$5, $D49,$I$28:P$28)/$I$19, SUMIF($I$5:P$5, $D49,$I$28:P$28)-SUM($I49:P49))</f>
        <v>0</v>
      </c>
      <c r="R49" s="6">
        <f>IF(SUM($I49:Q49)&lt;SUMIF($I$5:Q$5, $D49,$I$28:Q$28), SUMIF($I$5:Q$5, $D49,$I$28:Q$28)/$I$19, SUMIF($I$5:Q$5, $D49,$I$28:Q$28)-SUM($I49:Q49))</f>
        <v>0</v>
      </c>
      <c r="S49" s="6">
        <f>IF(SUM($I49:R49)&lt;SUMIF($I$5:R$5, $D49,$I$28:R$28), SUMIF($I$5:R$5, $D49,$I$28:R$28)/$I$19, SUMIF($I$5:R$5, $D49,$I$28:R$28)-SUM($I49:R49))</f>
        <v>0</v>
      </c>
    </row>
    <row r="50" spans="4:19" ht="12.75" customHeight="1">
      <c r="D50" s="25">
        <f t="shared" si="17"/>
        <v>2031</v>
      </c>
      <c r="E50" s="1" t="s">
        <v>27</v>
      </c>
      <c r="I50" s="37"/>
      <c r="J50" s="6">
        <f>IF(SUM($I50:I50)&lt;SUMIF(I$5:$I$5, $D50,I$28:$I$28), SUMIF(I$5:$I$5, $D50,I$28:$I$28)/$I$19, SUMIF(I$5:$I$5, $D50,I$28:$I$28)-SUM($I50:I50))</f>
        <v>0</v>
      </c>
      <c r="K50" s="6">
        <f>IF(SUM($I50:J50)&lt;SUMIF($I$5:J$5, $D50,$I$28:J$28), SUMIF($I$5:J$5, $D50,$I$28:J$28)/$I$19, SUMIF($I$5:J$5, $D50,$I$28:J$28)-SUM($I50:J50))</f>
        <v>0</v>
      </c>
      <c r="L50" s="6">
        <f>IF(SUM($I50:K50)&lt;SUMIF($I$5:K$5, $D50,$I$28:K$28), SUMIF($I$5:K$5, $D50,$I$28:K$28)/$I$19, SUMIF($I$5:K$5, $D50,$I$28:K$28)-SUM($I50:K50))</f>
        <v>0</v>
      </c>
      <c r="M50" s="6">
        <f>IF(SUM($I50:L50)&lt;SUMIF($I$5:L$5, $D50,$I$28:L$28), SUMIF($I$5:L$5, $D50,$I$28:L$28)/$I$19, SUMIF($I$5:L$5, $D50,$I$28:L$28)-SUM($I50:L50))</f>
        <v>0</v>
      </c>
      <c r="N50" s="6">
        <f>IF(SUM($I50:M50)&lt;SUMIF($I$5:M$5, $D50,$I$28:M$28), SUMIF($I$5:M$5, $D50,$I$28:M$28)/$I$19, SUMIF($I$5:M$5, $D50,$I$28:M$28)-SUM($I50:M50))</f>
        <v>0</v>
      </c>
      <c r="O50" s="6">
        <f>IF(SUM($I50:N50)&lt;SUMIF($I$5:N$5, $D50,$I$28:N$28), SUMIF($I$5:N$5, $D50,$I$28:N$28)/$I$19, SUMIF($I$5:N$5, $D50,$I$28:N$28)-SUM($I50:N50))</f>
        <v>0</v>
      </c>
      <c r="P50" s="6">
        <f>IF(SUM($I50:O50)&lt;SUMIF($I$5:O$5, $D50,$I$28:O$28), SUMIF($I$5:O$5, $D50,$I$28:O$28)/$I$19, SUMIF($I$5:O$5, $D50,$I$28:O$28)-SUM($I50:O50))</f>
        <v>0</v>
      </c>
      <c r="Q50" s="6">
        <f>IF(SUM($I50:P50)&lt;SUMIF($I$5:P$5, $D50,$I$28:P$28), SUMIF($I$5:P$5, $D50,$I$28:P$28)/$I$19, SUMIF($I$5:P$5, $D50,$I$28:P$28)-SUM($I50:P50))</f>
        <v>0</v>
      </c>
      <c r="R50" s="6">
        <f>IF(SUM($I50:Q50)&lt;SUMIF($I$5:Q$5, $D50,$I$28:Q$28), SUMIF($I$5:Q$5, $D50,$I$28:Q$28)/$I$19, SUMIF($I$5:Q$5, $D50,$I$28:Q$28)-SUM($I50:Q50))</f>
        <v>0</v>
      </c>
      <c r="S50" s="6">
        <f>IF(SUM($I50:R50)&lt;SUMIF($I$5:R$5, $D50,$I$28:R$28), SUMIF($I$5:R$5, $D50,$I$28:R$28)/$I$19, SUMIF($I$5:R$5, $D50,$I$28:R$28)-SUM($I50:R50))</f>
        <v>0</v>
      </c>
    </row>
    <row r="51" spans="4:19" ht="12.75" customHeight="1">
      <c r="D51" s="25">
        <f t="shared" si="17"/>
        <v>2032</v>
      </c>
      <c r="E51" s="1" t="s">
        <v>27</v>
      </c>
      <c r="I51" s="37"/>
      <c r="J51" s="6">
        <f>IF(SUM($I51:I51)&lt;SUMIF(I$5:$I$5, $D51,I$28:$I$28), SUMIF(I$5:$I$5, $D51,I$28:$I$28)/$I$19, SUMIF(I$5:$I$5, $D51,I$28:$I$28)-SUM($I51:I51))</f>
        <v>0</v>
      </c>
      <c r="K51" s="6">
        <f>IF(SUM($I51:J51)&lt;SUMIF($I$5:J$5, $D51,$I$28:J$28), SUMIF($I$5:J$5, $D51,$I$28:J$28)/$I$19, SUMIF($I$5:J$5, $D51,$I$28:J$28)-SUM($I51:J51))</f>
        <v>0</v>
      </c>
      <c r="L51" s="6">
        <f>IF(SUM($I51:K51)&lt;SUMIF($I$5:K$5, $D51,$I$28:K$28), SUMIF($I$5:K$5, $D51,$I$28:K$28)/$I$19, SUMIF($I$5:K$5, $D51,$I$28:K$28)-SUM($I51:K51))</f>
        <v>0</v>
      </c>
      <c r="M51" s="6">
        <f>IF(SUM($I51:L51)&lt;SUMIF($I$5:L$5, $D51,$I$28:L$28), SUMIF($I$5:L$5, $D51,$I$28:L$28)/$I$19, SUMIF($I$5:L$5, $D51,$I$28:L$28)-SUM($I51:L51))</f>
        <v>0</v>
      </c>
      <c r="N51" s="6">
        <f>IF(SUM($I51:M51)&lt;SUMIF($I$5:M$5, $D51,$I$28:M$28), SUMIF($I$5:M$5, $D51,$I$28:M$28)/$I$19, SUMIF($I$5:M$5, $D51,$I$28:M$28)-SUM($I51:M51))</f>
        <v>0</v>
      </c>
      <c r="O51" s="6">
        <f>IF(SUM($I51:N51)&lt;SUMIF($I$5:N$5, $D51,$I$28:N$28), SUMIF($I$5:N$5, $D51,$I$28:N$28)/$I$19, SUMIF($I$5:N$5, $D51,$I$28:N$28)-SUM($I51:N51))</f>
        <v>0</v>
      </c>
      <c r="P51" s="6">
        <f>IF(SUM($I51:O51)&lt;SUMIF($I$5:O$5, $D51,$I$28:O$28), SUMIF($I$5:O$5, $D51,$I$28:O$28)/$I$19, SUMIF($I$5:O$5, $D51,$I$28:O$28)-SUM($I51:O51))</f>
        <v>0</v>
      </c>
      <c r="Q51" s="6">
        <f>IF(SUM($I51:P51)&lt;SUMIF($I$5:P$5, $D51,$I$28:P$28), SUMIF($I$5:P$5, $D51,$I$28:P$28)/$I$19, SUMIF($I$5:P$5, $D51,$I$28:P$28)-SUM($I51:P51))</f>
        <v>0</v>
      </c>
      <c r="R51" s="6">
        <f>IF(SUM($I51:Q51)&lt;SUMIF($I$5:Q$5, $D51,$I$28:Q$28), SUMIF($I$5:Q$5, $D51,$I$28:Q$28)/$I$19, SUMIF($I$5:Q$5, $D51,$I$28:Q$28)-SUM($I51:Q51))</f>
        <v>0</v>
      </c>
      <c r="S51" s="6">
        <f>IF(SUM($I51:R51)&lt;SUMIF($I$5:R$5, $D51,$I$28:R$28), SUMIF($I$5:R$5, $D51,$I$28:R$28)/$I$19, SUMIF($I$5:R$5, $D51,$I$28:R$28)-SUM($I51:R51))</f>
        <v>0</v>
      </c>
    </row>
    <row r="52" spans="4:19" ht="12.75" customHeight="1">
      <c r="D52" s="25">
        <f t="shared" si="17"/>
        <v>2033</v>
      </c>
      <c r="E52" s="1" t="s">
        <v>27</v>
      </c>
      <c r="I52" s="37"/>
      <c r="J52" s="6">
        <f>IF(SUM($I52:I52)&lt;SUMIF(I$5:$I$5, $D52,I$28:$I$28), SUMIF(I$5:$I$5, $D52,I$28:$I$28)/$I$19, SUMIF(I$5:$I$5, $D52,I$28:$I$28)-SUM($I52:I52))</f>
        <v>0</v>
      </c>
      <c r="K52" s="6">
        <f>IF(SUM($I52:J52)&lt;SUMIF($I$5:J$5, $D52,$I$28:J$28), SUMIF($I$5:J$5, $D52,$I$28:J$28)/$I$19, SUMIF($I$5:J$5, $D52,$I$28:J$28)-SUM($I52:J52))</f>
        <v>0</v>
      </c>
      <c r="L52" s="6">
        <f>IF(SUM($I52:K52)&lt;SUMIF($I$5:K$5, $D52,$I$28:K$28), SUMIF($I$5:K$5, $D52,$I$28:K$28)/$I$19, SUMIF($I$5:K$5, $D52,$I$28:K$28)-SUM($I52:K52))</f>
        <v>0</v>
      </c>
      <c r="M52" s="6">
        <f>IF(SUM($I52:L52)&lt;SUMIF($I$5:L$5, $D52,$I$28:L$28), SUMIF($I$5:L$5, $D52,$I$28:L$28)/$I$19, SUMIF($I$5:L$5, $D52,$I$28:L$28)-SUM($I52:L52))</f>
        <v>0</v>
      </c>
      <c r="N52" s="6">
        <f>IF(SUM($I52:M52)&lt;SUMIF($I$5:M$5, $D52,$I$28:M$28), SUMIF($I$5:M$5, $D52,$I$28:M$28)/$I$19, SUMIF($I$5:M$5, $D52,$I$28:M$28)-SUM($I52:M52))</f>
        <v>0</v>
      </c>
      <c r="O52" s="6">
        <f>IF(SUM($I52:N52)&lt;SUMIF($I$5:N$5, $D52,$I$28:N$28), SUMIF($I$5:N$5, $D52,$I$28:N$28)/$I$19, SUMIF($I$5:N$5, $D52,$I$28:N$28)-SUM($I52:N52))</f>
        <v>0</v>
      </c>
      <c r="P52" s="6">
        <f>IF(SUM($I52:O52)&lt;SUMIF($I$5:O$5, $D52,$I$28:O$28), SUMIF($I$5:O$5, $D52,$I$28:O$28)/$I$19, SUMIF($I$5:O$5, $D52,$I$28:O$28)-SUM($I52:O52))</f>
        <v>0</v>
      </c>
      <c r="Q52" s="6">
        <f>IF(SUM($I52:P52)&lt;SUMIF($I$5:P$5, $D52,$I$28:P$28), SUMIF($I$5:P$5, $D52,$I$28:P$28)/$I$19, SUMIF($I$5:P$5, $D52,$I$28:P$28)-SUM($I52:P52))</f>
        <v>0</v>
      </c>
      <c r="R52" s="6">
        <f>IF(SUM($I52:Q52)&lt;SUMIF($I$5:Q$5, $D52,$I$28:Q$28), SUMIF($I$5:Q$5, $D52,$I$28:Q$28)/$I$19, SUMIF($I$5:Q$5, $D52,$I$28:Q$28)-SUM($I52:Q52))</f>
        <v>0</v>
      </c>
      <c r="S52" s="6">
        <f>IF(SUM($I52:R52)&lt;SUMIF($I$5:R$5, $D52,$I$28:R$28), SUMIF($I$5:R$5, $D52,$I$28:R$28)/$I$19, SUMIF($I$5:R$5, $D52,$I$28:R$28)-SUM($I52:R52))</f>
        <v>0</v>
      </c>
    </row>
    <row r="53" spans="4:19" ht="12.75" customHeight="1">
      <c r="D53" s="25">
        <f t="shared" si="17"/>
        <v>2034</v>
      </c>
      <c r="E53" s="1" t="s">
        <v>27</v>
      </c>
      <c r="I53" s="37"/>
      <c r="J53" s="6">
        <f>IF(SUM($I53:I53)&lt;SUMIF(I$5:$I$5, $D53,I$28:$I$28), SUMIF(I$5:$I$5, $D53,I$28:$I$28)/$I$19, SUMIF(I$5:$I$5, $D53,I$28:$I$28)-SUM($I53:I53))</f>
        <v>0</v>
      </c>
      <c r="K53" s="6">
        <f>IF(SUM($I53:J53)&lt;SUMIF($I$5:J$5, $D53,$I$28:J$28), SUMIF($I$5:J$5, $D53,$I$28:J$28)/$I$19, SUMIF($I$5:J$5, $D53,$I$28:J$28)-SUM($I53:J53))</f>
        <v>0</v>
      </c>
      <c r="L53" s="6">
        <f>IF(SUM($I53:K53)&lt;SUMIF($I$5:K$5, $D53,$I$28:K$28), SUMIF($I$5:K$5, $D53,$I$28:K$28)/$I$19, SUMIF($I$5:K$5, $D53,$I$28:K$28)-SUM($I53:K53))</f>
        <v>0</v>
      </c>
      <c r="M53" s="6">
        <f>IF(SUM($I53:L53)&lt;SUMIF($I$5:L$5, $D53,$I$28:L$28), SUMIF($I$5:L$5, $D53,$I$28:L$28)/$I$19, SUMIF($I$5:L$5, $D53,$I$28:L$28)-SUM($I53:L53))</f>
        <v>0</v>
      </c>
      <c r="N53" s="6">
        <f>IF(SUM($I53:M53)&lt;SUMIF($I$5:M$5, $D53,$I$28:M$28), SUMIF($I$5:M$5, $D53,$I$28:M$28)/$I$19, SUMIF($I$5:M$5, $D53,$I$28:M$28)-SUM($I53:M53))</f>
        <v>0</v>
      </c>
      <c r="O53" s="6">
        <f>IF(SUM($I53:N53)&lt;SUMIF($I$5:N$5, $D53,$I$28:N$28), SUMIF($I$5:N$5, $D53,$I$28:N$28)/$I$19, SUMIF($I$5:N$5, $D53,$I$28:N$28)-SUM($I53:N53))</f>
        <v>0</v>
      </c>
      <c r="P53" s="6">
        <f>IF(SUM($I53:O53)&lt;SUMIF($I$5:O$5, $D53,$I$28:O$28), SUMIF($I$5:O$5, $D53,$I$28:O$28)/$I$19, SUMIF($I$5:O$5, $D53,$I$28:O$28)-SUM($I53:O53))</f>
        <v>0</v>
      </c>
      <c r="Q53" s="6">
        <f>IF(SUM($I53:P53)&lt;SUMIF($I$5:P$5, $D53,$I$28:P$28), SUMIF($I$5:P$5, $D53,$I$28:P$28)/$I$19, SUMIF($I$5:P$5, $D53,$I$28:P$28)-SUM($I53:P53))</f>
        <v>0</v>
      </c>
      <c r="R53" s="6">
        <f>IF(SUM($I53:Q53)&lt;SUMIF($I$5:Q$5, $D53,$I$28:Q$28), SUMIF($I$5:Q$5, $D53,$I$28:Q$28)/$I$19, SUMIF($I$5:Q$5, $D53,$I$28:Q$28)-SUM($I53:Q53))</f>
        <v>0</v>
      </c>
      <c r="S53" s="6">
        <f>IF(SUM($I53:R53)&lt;SUMIF($I$5:R$5, $D53,$I$28:R$28), SUMIF($I$5:R$5, $D53,$I$28:R$28)/$I$19, SUMIF($I$5:R$5, $D53,$I$28:R$28)-SUM($I53:R53))</f>
        <v>0</v>
      </c>
    </row>
    <row r="54" spans="4:19" ht="12.75" customHeight="1">
      <c r="D54" s="25">
        <f t="shared" si="17"/>
        <v>2035</v>
      </c>
      <c r="E54" s="1" t="s">
        <v>27</v>
      </c>
      <c r="I54" s="37"/>
      <c r="J54" s="6">
        <f>IF(SUM($I54:I54)&lt;SUMIF(I$5:$I$5, $D54,I$28:$I$28), SUMIF(I$5:$I$5, $D54,I$28:$I$28)/$I$19, SUMIF(I$5:$I$5, $D54,I$28:$I$28)-SUM($I54:I54))</f>
        <v>0</v>
      </c>
      <c r="K54" s="6">
        <f>IF(SUM($I54:J54)&lt;SUMIF($I$5:J$5, $D54,$I$28:J$28), SUMIF($I$5:J$5, $D54,$I$28:J$28)/$I$19, SUMIF($I$5:J$5, $D54,$I$28:J$28)-SUM($I54:J54))</f>
        <v>0</v>
      </c>
      <c r="L54" s="6">
        <f>IF(SUM($I54:K54)&lt;SUMIF($I$5:K$5, $D54,$I$28:K$28), SUMIF($I$5:K$5, $D54,$I$28:K$28)/$I$19, SUMIF($I$5:K$5, $D54,$I$28:K$28)-SUM($I54:K54))</f>
        <v>0</v>
      </c>
      <c r="M54" s="6">
        <f>IF(SUM($I54:L54)&lt;SUMIF($I$5:L$5, $D54,$I$28:L$28), SUMIF($I$5:L$5, $D54,$I$28:L$28)/$I$19, SUMIF($I$5:L$5, $D54,$I$28:L$28)-SUM($I54:L54))</f>
        <v>0</v>
      </c>
      <c r="N54" s="6">
        <f>IF(SUM($I54:M54)&lt;SUMIF($I$5:M$5, $D54,$I$28:M$28), SUMIF($I$5:M$5, $D54,$I$28:M$28)/$I$19, SUMIF($I$5:M$5, $D54,$I$28:M$28)-SUM($I54:M54))</f>
        <v>0</v>
      </c>
      <c r="O54" s="6">
        <f>IF(SUM($I54:N54)&lt;SUMIF($I$5:N$5, $D54,$I$28:N$28), SUMIF($I$5:N$5, $D54,$I$28:N$28)/$I$19, SUMIF($I$5:N$5, $D54,$I$28:N$28)-SUM($I54:N54))</f>
        <v>0</v>
      </c>
      <c r="P54" s="6">
        <f>IF(SUM($I54:O54)&lt;SUMIF($I$5:O$5, $D54,$I$28:O$28), SUMIF($I$5:O$5, $D54,$I$28:O$28)/$I$19, SUMIF($I$5:O$5, $D54,$I$28:O$28)-SUM($I54:O54))</f>
        <v>0</v>
      </c>
      <c r="Q54" s="6">
        <f>IF(SUM($I54:P54)&lt;SUMIF($I$5:P$5, $D54,$I$28:P$28), SUMIF($I$5:P$5, $D54,$I$28:P$28)/$I$19, SUMIF($I$5:P$5, $D54,$I$28:P$28)-SUM($I54:P54))</f>
        <v>0</v>
      </c>
      <c r="R54" s="6">
        <f>IF(SUM($I54:Q54)&lt;SUMIF($I$5:Q$5, $D54,$I$28:Q$28), SUMIF($I$5:Q$5, $D54,$I$28:Q$28)/$I$19, SUMIF($I$5:Q$5, $D54,$I$28:Q$28)-SUM($I54:Q54))</f>
        <v>0</v>
      </c>
      <c r="S54" s="6">
        <f>IF(SUM($I54:R54)&lt;SUMIF($I$5:R$5, $D54,$I$28:R$28), SUMIF($I$5:R$5, $D54,$I$28:R$28)/$I$19, SUMIF($I$5:R$5, $D54,$I$28:R$28)-SUM($I54:R54))</f>
        <v>0</v>
      </c>
    </row>
    <row r="55" spans="4:19" ht="12.75" customHeight="1">
      <c r="D55" s="25">
        <f t="shared" si="17"/>
        <v>2036</v>
      </c>
      <c r="E55" s="1" t="s">
        <v>27</v>
      </c>
      <c r="I55" s="37"/>
      <c r="J55" s="6">
        <f>IF(SUM($I55:I55)&lt;SUMIF(I$5:$I$5, $D55,I$28:$I$28), SUMIF(I$5:$I$5, $D55,I$28:$I$28)/$I$19, SUMIF(I$5:$I$5, $D55,I$28:$I$28)-SUM($I55:I55))</f>
        <v>0</v>
      </c>
      <c r="K55" s="6">
        <f>IF(SUM($I55:J55)&lt;SUMIF($I$5:J$5, $D55,$I$28:J$28), SUMIF($I$5:J$5, $D55,$I$28:J$28)/$I$19, SUMIF($I$5:J$5, $D55,$I$28:J$28)-SUM($I55:J55))</f>
        <v>0</v>
      </c>
      <c r="L55" s="6">
        <f>IF(SUM($I55:K55)&lt;SUMIF($I$5:K$5, $D55,$I$28:K$28), SUMIF($I$5:K$5, $D55,$I$28:K$28)/$I$19, SUMIF($I$5:K$5, $D55,$I$28:K$28)-SUM($I55:K55))</f>
        <v>0</v>
      </c>
      <c r="M55" s="6">
        <f>IF(SUM($I55:L55)&lt;SUMIF($I$5:L$5, $D55,$I$28:L$28), SUMIF($I$5:L$5, $D55,$I$28:L$28)/$I$19, SUMIF($I$5:L$5, $D55,$I$28:L$28)-SUM($I55:L55))</f>
        <v>0</v>
      </c>
      <c r="N55" s="6">
        <f>IF(SUM($I55:M55)&lt;SUMIF($I$5:M$5, $D55,$I$28:M$28), SUMIF($I$5:M$5, $D55,$I$28:M$28)/$I$19, SUMIF($I$5:M$5, $D55,$I$28:M$28)-SUM($I55:M55))</f>
        <v>0</v>
      </c>
      <c r="O55" s="6">
        <f>IF(SUM($I55:N55)&lt;SUMIF($I$5:N$5, $D55,$I$28:N$28), SUMIF($I$5:N$5, $D55,$I$28:N$28)/$I$19, SUMIF($I$5:N$5, $D55,$I$28:N$28)-SUM($I55:N55))</f>
        <v>0</v>
      </c>
      <c r="P55" s="6">
        <f>IF(SUM($I55:O55)&lt;SUMIF($I$5:O$5, $D55,$I$28:O$28), SUMIF($I$5:O$5, $D55,$I$28:O$28)/$I$19, SUMIF($I$5:O$5, $D55,$I$28:O$28)-SUM($I55:O55))</f>
        <v>0</v>
      </c>
      <c r="Q55" s="6">
        <f>IF(SUM($I55:P55)&lt;SUMIF($I$5:P$5, $D55,$I$28:P$28), SUMIF($I$5:P$5, $D55,$I$28:P$28)/$I$19, SUMIF($I$5:P$5, $D55,$I$28:P$28)-SUM($I55:P55))</f>
        <v>0</v>
      </c>
      <c r="R55" s="6">
        <f>IF(SUM($I55:Q55)&lt;SUMIF($I$5:Q$5, $D55,$I$28:Q$28), SUMIF($I$5:Q$5, $D55,$I$28:Q$28)/$I$19, SUMIF($I$5:Q$5, $D55,$I$28:Q$28)-SUM($I55:Q55))</f>
        <v>0</v>
      </c>
      <c r="S55" s="6">
        <f>IF(SUM($I55:R55)&lt;SUMIF($I$5:R$5, $D55,$I$28:R$28), SUMIF($I$5:R$5, $D55,$I$28:R$28)/$I$19, SUMIF($I$5:R$5, $D55,$I$28:R$28)-SUM($I55:R55))</f>
        <v>0</v>
      </c>
    </row>
    <row r="56" spans="4:19" ht="12.75" customHeight="1">
      <c r="D56" s="25">
        <f t="shared" si="17"/>
        <v>2037</v>
      </c>
      <c r="E56" s="1" t="s">
        <v>27</v>
      </c>
      <c r="I56" s="37"/>
      <c r="J56" s="6">
        <f>IF(SUM($I56:I56)&lt;SUMIF(I$5:$I$5, $D56,I$28:$I$28), SUMIF(I$5:$I$5, $D56,I$28:$I$28)/$I$19, SUMIF(I$5:$I$5, $D56,I$28:$I$28)-SUM($I56:I56))</f>
        <v>0</v>
      </c>
      <c r="K56" s="6">
        <f>IF(SUM($I56:J56)&lt;SUMIF($I$5:J$5, $D56,$I$28:J$28), SUMIF($I$5:J$5, $D56,$I$28:J$28)/$I$19, SUMIF($I$5:J$5, $D56,$I$28:J$28)-SUM($I56:J56))</f>
        <v>0</v>
      </c>
      <c r="L56" s="6">
        <f>IF(SUM($I56:K56)&lt;SUMIF($I$5:K$5, $D56,$I$28:K$28), SUMIF($I$5:K$5, $D56,$I$28:K$28)/$I$19, SUMIF($I$5:K$5, $D56,$I$28:K$28)-SUM($I56:K56))</f>
        <v>0</v>
      </c>
      <c r="M56" s="6">
        <f>IF(SUM($I56:L56)&lt;SUMIF($I$5:L$5, $D56,$I$28:L$28), SUMIF($I$5:L$5, $D56,$I$28:L$28)/$I$19, SUMIF($I$5:L$5, $D56,$I$28:L$28)-SUM($I56:L56))</f>
        <v>0</v>
      </c>
      <c r="N56" s="6">
        <f>IF(SUM($I56:M56)&lt;SUMIF($I$5:M$5, $D56,$I$28:M$28), SUMIF($I$5:M$5, $D56,$I$28:M$28)/$I$19, SUMIF($I$5:M$5, $D56,$I$28:M$28)-SUM($I56:M56))</f>
        <v>0</v>
      </c>
      <c r="O56" s="6">
        <f>IF(SUM($I56:N56)&lt;SUMIF($I$5:N$5, $D56,$I$28:N$28), SUMIF($I$5:N$5, $D56,$I$28:N$28)/$I$19, SUMIF($I$5:N$5, $D56,$I$28:N$28)-SUM($I56:N56))</f>
        <v>0</v>
      </c>
      <c r="P56" s="6">
        <f>IF(SUM($I56:O56)&lt;SUMIF($I$5:O$5, $D56,$I$28:O$28), SUMIF($I$5:O$5, $D56,$I$28:O$28)/$I$19, SUMIF($I$5:O$5, $D56,$I$28:O$28)-SUM($I56:O56))</f>
        <v>0</v>
      </c>
      <c r="Q56" s="6">
        <f>IF(SUM($I56:P56)&lt;SUMIF($I$5:P$5, $D56,$I$28:P$28), SUMIF($I$5:P$5, $D56,$I$28:P$28)/$I$19, SUMIF($I$5:P$5, $D56,$I$28:P$28)-SUM($I56:P56))</f>
        <v>0</v>
      </c>
      <c r="R56" s="6">
        <f>IF(SUM($I56:Q56)&lt;SUMIF($I$5:Q$5, $D56,$I$28:Q$28), SUMIF($I$5:Q$5, $D56,$I$28:Q$28)/$I$19, SUMIF($I$5:Q$5, $D56,$I$28:Q$28)-SUM($I56:Q56))</f>
        <v>0</v>
      </c>
      <c r="S56" s="6">
        <f>IF(SUM($I56:R56)&lt;SUMIF($I$5:R$5, $D56,$I$28:R$28), SUMIF($I$5:R$5, $D56,$I$28:R$28)/$I$19, SUMIF($I$5:R$5, $D56,$I$28:R$28)-SUM($I56:R56))</f>
        <v>0</v>
      </c>
    </row>
    <row r="57" spans="4:19" ht="12.75" customHeight="1">
      <c r="D57" s="25">
        <f t="shared" si="17"/>
        <v>2038</v>
      </c>
      <c r="E57" s="1" t="s">
        <v>27</v>
      </c>
      <c r="I57" s="37"/>
      <c r="J57" s="6">
        <f>IF(SUM($I57:I57)&lt;SUMIF(I$5:$I$5, $D57,I$28:$I$28), SUMIF(I$5:$I$5, $D57,I$28:$I$28)/$I$19, SUMIF(I$5:$I$5, $D57,I$28:$I$28)-SUM($I57:I57))</f>
        <v>0</v>
      </c>
      <c r="K57" s="6">
        <f>IF(SUM($I57:J57)&lt;SUMIF($I$5:J$5, $D57,$I$28:J$28), SUMIF($I$5:J$5, $D57,$I$28:J$28)/$I$19, SUMIF($I$5:J$5, $D57,$I$28:J$28)-SUM($I57:J57))</f>
        <v>0</v>
      </c>
      <c r="L57" s="6">
        <f>IF(SUM($I57:K57)&lt;SUMIF($I$5:K$5, $D57,$I$28:K$28), SUMIF($I$5:K$5, $D57,$I$28:K$28)/$I$19, SUMIF($I$5:K$5, $D57,$I$28:K$28)-SUM($I57:K57))</f>
        <v>0</v>
      </c>
      <c r="M57" s="6">
        <f>IF(SUM($I57:L57)&lt;SUMIF($I$5:L$5, $D57,$I$28:L$28), SUMIF($I$5:L$5, $D57,$I$28:L$28)/$I$19, SUMIF($I$5:L$5, $D57,$I$28:L$28)-SUM($I57:L57))</f>
        <v>0</v>
      </c>
      <c r="N57" s="6">
        <f>IF(SUM($I57:M57)&lt;SUMIF($I$5:M$5, $D57,$I$28:M$28), SUMIF($I$5:M$5, $D57,$I$28:M$28)/$I$19, SUMIF($I$5:M$5, $D57,$I$28:M$28)-SUM($I57:M57))</f>
        <v>0</v>
      </c>
      <c r="O57" s="6">
        <f>IF(SUM($I57:N57)&lt;SUMIF($I$5:N$5, $D57,$I$28:N$28), SUMIF($I$5:N$5, $D57,$I$28:N$28)/$I$19, SUMIF($I$5:N$5, $D57,$I$28:N$28)-SUM($I57:N57))</f>
        <v>0</v>
      </c>
      <c r="P57" s="6">
        <f>IF(SUM($I57:O57)&lt;SUMIF($I$5:O$5, $D57,$I$28:O$28), SUMIF($I$5:O$5, $D57,$I$28:O$28)/$I$19, SUMIF($I$5:O$5, $D57,$I$28:O$28)-SUM($I57:O57))</f>
        <v>0</v>
      </c>
      <c r="Q57" s="6">
        <f>IF(SUM($I57:P57)&lt;SUMIF($I$5:P$5, $D57,$I$28:P$28), SUMIF($I$5:P$5, $D57,$I$28:P$28)/$I$19, SUMIF($I$5:P$5, $D57,$I$28:P$28)-SUM($I57:P57))</f>
        <v>0</v>
      </c>
      <c r="R57" s="6">
        <f>IF(SUM($I57:Q57)&lt;SUMIF($I$5:Q$5, $D57,$I$28:Q$28), SUMIF($I$5:Q$5, $D57,$I$28:Q$28)/$I$19, SUMIF($I$5:Q$5, $D57,$I$28:Q$28)-SUM($I57:Q57))</f>
        <v>0</v>
      </c>
      <c r="S57" s="6">
        <f>IF(SUM($I57:R57)&lt;SUMIF($I$5:R$5, $D57,$I$28:R$28), SUMIF($I$5:R$5, $D57,$I$28:R$28)/$I$19, SUMIF($I$5:R$5, $D57,$I$28:R$28)-SUM($I57:R57))</f>
        <v>0</v>
      </c>
    </row>
    <row r="58" spans="4:19" ht="12.75" customHeight="1">
      <c r="D58" s="25">
        <f t="shared" si="17"/>
        <v>2039</v>
      </c>
      <c r="E58" s="1" t="s">
        <v>27</v>
      </c>
      <c r="I58" s="37"/>
      <c r="J58" s="6">
        <f>IF(SUM($I58:I58)&lt;SUMIF(I$5:$I$5, $D58,I$28:$I$28), SUMIF(I$5:$I$5, $D58,I$28:$I$28)/$I$19, SUMIF(I$5:$I$5, $D58,I$28:$I$28)-SUM($I58:I58))</f>
        <v>0</v>
      </c>
      <c r="K58" s="6">
        <f>IF(SUM($I58:J58)&lt;SUMIF($I$5:J$5, $D58,$I$28:J$28), SUMIF($I$5:J$5, $D58,$I$28:J$28)/$I$19, SUMIF($I$5:J$5, $D58,$I$28:J$28)-SUM($I58:J58))</f>
        <v>0</v>
      </c>
      <c r="L58" s="6">
        <f>IF(SUM($I58:K58)&lt;SUMIF($I$5:K$5, $D58,$I$28:K$28), SUMIF($I$5:K$5, $D58,$I$28:K$28)/$I$19, SUMIF($I$5:K$5, $D58,$I$28:K$28)-SUM($I58:K58))</f>
        <v>0</v>
      </c>
      <c r="M58" s="6">
        <f>IF(SUM($I58:L58)&lt;SUMIF($I$5:L$5, $D58,$I$28:L$28), SUMIF($I$5:L$5, $D58,$I$28:L$28)/$I$19, SUMIF($I$5:L$5, $D58,$I$28:L$28)-SUM($I58:L58))</f>
        <v>0</v>
      </c>
      <c r="N58" s="6">
        <f>IF(SUM($I58:M58)&lt;SUMIF($I$5:M$5, $D58,$I$28:M$28), SUMIF($I$5:M$5, $D58,$I$28:M$28)/$I$19, SUMIF($I$5:M$5, $D58,$I$28:M$28)-SUM($I58:M58))</f>
        <v>0</v>
      </c>
      <c r="O58" s="6">
        <f>IF(SUM($I58:N58)&lt;SUMIF($I$5:N$5, $D58,$I$28:N$28), SUMIF($I$5:N$5, $D58,$I$28:N$28)/$I$19, SUMIF($I$5:N$5, $D58,$I$28:N$28)-SUM($I58:N58))</f>
        <v>0</v>
      </c>
      <c r="P58" s="6">
        <f>IF(SUM($I58:O58)&lt;SUMIF($I$5:O$5, $D58,$I$28:O$28), SUMIF($I$5:O$5, $D58,$I$28:O$28)/$I$19, SUMIF($I$5:O$5, $D58,$I$28:O$28)-SUM($I58:O58))</f>
        <v>0</v>
      </c>
      <c r="Q58" s="6">
        <f>IF(SUM($I58:P58)&lt;SUMIF($I$5:P$5, $D58,$I$28:P$28), SUMIF($I$5:P$5, $D58,$I$28:P$28)/$I$19, SUMIF($I$5:P$5, $D58,$I$28:P$28)-SUM($I58:P58))</f>
        <v>0</v>
      </c>
      <c r="R58" s="6">
        <f>IF(SUM($I58:Q58)&lt;SUMIF($I$5:Q$5, $D58,$I$28:Q$28), SUMIF($I$5:Q$5, $D58,$I$28:Q$28)/$I$19, SUMIF($I$5:Q$5, $D58,$I$28:Q$28)-SUM($I58:Q58))</f>
        <v>0</v>
      </c>
      <c r="S58" s="6">
        <f>IF(SUM($I58:R58)&lt;SUMIF($I$5:R$5, $D58,$I$28:R$28), SUMIF($I$5:R$5, $D58,$I$28:R$28)/$I$19, SUMIF($I$5:R$5, $D58,$I$28:R$28)-SUM($I58:R58))</f>
        <v>0</v>
      </c>
    </row>
    <row r="59" spans="4:19" ht="12.75" customHeight="1">
      <c r="D59" s="25">
        <f t="shared" si="17"/>
        <v>2040</v>
      </c>
      <c r="E59" s="1" t="s">
        <v>27</v>
      </c>
      <c r="I59" s="37"/>
      <c r="J59" s="6">
        <f>IF(SUM($I59:I59)&lt;SUMIF(I$5:$I$5, $D59,I$28:$I$28), SUMIF(I$5:$I$5, $D59,I$28:$I$28)/$I$19, SUMIF(I$5:$I$5, $D59,I$28:$I$28)-SUM($I59:I59))</f>
        <v>0</v>
      </c>
      <c r="K59" s="6">
        <f>IF(SUM($I59:J59)&lt;SUMIF($I$5:J$5, $D59,$I$28:J$28), SUMIF($I$5:J$5, $D59,$I$28:J$28)/$I$19, SUMIF($I$5:J$5, $D59,$I$28:J$28)-SUM($I59:J59))</f>
        <v>0</v>
      </c>
      <c r="L59" s="6">
        <f>IF(SUM($I59:K59)&lt;SUMIF($I$5:K$5, $D59,$I$28:K$28), SUMIF($I$5:K$5, $D59,$I$28:K$28)/$I$19, SUMIF($I$5:K$5, $D59,$I$28:K$28)-SUM($I59:K59))</f>
        <v>0</v>
      </c>
      <c r="M59" s="6">
        <f>IF(SUM($I59:L59)&lt;SUMIF($I$5:L$5, $D59,$I$28:L$28), SUMIF($I$5:L$5, $D59,$I$28:L$28)/$I$19, SUMIF($I$5:L$5, $D59,$I$28:L$28)-SUM($I59:L59))</f>
        <v>0</v>
      </c>
      <c r="N59" s="6">
        <f>IF(SUM($I59:M59)&lt;SUMIF($I$5:M$5, $D59,$I$28:M$28), SUMIF($I$5:M$5, $D59,$I$28:M$28)/$I$19, SUMIF($I$5:M$5, $D59,$I$28:M$28)-SUM($I59:M59))</f>
        <v>0</v>
      </c>
      <c r="O59" s="6">
        <f>IF(SUM($I59:N59)&lt;SUMIF($I$5:N$5, $D59,$I$28:N$28), SUMIF($I$5:N$5, $D59,$I$28:N$28)/$I$19, SUMIF($I$5:N$5, $D59,$I$28:N$28)-SUM($I59:N59))</f>
        <v>0</v>
      </c>
      <c r="P59" s="6">
        <f>IF(SUM($I59:O59)&lt;SUMIF($I$5:O$5, $D59,$I$28:O$28), SUMIF($I$5:O$5, $D59,$I$28:O$28)/$I$19, SUMIF($I$5:O$5, $D59,$I$28:O$28)-SUM($I59:O59))</f>
        <v>0</v>
      </c>
      <c r="Q59" s="6">
        <f>IF(SUM($I59:P59)&lt;SUMIF($I$5:P$5, $D59,$I$28:P$28), SUMIF($I$5:P$5, $D59,$I$28:P$28)/$I$19, SUMIF($I$5:P$5, $D59,$I$28:P$28)-SUM($I59:P59))</f>
        <v>0</v>
      </c>
      <c r="R59" s="6">
        <f>IF(SUM($I59:Q59)&lt;SUMIF($I$5:Q$5, $D59,$I$28:Q$28), SUMIF($I$5:Q$5, $D59,$I$28:Q$28)/$I$19, SUMIF($I$5:Q$5, $D59,$I$28:Q$28)-SUM($I59:Q59))</f>
        <v>0</v>
      </c>
      <c r="S59" s="6">
        <f>IF(SUM($I59:R59)&lt;SUMIF($I$5:R$5, $D59,$I$28:R$28), SUMIF($I$5:R$5, $D59,$I$28:R$28)/$I$19, SUMIF($I$5:R$5, $D59,$I$28:R$28)-SUM($I59:R59))</f>
        <v>0</v>
      </c>
    </row>
    <row r="60" spans="4:19" ht="12.75" customHeight="1">
      <c r="I60" s="37"/>
    </row>
    <row r="61" spans="4:19" ht="12.75" customHeight="1">
      <c r="D61" s="21" t="s">
        <v>20</v>
      </c>
      <c r="E61" s="1" t="s">
        <v>27</v>
      </c>
      <c r="I61" s="37"/>
      <c r="J61" s="1">
        <f>J22+SUM(J30:J59)</f>
        <v>6.9771269427777121</v>
      </c>
      <c r="K61" s="1">
        <f t="shared" ref="K61:N61" si="18">K22+SUM(K30:K59)</f>
        <v>8.0902303979589867</v>
      </c>
      <c r="L61" s="1">
        <f t="shared" si="18"/>
        <v>8.7312851902813371</v>
      </c>
      <c r="M61" s="1">
        <f t="shared" si="18"/>
        <v>10.510956568928203</v>
      </c>
      <c r="N61" s="1">
        <f t="shared" si="18"/>
        <v>10.876752453580782</v>
      </c>
      <c r="O61" s="1">
        <f t="shared" ref="O61:S61" si="19">O22+SUM(O30:O59)</f>
        <v>11.070859988844941</v>
      </c>
      <c r="P61" s="1">
        <f t="shared" si="19"/>
        <v>11.847814511707071</v>
      </c>
      <c r="Q61" s="1">
        <f t="shared" si="19"/>
        <v>12.67722057283807</v>
      </c>
      <c r="R61" s="1">
        <f t="shared" si="19"/>
        <v>13.534857780583838</v>
      </c>
      <c r="S61" s="1">
        <f t="shared" si="19"/>
        <v>14.380503977752554</v>
      </c>
    </row>
    <row r="62" spans="4:19" ht="12.75" customHeight="1">
      <c r="D62" s="21" t="s">
        <v>19</v>
      </c>
      <c r="E62" s="1" t="s">
        <v>27</v>
      </c>
      <c r="I62" s="37"/>
      <c r="J62" s="1">
        <f t="shared" ref="J62:S62" si="20">J28-SUM(J30:J59)+I62</f>
        <v>55.65517275906371</v>
      </c>
      <c r="K62" s="1">
        <f t="shared" si="20"/>
        <v>86.594808919999934</v>
      </c>
      <c r="L62" s="1">
        <f t="shared" si="20"/>
        <v>173.82421960483958</v>
      </c>
      <c r="M62" s="1">
        <f t="shared" si="20"/>
        <v>188.58018421131806</v>
      </c>
      <c r="N62" s="1">
        <f t="shared" si="20"/>
        <v>223.62812948745503</v>
      </c>
      <c r="O62" s="1">
        <f t="shared" si="20"/>
        <v>257.79727870401967</v>
      </c>
      <c r="P62" s="1">
        <f t="shared" si="20"/>
        <v>293.81205031116565</v>
      </c>
      <c r="Q62" s="1">
        <f t="shared" si="20"/>
        <v>330.40897318791906</v>
      </c>
      <c r="R62" s="1">
        <f t="shared" si="20"/>
        <v>365.54870832807404</v>
      </c>
      <c r="S62" s="1">
        <f t="shared" si="20"/>
        <v>402.7968104139689</v>
      </c>
    </row>
    <row r="63" spans="4:19" ht="12.75" customHeight="1">
      <c r="D63" s="21" t="str">
        <f>"Total Closing RAB - "&amp;B17</f>
        <v>Total Closing RAB - Subtransmission</v>
      </c>
      <c r="E63" s="1" t="s">
        <v>27</v>
      </c>
      <c r="I63" s="37"/>
      <c r="J63" s="1">
        <f t="shared" ref="J63:N63" si="21">J62+J25</f>
        <v>233.18410692596169</v>
      </c>
      <c r="K63" s="1">
        <f t="shared" si="21"/>
        <v>257.14661614412023</v>
      </c>
      <c r="L63" s="1">
        <f t="shared" si="21"/>
        <v>337.39889988618211</v>
      </c>
      <c r="M63" s="1">
        <f t="shared" si="21"/>
        <v>345.17773754988286</v>
      </c>
      <c r="N63" s="1">
        <f t="shared" si="21"/>
        <v>357.78269986034536</v>
      </c>
      <c r="O63" s="1">
        <f t="shared" ref="O63:S63" si="22">O62+O25</f>
        <v>385.55956601460696</v>
      </c>
      <c r="P63" s="1">
        <f t="shared" si="22"/>
        <v>415.18205455944985</v>
      </c>
      <c r="Q63" s="1">
        <f t="shared" si="22"/>
        <v>445.38669437390024</v>
      </c>
      <c r="R63" s="1">
        <f t="shared" si="22"/>
        <v>474.13414645175214</v>
      </c>
      <c r="S63" s="1">
        <f t="shared" si="22"/>
        <v>504.98996547534392</v>
      </c>
    </row>
    <row r="64" spans="4:19" ht="12.75" customHeight="1">
      <c r="I64" s="37"/>
    </row>
    <row r="65" spans="1:19" ht="12.75" customHeight="1">
      <c r="I65" s="37"/>
    </row>
    <row r="66" spans="1:19" s="18" customFormat="1" ht="12.75" customHeight="1">
      <c r="A66" s="19"/>
      <c r="B66" s="20" t="str">
        <f>Inputs!C44</f>
        <v>Distribution system assets</v>
      </c>
      <c r="C66" s="19"/>
      <c r="D66" s="23"/>
      <c r="E66" s="19"/>
      <c r="F66" s="19"/>
      <c r="G66" s="19"/>
      <c r="H66" s="19"/>
      <c r="I66" s="38"/>
      <c r="J66" s="19"/>
      <c r="K66" s="19"/>
      <c r="L66" s="19"/>
      <c r="M66" s="19"/>
      <c r="N66" s="19"/>
      <c r="O66" s="19"/>
      <c r="P66" s="19"/>
      <c r="Q66" s="19"/>
      <c r="R66" s="19"/>
      <c r="S66" s="19"/>
    </row>
    <row r="67" spans="1:19" ht="12.75" customHeight="1">
      <c r="B67" s="9"/>
      <c r="C67" s="1" t="s">
        <v>9</v>
      </c>
      <c r="I67" s="39">
        <f>INDEX(Inputs!$E$43:$E$53, MATCH(B66, Inputs!$C$43:$C$53,0))</f>
        <v>25.606197014581664</v>
      </c>
    </row>
    <row r="68" spans="1:19" ht="12.75" customHeight="1">
      <c r="B68" s="9"/>
      <c r="C68" s="1" t="s">
        <v>10</v>
      </c>
      <c r="I68" s="39">
        <f>INDEX(Inputs!$F$43:$F$53, MATCH(B66, Inputs!$C$43:$C$53,0))</f>
        <v>51</v>
      </c>
    </row>
    <row r="69" spans="1:19" ht="12.75" customHeight="1">
      <c r="B69" s="9"/>
      <c r="I69" s="37"/>
    </row>
    <row r="70" spans="1:19" ht="12.75" customHeight="1">
      <c r="C70" s="2" t="s">
        <v>12</v>
      </c>
      <c r="I70" s="37"/>
    </row>
    <row r="71" spans="1:19" ht="12.75" customHeight="1">
      <c r="D71" s="21" t="s">
        <v>21</v>
      </c>
      <c r="E71" s="1" t="s">
        <v>27</v>
      </c>
      <c r="I71" s="37"/>
      <c r="J71" s="5">
        <f>IF(OR($I67=0,I74=0),0,MIN(($I74+SUM($I73:I73))/$I67, $I74+SUM($I73:I73)-SUM($I71:I71)))</f>
        <v>68.635131682911933</v>
      </c>
      <c r="K71" s="5">
        <f>IF(OR($I67=0,J74=0),0,MIN(($I74+SUM($I73:J73))/$I67, $I74+SUM($I73:J73)-SUM($I71:J71)))</f>
        <v>68.635131682911933</v>
      </c>
      <c r="L71" s="5">
        <f>IF(OR($I67=0,K74=0),0,MIN(($I74+SUM($I73:K73))/$I67, $I74+SUM($I73:K73)-SUM($I71:K71)))</f>
        <v>68.635131682911933</v>
      </c>
      <c r="M71" s="5">
        <f>IF(OR($I67=0,L74=0),0,MIN(($I74+SUM($I73:L73))/$I67, $I74+SUM($I73:L73)-SUM($I71:L71)))</f>
        <v>68.635131682911933</v>
      </c>
      <c r="N71" s="5">
        <f>IF(OR($I67=0,M74=0),0,MIN(($I74+SUM($I73:M73))/$I67, $I74+SUM($I73:M73)-SUM($I71:M71)))</f>
        <v>68.635131682911933</v>
      </c>
      <c r="O71" s="5">
        <f>IF(OR($I67=0,N74=0),0,MIN(($I74+SUM($I73:N73))/$I67, $I74+SUM($I73:N73)-SUM($I71:N71)))</f>
        <v>67.775513819214083</v>
      </c>
      <c r="P71" s="5">
        <f>IF(OR($I67=0,O74=0),0,MIN(($I74+SUM($I73:O73))/$I67, $I74+SUM($I73:O73)-SUM($I71:O71)))</f>
        <v>67.775513819214083</v>
      </c>
      <c r="Q71" s="5">
        <f>IF(OR($I67=0,P74=0),0,MIN(($I74+SUM($I73:P73))/$I67, $I74+SUM($I73:P73)-SUM($I71:P71)))</f>
        <v>67.775513819214083</v>
      </c>
      <c r="R71" s="5">
        <f>IF(OR($I67=0,Q74=0),0,MIN(($I74+SUM($I73:Q73))/$I67, $I74+SUM($I73:Q73)-SUM($I71:Q71)))</f>
        <v>67.775513819214083</v>
      </c>
      <c r="S71" s="5">
        <f>IF(OR($I67=0,R74=0),0,MIN(($I74+SUM($I73:R73))/$I67, $I74+SUM($I73:R73)-SUM($I71:R71)))</f>
        <v>67.775513819214083</v>
      </c>
    </row>
    <row r="72" spans="1:19" ht="12.75" customHeight="1">
      <c r="D72" s="21" t="s">
        <v>14</v>
      </c>
      <c r="I72" s="37">
        <f>IF(I$5=first_reg_period, INDEX(Inputs!$I$43:$I$53,MATCH(B66,Inputs!$C$43:$C$53,0)),0)</f>
        <v>1757.4847039943988</v>
      </c>
      <c r="J72" s="37">
        <f>IF(J$5=first_reg_period, INDEX(Inputs!$I$43:$I$53,MATCH(C66,Inputs!$C$43:$C$53,0)),0)</f>
        <v>0</v>
      </c>
      <c r="K72" s="37">
        <f>IF(K$5=first_reg_period, INDEX(Inputs!$I$43:$I$53,MATCH(D66,Inputs!$C$43:$C$53,0)),0)</f>
        <v>0</v>
      </c>
      <c r="L72" s="37">
        <f>IF(L$5=first_reg_period, INDEX(Inputs!$I$43:$I$53,MATCH(E66,Inputs!$C$43:$C$53,0)),0)</f>
        <v>0</v>
      </c>
      <c r="M72" s="37">
        <f>IF(M$5=first_reg_period, INDEX(Inputs!$I$43:$I$53,MATCH(F66,Inputs!$C$43:$C$53,0)),0)</f>
        <v>0</v>
      </c>
      <c r="N72" s="37">
        <f>IF(N$5=first_reg_period, INDEX(Inputs!$I$43:$I$53,MATCH(G66,Inputs!$C$43:$C$53,0)),0)</f>
        <v>0</v>
      </c>
      <c r="O72" s="37">
        <f>IF(O$5=first_reg_period, INDEX(Inputs!$I$43:$I$53,MATCH(H66,Inputs!$C$43:$C$53,0)),0)</f>
        <v>0</v>
      </c>
      <c r="P72" s="37">
        <f>IF(P$5=first_reg_period, INDEX(Inputs!$I$43:$I$53,MATCH(I66,Inputs!$C$43:$C$53,0)),0)</f>
        <v>0</v>
      </c>
      <c r="Q72" s="37">
        <f>IF(Q$5=first_reg_period, INDEX(Inputs!$I$43:$I$53,MATCH(J66,Inputs!$C$43:$C$53,0)),0)</f>
        <v>0</v>
      </c>
      <c r="R72" s="37">
        <f>IF(R$5=first_reg_period, INDEX(Inputs!$I$43:$I$53,MATCH(K66,Inputs!$C$43:$C$53,0)),0)</f>
        <v>0</v>
      </c>
      <c r="S72" s="37">
        <f>IF(S$5=first_reg_period, INDEX(Inputs!$I$43:$I$53,MATCH(L66,Inputs!$C$43:$C$53,0)),0)</f>
        <v>0</v>
      </c>
    </row>
    <row r="73" spans="1:19" ht="12.75" customHeight="1">
      <c r="D73" s="21" t="s">
        <v>57</v>
      </c>
      <c r="I73" s="37"/>
      <c r="J73" s="102">
        <f>IF(J$5=second_reg_period, INDEX(Inputs!$N$140:$N$150,MATCH($B66,Inputs!$C$140:$C$150,0)),0)/conv_2015_2010</f>
        <v>0</v>
      </c>
      <c r="K73" s="102">
        <f>IF(K$5=second_reg_period, INDEX(Inputs!$N$140:$N$150,MATCH($B66,Inputs!$C$140:$C$150,0)),0)/conv_2015_2010</f>
        <v>0</v>
      </c>
      <c r="L73" s="102">
        <f>IF(L$5=second_reg_period, INDEX(Inputs!$N$140:$N$150,MATCH($B66,Inputs!$C$140:$C$150,0)),0)/conv_2015_2010</f>
        <v>0</v>
      </c>
      <c r="M73" s="102">
        <f>IF(M$5=second_reg_period, INDEX(Inputs!$N$140:$N$150,MATCH($B66,Inputs!$C$140:$C$150,0)),0)/conv_2015_2010</f>
        <v>0</v>
      </c>
      <c r="N73" s="102">
        <f>IF(N$5=second_reg_period, INDEX(Inputs!$N$140:$N$150,MATCH($B66,Inputs!$C$140:$C$150,0)),0)/conv_2015_2010</f>
        <v>-22.011544375100794</v>
      </c>
      <c r="O73" s="102">
        <f>IF(O$5=second_reg_period, INDEX(Inputs!$N$140:$N$150,MATCH($B66,Inputs!$C$140:$C$150,0)),0)/conv_2015_2010</f>
        <v>0</v>
      </c>
      <c r="P73" s="102">
        <f>IF(P$5=second_reg_period, INDEX(Inputs!$N$140:$N$150,MATCH($B66,Inputs!$C$140:$C$150,0)),0)/conv_2015_2010</f>
        <v>0</v>
      </c>
      <c r="Q73" s="102">
        <f>IF(Q$5=second_reg_period, INDEX(Inputs!$N$140:$N$150,MATCH($B66,Inputs!$C$140:$C$150,0)),0)/conv_2015_2010</f>
        <v>0</v>
      </c>
      <c r="R73" s="102">
        <f>IF(R$5=second_reg_period, INDEX(Inputs!$N$140:$N$150,MATCH($B66,Inputs!$C$140:$C$150,0)),0)/conv_2015_2010</f>
        <v>0</v>
      </c>
      <c r="S73" s="102">
        <f>IF(S$5=second_reg_period, INDEX(Inputs!$N$140:$N$150,MATCH($B66,Inputs!$C$140:$C$150,0)),0)/conv_2015_2010</f>
        <v>0</v>
      </c>
    </row>
    <row r="74" spans="1:19" ht="12.75" customHeight="1">
      <c r="D74" s="21" t="s">
        <v>28</v>
      </c>
      <c r="E74" s="1" t="s">
        <v>27</v>
      </c>
      <c r="I74" s="1">
        <f t="shared" ref="I74" si="23">H74-I71+I72+I73</f>
        <v>1757.4847039943988</v>
      </c>
      <c r="J74" s="1">
        <f t="shared" ref="J74" si="24">I74-J71+J72+J73</f>
        <v>1688.849572311487</v>
      </c>
      <c r="K74" s="1">
        <f t="shared" ref="K74" si="25">J74-K71+K72+K73</f>
        <v>1620.2144406285752</v>
      </c>
      <c r="L74" s="1">
        <f t="shared" ref="L74" si="26">K74-L71+L72+L73</f>
        <v>1551.5793089456633</v>
      </c>
      <c r="M74" s="1">
        <f t="shared" ref="M74" si="27">L74-M71+M72+M73</f>
        <v>1482.9441772627515</v>
      </c>
      <c r="N74" s="1">
        <f t="shared" ref="N74" si="28">M74-N71+N72+N73</f>
        <v>1392.2975012047389</v>
      </c>
      <c r="O74" s="1">
        <f t="shared" ref="O74" si="29">N74-O71+O72+O73</f>
        <v>1324.5219873855249</v>
      </c>
      <c r="P74" s="1">
        <f t="shared" ref="P74" si="30">O74-P71+P72+P73</f>
        <v>1256.7464735663109</v>
      </c>
      <c r="Q74" s="1">
        <f t="shared" ref="Q74" si="31">P74-Q71+Q72+Q73</f>
        <v>1188.9709597470969</v>
      </c>
      <c r="R74" s="1">
        <f t="shared" ref="R74" si="32">Q74-R71+R72+R73</f>
        <v>1121.1954459278829</v>
      </c>
      <c r="S74" s="1">
        <f t="shared" ref="S74" si="33">R74-S71+S72+S73</f>
        <v>1053.4199321086689</v>
      </c>
    </row>
    <row r="75" spans="1:19" ht="12.75" customHeight="1">
      <c r="I75" s="37"/>
    </row>
    <row r="76" spans="1:19" ht="12.75" customHeight="1">
      <c r="I76" s="37"/>
    </row>
    <row r="77" spans="1:19" ht="12.75" customHeight="1">
      <c r="C77" s="2" t="s">
        <v>17</v>
      </c>
      <c r="E77" s="1" t="s">
        <v>27</v>
      </c>
      <c r="I77" s="37"/>
      <c r="J77" s="10">
        <f>INDEX(Inputs!J$43:J$53,MATCH($B66,Inputs!$C$43:$C$53,0))*(1+IF(J$5&lt;=second_reg_period, J$7, J$6))^0.5</f>
        <v>142.69832323834203</v>
      </c>
      <c r="K77" s="10">
        <f>INDEX(Inputs!K$43:K$53,MATCH($B66,Inputs!$C$43:$C$53,0))*(1+IF(K$5&lt;=second_reg_period, K$7, K$6))^0.5</f>
        <v>195.58677612216874</v>
      </c>
      <c r="L77" s="10">
        <f>INDEX(Inputs!L$43:L$53,MATCH($B66,Inputs!$C$43:$C$53,0))*(1+IF(L$5&lt;=second_reg_period, L$7, L$6))^0.5</f>
        <v>144.1088871582653</v>
      </c>
      <c r="M77" s="10">
        <f>INDEX(Inputs!M$43:M$53,MATCH($B66,Inputs!$C$43:$C$53,0))*(1+IF(M$5&lt;=second_reg_period, M$7, M$6))^0.5</f>
        <v>208.90024007925118</v>
      </c>
      <c r="N77" s="10">
        <f>INDEX(Inputs!N$43:N$53,MATCH($B66,Inputs!$C$43:$C$53,0))*(1+IF(N$5&lt;=second_reg_period, N$7, N$6))^0.5</f>
        <v>218.94109987316776</v>
      </c>
      <c r="O77" s="10">
        <f>INDEX(Inputs!O$43:O$53,MATCH($B66,Inputs!$C$43:$C$53,0))*(1+IF(O$5&lt;=second_reg_period, O$7, O$6))^0.5</f>
        <v>218.37983005079724</v>
      </c>
      <c r="P77" s="10">
        <f>INDEX(Inputs!P$43:P$53,MATCH($B66,Inputs!$C$43:$C$53,0))*(1+IF(P$5&lt;=second_reg_period, P$7, P$6))^0.5</f>
        <v>233.12246642913126</v>
      </c>
      <c r="Q77" s="10">
        <f>INDEX(Inputs!Q$43:Q$53,MATCH($B66,Inputs!$C$43:$C$53,0))*(1+IF(Q$5&lt;=second_reg_period, Q$7, Q$6))^0.5</f>
        <v>241.05743922156904</v>
      </c>
      <c r="R77" s="10">
        <f>INDEX(Inputs!R$43:R$53,MATCH($B66,Inputs!$C$43:$C$53,0))*(1+IF(R$5&lt;=second_reg_period, R$7, R$6))^0.5</f>
        <v>237.68710701434011</v>
      </c>
      <c r="S77" s="10">
        <f>INDEX(Inputs!S$43:S$53,MATCH($B66,Inputs!$C$43:$C$53,0))*(1+IF(S$5&lt;=second_reg_period, S$7, S$6))^0.5</f>
        <v>254.29288944134262</v>
      </c>
    </row>
    <row r="78" spans="1:19" ht="12.75" customHeight="1">
      <c r="D78" s="21" t="s">
        <v>22</v>
      </c>
      <c r="I78" s="37"/>
      <c r="O78" s="6"/>
      <c r="P78" s="6"/>
      <c r="Q78" s="6"/>
      <c r="R78" s="6"/>
      <c r="S78" s="6"/>
    </row>
    <row r="79" spans="1:19" ht="12.75" customHeight="1">
      <c r="D79" s="24">
        <v>2011</v>
      </c>
      <c r="E79" s="1" t="s">
        <v>27</v>
      </c>
      <c r="I79" s="37"/>
      <c r="J79" s="5">
        <f>IF(SUM($I79:I79)&lt;SUMIF(I$5:$I$5, $D79,I$77:$I$77), SUMIF(I$5:$I$5, $D79,I$77:$I$77)/$I$68, SUMIF(I$5:$I$5, $D79,I$77:$I$77)-SUM($I79:I79))</f>
        <v>0</v>
      </c>
      <c r="K79" s="5">
        <f>IF(SUM($I79:J79)&lt;SUMIF($I$5:J$5, $D79,$I$77:J$77), SUMIF($I$5:J$5, $D79,$I$77:J$77)/$I$68, SUMIF($I$5:J$5, $D79,$I$77:J$77)-SUM($I79:J79))</f>
        <v>2.7980063380067066</v>
      </c>
      <c r="L79" s="5">
        <f>IF(SUM($I79:K79)&lt;SUMIF($I$5:K$5, $D79,$I$77:K$77), SUMIF($I$5:K$5, $D79,$I$77:K$77)/$I$68, SUMIF($I$5:K$5, $D79,$I$77:K$77)-SUM($I79:K79))</f>
        <v>2.7980063380067066</v>
      </c>
      <c r="M79" s="5">
        <f>IF(SUM($I79:L79)&lt;SUMIF($I$5:L$5, $D79,$I$77:L$77), SUMIF($I$5:L$5, $D79,$I$77:L$77)/$I$68, SUMIF($I$5:L$5, $D79,$I$77:L$77)-SUM($I79:L79))</f>
        <v>2.7980063380067066</v>
      </c>
      <c r="N79" s="5">
        <f>IF(SUM($I79:M79)&lt;SUMIF($I$5:M$5, $D79,$I$77:M$77), SUMIF($I$5:M$5, $D79,$I$77:M$77)/$I$68, SUMIF($I$5:M$5, $D79,$I$77:M$77)-SUM($I79:M79))</f>
        <v>2.7980063380067066</v>
      </c>
      <c r="O79" s="5">
        <f>IF(SUM($I79:N79)&lt;SUMIF($I$5:N$5, $D79,$I$77:N$77), SUMIF($I$5:N$5, $D79,$I$77:N$77)/$I$68, SUMIF($I$5:N$5, $D79,$I$77:N$77)-SUM($I79:N79))</f>
        <v>2.7980063380067066</v>
      </c>
      <c r="P79" s="5">
        <f>IF(SUM($I79:O79)&lt;SUMIF($I$5:O$5, $D79,$I$77:O$77), SUMIF($I$5:O$5, $D79,$I$77:O$77)/$I$68, SUMIF($I$5:O$5, $D79,$I$77:O$77)-SUM($I79:O79))</f>
        <v>2.7980063380067066</v>
      </c>
      <c r="Q79" s="5">
        <f>IF(SUM($I79:P79)&lt;SUMIF($I$5:P$5, $D79,$I$77:P$77), SUMIF($I$5:P$5, $D79,$I$77:P$77)/$I$68, SUMIF($I$5:P$5, $D79,$I$77:P$77)-SUM($I79:P79))</f>
        <v>2.7980063380067066</v>
      </c>
      <c r="R79" s="5">
        <f>IF(SUM($I79:Q79)&lt;SUMIF($I$5:Q$5, $D79,$I$77:Q$77), SUMIF($I$5:Q$5, $D79,$I$77:Q$77)/$I$68, SUMIF($I$5:Q$5, $D79,$I$77:Q$77)-SUM($I79:Q79))</f>
        <v>2.7980063380067066</v>
      </c>
      <c r="S79" s="5">
        <f>IF(SUM($I79:R79)&lt;SUMIF($I$5:R$5, $D79,$I$77:R$77), SUMIF($I$5:R$5, $D79,$I$77:R$77)/$I$68, SUMIF($I$5:R$5, $D79,$I$77:R$77)-SUM($I79:R79))</f>
        <v>2.7980063380067066</v>
      </c>
    </row>
    <row r="80" spans="1:19" ht="12.75" customHeight="1">
      <c r="D80" s="25">
        <f>D79+1</f>
        <v>2012</v>
      </c>
      <c r="E80" s="1" t="s">
        <v>27</v>
      </c>
      <c r="I80" s="37"/>
      <c r="J80" s="5">
        <f>IF(SUM($I80:I80)&lt;SUMIF(I$5:$I$5, $D80,I$77:$I$77), SUMIF(I$5:$I$5, $D80,I$77:$I$77)/$I$68, SUMIF(I$5:$I$5, $D80,I$77:$I$77)-SUM($I80:I80))</f>
        <v>0</v>
      </c>
      <c r="K80" s="5">
        <f>IF(SUM($I80:J80)&lt;SUMIF($I$5:J$5, $D80,$I$77:J$77), SUMIF($I$5:J$5, $D80,$I$77:J$77)/$I$68, SUMIF($I$5:J$5, $D80,$I$77:J$77)-SUM($I80:J80))</f>
        <v>0</v>
      </c>
      <c r="L80" s="5">
        <f>IF(SUM($I80:K80)&lt;SUMIF($I$5:K$5, $D80,$I$77:K$77), SUMIF($I$5:K$5, $D80,$I$77:K$77)/$I$68, SUMIF($I$5:K$5, $D80,$I$77:K$77)-SUM($I80:K80))</f>
        <v>3.8350348259248772</v>
      </c>
      <c r="M80" s="5">
        <f>IF(SUM($I80:L80)&lt;SUMIF($I$5:L$5, $D80,$I$77:L$77), SUMIF($I$5:L$5, $D80,$I$77:L$77)/$I$68, SUMIF($I$5:L$5, $D80,$I$77:L$77)-SUM($I80:L80))</f>
        <v>3.8350348259248772</v>
      </c>
      <c r="N80" s="5">
        <f>IF(SUM($I80:M80)&lt;SUMIF($I$5:M$5, $D80,$I$77:M$77), SUMIF($I$5:M$5, $D80,$I$77:M$77)/$I$68, SUMIF($I$5:M$5, $D80,$I$77:M$77)-SUM($I80:M80))</f>
        <v>3.8350348259248772</v>
      </c>
      <c r="O80" s="5">
        <f>IF(SUM($I80:N80)&lt;SUMIF($I$5:N$5, $D80,$I$77:N$77), SUMIF($I$5:N$5, $D80,$I$77:N$77)/$I$68, SUMIF($I$5:N$5, $D80,$I$77:N$77)-SUM($I80:N80))</f>
        <v>3.8350348259248772</v>
      </c>
      <c r="P80" s="5">
        <f>IF(SUM($I80:O80)&lt;SUMIF($I$5:O$5, $D80,$I$77:O$77), SUMIF($I$5:O$5, $D80,$I$77:O$77)/$I$68, SUMIF($I$5:O$5, $D80,$I$77:O$77)-SUM($I80:O80))</f>
        <v>3.8350348259248772</v>
      </c>
      <c r="Q80" s="5">
        <f>IF(SUM($I80:P80)&lt;SUMIF($I$5:P$5, $D80,$I$77:P$77), SUMIF($I$5:P$5, $D80,$I$77:P$77)/$I$68, SUMIF($I$5:P$5, $D80,$I$77:P$77)-SUM($I80:P80))</f>
        <v>3.8350348259248772</v>
      </c>
      <c r="R80" s="5">
        <f>IF(SUM($I80:Q80)&lt;SUMIF($I$5:Q$5, $D80,$I$77:Q$77), SUMIF($I$5:Q$5, $D80,$I$77:Q$77)/$I$68, SUMIF($I$5:Q$5, $D80,$I$77:Q$77)-SUM($I80:Q80))</f>
        <v>3.8350348259248772</v>
      </c>
      <c r="S80" s="5">
        <f>IF(SUM($I80:R80)&lt;SUMIF($I$5:R$5, $D80,$I$77:R$77), SUMIF($I$5:R$5, $D80,$I$77:R$77)/$I$68, SUMIF($I$5:R$5, $D80,$I$77:R$77)-SUM($I80:R80))</f>
        <v>3.8350348259248772</v>
      </c>
    </row>
    <row r="81" spans="4:19" ht="12.75" customHeight="1">
      <c r="D81" s="25">
        <f t="shared" ref="D81:D108" si="34">D80+1</f>
        <v>2013</v>
      </c>
      <c r="E81" s="1" t="s">
        <v>27</v>
      </c>
      <c r="I81" s="37"/>
      <c r="J81" s="5">
        <f>IF(SUM($I81:I81)&lt;SUMIF(I$5:$I$5, $D81,I$77:$I$77), SUMIF(I$5:$I$5, $D81,I$77:$I$77)/$I$68, SUMIF(I$5:$I$5, $D81,I$77:$I$77)-SUM($I81:I81))</f>
        <v>0</v>
      </c>
      <c r="K81" s="5">
        <f>IF(SUM($I81:J81)&lt;SUMIF($I$5:J$5, $D81,$I$77:J$77), SUMIF($I$5:J$5, $D81,$I$77:J$77)/$I$68, SUMIF($I$5:J$5, $D81,$I$77:J$77)-SUM($I81:J81))</f>
        <v>0</v>
      </c>
      <c r="L81" s="5">
        <f>IF(SUM($I81:K81)&lt;SUMIF($I$5:K$5, $D81,$I$77:K$77), SUMIF($I$5:K$5, $D81,$I$77:K$77)/$I$68, SUMIF($I$5:K$5, $D81,$I$77:K$77)-SUM($I81:K81))</f>
        <v>0</v>
      </c>
      <c r="M81" s="5">
        <f>IF(SUM($I81:L81)&lt;SUMIF($I$5:L$5, $D81,$I$77:L$77), SUMIF($I$5:L$5, $D81,$I$77:L$77)/$I$68, SUMIF($I$5:L$5, $D81,$I$77:L$77)-SUM($I81:L81))</f>
        <v>2.8256644540836335</v>
      </c>
      <c r="N81" s="5">
        <f>IF(SUM($I81:M81)&lt;SUMIF($I$5:M$5, $D81,$I$77:M$77), SUMIF($I$5:M$5, $D81,$I$77:M$77)/$I$68, SUMIF($I$5:M$5, $D81,$I$77:M$77)-SUM($I81:M81))</f>
        <v>2.8256644540836335</v>
      </c>
      <c r="O81" s="5">
        <f>IF(SUM($I81:N81)&lt;SUMIF($I$5:N$5, $D81,$I$77:N$77), SUMIF($I$5:N$5, $D81,$I$77:N$77)/$I$68, SUMIF($I$5:N$5, $D81,$I$77:N$77)-SUM($I81:N81))</f>
        <v>2.8256644540836335</v>
      </c>
      <c r="P81" s="5">
        <f>IF(SUM($I81:O81)&lt;SUMIF($I$5:O$5, $D81,$I$77:O$77), SUMIF($I$5:O$5, $D81,$I$77:O$77)/$I$68, SUMIF($I$5:O$5, $D81,$I$77:O$77)-SUM($I81:O81))</f>
        <v>2.8256644540836335</v>
      </c>
      <c r="Q81" s="5">
        <f>IF(SUM($I81:P81)&lt;SUMIF($I$5:P$5, $D81,$I$77:P$77), SUMIF($I$5:P$5, $D81,$I$77:P$77)/$I$68, SUMIF($I$5:P$5, $D81,$I$77:P$77)-SUM($I81:P81))</f>
        <v>2.8256644540836335</v>
      </c>
      <c r="R81" s="5">
        <f>IF(SUM($I81:Q81)&lt;SUMIF($I$5:Q$5, $D81,$I$77:Q$77), SUMIF($I$5:Q$5, $D81,$I$77:Q$77)/$I$68, SUMIF($I$5:Q$5, $D81,$I$77:Q$77)-SUM($I81:Q81))</f>
        <v>2.8256644540836335</v>
      </c>
      <c r="S81" s="5">
        <f>IF(SUM($I81:R81)&lt;SUMIF($I$5:R$5, $D81,$I$77:R$77), SUMIF($I$5:R$5, $D81,$I$77:R$77)/$I$68, SUMIF($I$5:R$5, $D81,$I$77:R$77)-SUM($I81:R81))</f>
        <v>2.8256644540836335</v>
      </c>
    </row>
    <row r="82" spans="4:19" ht="12.75" customHeight="1">
      <c r="D82" s="25">
        <f t="shared" si="34"/>
        <v>2014</v>
      </c>
      <c r="E82" s="1" t="s">
        <v>27</v>
      </c>
      <c r="I82" s="37"/>
      <c r="J82" s="5">
        <f>IF(SUM($I82:I82)&lt;SUMIF(I$5:$I$5, $D82,I$77:$I$77), SUMIF(I$5:$I$5, $D82,I$77:$I$77)/$I$68, SUMIF(I$5:$I$5, $D82,I$77:$I$77)-SUM($I82:I82))</f>
        <v>0</v>
      </c>
      <c r="K82" s="5">
        <f>IF(SUM($I82:J82)&lt;SUMIF($I$5:J$5, $D82,$I$77:J$77), SUMIF($I$5:J$5, $D82,$I$77:J$77)/$I$68, SUMIF($I$5:J$5, $D82,$I$77:J$77)-SUM($I82:J82))</f>
        <v>0</v>
      </c>
      <c r="L82" s="5">
        <f>IF(SUM($I82:K82)&lt;SUMIF($I$5:K$5, $D82,$I$77:K$77), SUMIF($I$5:K$5, $D82,$I$77:K$77)/$I$68, SUMIF($I$5:K$5, $D82,$I$77:K$77)-SUM($I82:K82))</f>
        <v>0</v>
      </c>
      <c r="M82" s="5">
        <f>IF(SUM($I82:L82)&lt;SUMIF($I$5:L$5, $D82,$I$77:L$77), SUMIF($I$5:L$5, $D82,$I$77:L$77)/$I$68, SUMIF($I$5:L$5, $D82,$I$77:L$77)-SUM($I82:L82))</f>
        <v>0</v>
      </c>
      <c r="N82" s="5">
        <f>IF(SUM($I82:M82)&lt;SUMIF($I$5:M$5, $D82,$I$77:M$77), SUMIF($I$5:M$5, $D82,$I$77:M$77)/$I$68, SUMIF($I$5:M$5, $D82,$I$77:M$77)-SUM($I82:M82))</f>
        <v>4.0960831388088463</v>
      </c>
      <c r="O82" s="5">
        <f>IF(SUM($I82:N82)&lt;SUMIF($I$5:N$5, $D82,$I$77:N$77), SUMIF($I$5:N$5, $D82,$I$77:N$77)/$I$68, SUMIF($I$5:N$5, $D82,$I$77:N$77)-SUM($I82:N82))</f>
        <v>4.0960831388088463</v>
      </c>
      <c r="P82" s="5">
        <f>IF(SUM($I82:O82)&lt;SUMIF($I$5:O$5, $D82,$I$77:O$77), SUMIF($I$5:O$5, $D82,$I$77:O$77)/$I$68, SUMIF($I$5:O$5, $D82,$I$77:O$77)-SUM($I82:O82))</f>
        <v>4.0960831388088463</v>
      </c>
      <c r="Q82" s="5">
        <f>IF(SUM($I82:P82)&lt;SUMIF($I$5:P$5, $D82,$I$77:P$77), SUMIF($I$5:P$5, $D82,$I$77:P$77)/$I$68, SUMIF($I$5:P$5, $D82,$I$77:P$77)-SUM($I82:P82))</f>
        <v>4.0960831388088463</v>
      </c>
      <c r="R82" s="5">
        <f>IF(SUM($I82:Q82)&lt;SUMIF($I$5:Q$5, $D82,$I$77:Q$77), SUMIF($I$5:Q$5, $D82,$I$77:Q$77)/$I$68, SUMIF($I$5:Q$5, $D82,$I$77:Q$77)-SUM($I82:Q82))</f>
        <v>4.0960831388088463</v>
      </c>
      <c r="S82" s="5">
        <f>IF(SUM($I82:R82)&lt;SUMIF($I$5:R$5, $D82,$I$77:R$77), SUMIF($I$5:R$5, $D82,$I$77:R$77)/$I$68, SUMIF($I$5:R$5, $D82,$I$77:R$77)-SUM($I82:R82))</f>
        <v>4.0960831388088463</v>
      </c>
    </row>
    <row r="83" spans="4:19" ht="12.75" customHeight="1">
      <c r="D83" s="25">
        <f t="shared" si="34"/>
        <v>2015</v>
      </c>
      <c r="E83" s="1" t="s">
        <v>27</v>
      </c>
      <c r="I83" s="37"/>
      <c r="J83" s="5">
        <f>IF(SUM($I83:I83)&lt;SUMIF(I$5:$I$5, $D83,I$77:$I$77), SUMIF(I$5:$I$5, $D83,I$77:$I$77)/$I$68, SUMIF(I$5:$I$5, $D83,I$77:$I$77)-SUM($I83:I83))</f>
        <v>0</v>
      </c>
      <c r="K83" s="5">
        <f>IF(SUM($I83:J83)&lt;SUMIF($I$5:J$5, $D83,$I$77:J$77), SUMIF($I$5:J$5, $D83,$I$77:J$77)/$I$68, SUMIF($I$5:J$5, $D83,$I$77:J$77)-SUM($I83:J83))</f>
        <v>0</v>
      </c>
      <c r="L83" s="5">
        <f>IF(SUM($I83:K83)&lt;SUMIF($I$5:K$5, $D83,$I$77:K$77), SUMIF($I$5:K$5, $D83,$I$77:K$77)/$I$68, SUMIF($I$5:K$5, $D83,$I$77:K$77)-SUM($I83:K83))</f>
        <v>0</v>
      </c>
      <c r="M83" s="5">
        <f>IF(SUM($I83:L83)&lt;SUMIF($I$5:L$5, $D83,$I$77:L$77), SUMIF($I$5:L$5, $D83,$I$77:L$77)/$I$68, SUMIF($I$5:L$5, $D83,$I$77:L$77)-SUM($I83:L83))</f>
        <v>0</v>
      </c>
      <c r="N83" s="5">
        <f>IF(SUM($I83:M83)&lt;SUMIF($I$5:M$5, $D83,$I$77:M$77), SUMIF($I$5:M$5, $D83,$I$77:M$77)/$I$68, SUMIF($I$5:M$5, $D83,$I$77:M$77)-SUM($I83:M83))</f>
        <v>0</v>
      </c>
      <c r="O83" s="5">
        <f>IF(SUM($I83:N83)&lt;SUMIF($I$5:N$5, $D83,$I$77:N$77), SUMIF($I$5:N$5, $D83,$I$77:N$77)/$I$68, SUMIF($I$5:N$5, $D83,$I$77:N$77)-SUM($I83:N83))</f>
        <v>4.2929627426111328</v>
      </c>
      <c r="P83" s="5">
        <f>IF(SUM($I83:O83)&lt;SUMIF($I$5:O$5, $D83,$I$77:O$77), SUMIF($I$5:O$5, $D83,$I$77:O$77)/$I$68, SUMIF($I$5:O$5, $D83,$I$77:O$77)-SUM($I83:O83))</f>
        <v>4.2929627426111328</v>
      </c>
      <c r="Q83" s="5">
        <f>IF(SUM($I83:P83)&lt;SUMIF($I$5:P$5, $D83,$I$77:P$77), SUMIF($I$5:P$5, $D83,$I$77:P$77)/$I$68, SUMIF($I$5:P$5, $D83,$I$77:P$77)-SUM($I83:P83))</f>
        <v>4.2929627426111328</v>
      </c>
      <c r="R83" s="5">
        <f>IF(SUM($I83:Q83)&lt;SUMIF($I$5:Q$5, $D83,$I$77:Q$77), SUMIF($I$5:Q$5, $D83,$I$77:Q$77)/$I$68, SUMIF($I$5:Q$5, $D83,$I$77:Q$77)-SUM($I83:Q83))</f>
        <v>4.2929627426111328</v>
      </c>
      <c r="S83" s="5">
        <f>IF(SUM($I83:R83)&lt;SUMIF($I$5:R$5, $D83,$I$77:R$77), SUMIF($I$5:R$5, $D83,$I$77:R$77)/$I$68, SUMIF($I$5:R$5, $D83,$I$77:R$77)-SUM($I83:R83))</f>
        <v>4.2929627426111328</v>
      </c>
    </row>
    <row r="84" spans="4:19" ht="12.75" customHeight="1">
      <c r="D84" s="25">
        <f t="shared" si="34"/>
        <v>2016</v>
      </c>
      <c r="E84" s="1" t="s">
        <v>27</v>
      </c>
      <c r="I84" s="37"/>
      <c r="J84" s="5">
        <f>IF(SUM($I84:I84)&lt;SUMIF(I$5:$I$5, $D84,I$77:$I$77), SUMIF(I$5:$I$5, $D84,I$77:$I$77)/$I$68, SUMIF(I$5:$I$5, $D84,I$77:$I$77)-SUM($I84:I84))</f>
        <v>0</v>
      </c>
      <c r="K84" s="5">
        <f>IF(SUM($I84:J84)&lt;SUMIF($I$5:J$5, $D84,$I$77:J$77), SUMIF($I$5:J$5, $D84,$I$77:J$77)/$I$68, SUMIF($I$5:J$5, $D84,$I$77:J$77)-SUM($I84:J84))</f>
        <v>0</v>
      </c>
      <c r="L84" s="5">
        <f>IF(SUM($I84:K84)&lt;SUMIF($I$5:K$5, $D84,$I$77:K$77), SUMIF($I$5:K$5, $D84,$I$77:K$77)/$I$68, SUMIF($I$5:K$5, $D84,$I$77:K$77)-SUM($I84:K84))</f>
        <v>0</v>
      </c>
      <c r="M84" s="5">
        <f>IF(SUM($I84:L84)&lt;SUMIF($I$5:L$5, $D84,$I$77:L$77), SUMIF($I$5:L$5, $D84,$I$77:L$77)/$I$68, SUMIF($I$5:L$5, $D84,$I$77:L$77)-SUM($I84:L84))</f>
        <v>0</v>
      </c>
      <c r="N84" s="5">
        <f>IF(SUM($I84:M84)&lt;SUMIF($I$5:M$5, $D84,$I$77:M$77), SUMIF($I$5:M$5, $D84,$I$77:M$77)/$I$68, SUMIF($I$5:M$5, $D84,$I$77:M$77)-SUM($I84:M84))</f>
        <v>0</v>
      </c>
      <c r="O84" s="5">
        <f>IF(SUM($I84:N84)&lt;SUMIF($I$5:N$5, $D84,$I$77:N$77), SUMIF($I$5:N$5, $D84,$I$77:N$77)/$I$68, SUMIF($I$5:N$5, $D84,$I$77:N$77)-SUM($I84:N84))</f>
        <v>0</v>
      </c>
      <c r="P84" s="5">
        <f>IF(SUM($I84:O84)&lt;SUMIF($I$5:O$5, $D84,$I$77:O$77), SUMIF($I$5:O$5, $D84,$I$77:O$77)/$I$68, SUMIF($I$5:O$5, $D84,$I$77:O$77)-SUM($I84:O84))</f>
        <v>4.2819574519764165</v>
      </c>
      <c r="Q84" s="5">
        <f>IF(SUM($I84:P84)&lt;SUMIF($I$5:P$5, $D84,$I$77:P$77), SUMIF($I$5:P$5, $D84,$I$77:P$77)/$I$68, SUMIF($I$5:P$5, $D84,$I$77:P$77)-SUM($I84:P84))</f>
        <v>4.2819574519764165</v>
      </c>
      <c r="R84" s="5">
        <f>IF(SUM($I84:Q84)&lt;SUMIF($I$5:Q$5, $D84,$I$77:Q$77), SUMIF($I$5:Q$5, $D84,$I$77:Q$77)/$I$68, SUMIF($I$5:Q$5, $D84,$I$77:Q$77)-SUM($I84:Q84))</f>
        <v>4.2819574519764165</v>
      </c>
      <c r="S84" s="5">
        <f>IF(SUM($I84:R84)&lt;SUMIF($I$5:R$5, $D84,$I$77:R$77), SUMIF($I$5:R$5, $D84,$I$77:R$77)/$I$68, SUMIF($I$5:R$5, $D84,$I$77:R$77)-SUM($I84:R84))</f>
        <v>4.2819574519764165</v>
      </c>
    </row>
    <row r="85" spans="4:19" ht="12.75" customHeight="1">
      <c r="D85" s="25">
        <f t="shared" si="34"/>
        <v>2017</v>
      </c>
      <c r="E85" s="1" t="s">
        <v>27</v>
      </c>
      <c r="I85" s="37"/>
      <c r="J85" s="5">
        <f>IF(SUM($I85:I85)&lt;SUMIF(I$5:$I$5, $D85,I$77:$I$77), SUMIF(I$5:$I$5, $D85,I$77:$I$77)/$I$68, SUMIF(I$5:$I$5, $D85,I$77:$I$77)-SUM($I85:I85))</f>
        <v>0</v>
      </c>
      <c r="K85" s="5">
        <f>IF(SUM($I85:J85)&lt;SUMIF($I$5:J$5, $D85,$I$77:J$77), SUMIF($I$5:J$5, $D85,$I$77:J$77)/$I$68, SUMIF($I$5:J$5, $D85,$I$77:J$77)-SUM($I85:J85))</f>
        <v>0</v>
      </c>
      <c r="L85" s="5">
        <f>IF(SUM($I85:K85)&lt;SUMIF($I$5:K$5, $D85,$I$77:K$77), SUMIF($I$5:K$5, $D85,$I$77:K$77)/$I$68, SUMIF($I$5:K$5, $D85,$I$77:K$77)-SUM($I85:K85))</f>
        <v>0</v>
      </c>
      <c r="M85" s="5">
        <f>IF(SUM($I85:L85)&lt;SUMIF($I$5:L$5, $D85,$I$77:L$77), SUMIF($I$5:L$5, $D85,$I$77:L$77)/$I$68, SUMIF($I$5:L$5, $D85,$I$77:L$77)-SUM($I85:L85))</f>
        <v>0</v>
      </c>
      <c r="N85" s="5">
        <f>IF(SUM($I85:M85)&lt;SUMIF($I$5:M$5, $D85,$I$77:M$77), SUMIF($I$5:M$5, $D85,$I$77:M$77)/$I$68, SUMIF($I$5:M$5, $D85,$I$77:M$77)-SUM($I85:M85))</f>
        <v>0</v>
      </c>
      <c r="O85" s="5">
        <f>IF(SUM($I85:N85)&lt;SUMIF($I$5:N$5, $D85,$I$77:N$77), SUMIF($I$5:N$5, $D85,$I$77:N$77)/$I$68, SUMIF($I$5:N$5, $D85,$I$77:N$77)-SUM($I85:N85))</f>
        <v>0</v>
      </c>
      <c r="P85" s="5">
        <f>IF(SUM($I85:O85)&lt;SUMIF($I$5:O$5, $D85,$I$77:O$77), SUMIF($I$5:O$5, $D85,$I$77:O$77)/$I$68, SUMIF($I$5:O$5, $D85,$I$77:O$77)-SUM($I85:O85))</f>
        <v>0</v>
      </c>
      <c r="Q85" s="5">
        <f>IF(SUM($I85:P85)&lt;SUMIF($I$5:P$5, $D85,$I$77:P$77), SUMIF($I$5:P$5, $D85,$I$77:P$77)/$I$68, SUMIF($I$5:P$5, $D85,$I$77:P$77)-SUM($I85:P85))</f>
        <v>4.5710287535123779</v>
      </c>
      <c r="R85" s="5">
        <f>IF(SUM($I85:Q85)&lt;SUMIF($I$5:Q$5, $D85,$I$77:Q$77), SUMIF($I$5:Q$5, $D85,$I$77:Q$77)/$I$68, SUMIF($I$5:Q$5, $D85,$I$77:Q$77)-SUM($I85:Q85))</f>
        <v>4.5710287535123779</v>
      </c>
      <c r="S85" s="5">
        <f>IF(SUM($I85:R85)&lt;SUMIF($I$5:R$5, $D85,$I$77:R$77), SUMIF($I$5:R$5, $D85,$I$77:R$77)/$I$68, SUMIF($I$5:R$5, $D85,$I$77:R$77)-SUM($I85:R85))</f>
        <v>4.5710287535123779</v>
      </c>
    </row>
    <row r="86" spans="4:19" ht="12.75" customHeight="1">
      <c r="D86" s="25">
        <f t="shared" si="34"/>
        <v>2018</v>
      </c>
      <c r="E86" s="1" t="s">
        <v>27</v>
      </c>
      <c r="I86" s="37"/>
      <c r="J86" s="5">
        <f>IF(SUM($I86:I86)&lt;SUMIF(I$5:$I$5, $D86,I$77:$I$77), SUMIF(I$5:$I$5, $D86,I$77:$I$77)/$I$68, SUMIF(I$5:$I$5, $D86,I$77:$I$77)-SUM($I86:I86))</f>
        <v>0</v>
      </c>
      <c r="K86" s="5">
        <f>IF(SUM($I86:J86)&lt;SUMIF($I$5:J$5, $D86,$I$77:J$77), SUMIF($I$5:J$5, $D86,$I$77:J$77)/$I$68, SUMIF($I$5:J$5, $D86,$I$77:J$77)-SUM($I86:J86))</f>
        <v>0</v>
      </c>
      <c r="L86" s="5">
        <f>IF(SUM($I86:K86)&lt;SUMIF($I$5:K$5, $D86,$I$77:K$77), SUMIF($I$5:K$5, $D86,$I$77:K$77)/$I$68, SUMIF($I$5:K$5, $D86,$I$77:K$77)-SUM($I86:K86))</f>
        <v>0</v>
      </c>
      <c r="M86" s="5">
        <f>IF(SUM($I86:L86)&lt;SUMIF($I$5:L$5, $D86,$I$77:L$77), SUMIF($I$5:L$5, $D86,$I$77:L$77)/$I$68, SUMIF($I$5:L$5, $D86,$I$77:L$77)-SUM($I86:L86))</f>
        <v>0</v>
      </c>
      <c r="N86" s="5">
        <f>IF(SUM($I86:M86)&lt;SUMIF($I$5:M$5, $D86,$I$77:M$77), SUMIF($I$5:M$5, $D86,$I$77:M$77)/$I$68, SUMIF($I$5:M$5, $D86,$I$77:M$77)-SUM($I86:M86))</f>
        <v>0</v>
      </c>
      <c r="O86" s="5">
        <f>IF(SUM($I86:N86)&lt;SUMIF($I$5:N$5, $D86,$I$77:N$77), SUMIF($I$5:N$5, $D86,$I$77:N$77)/$I$68, SUMIF($I$5:N$5, $D86,$I$77:N$77)-SUM($I86:N86))</f>
        <v>0</v>
      </c>
      <c r="P86" s="5">
        <f>IF(SUM($I86:O86)&lt;SUMIF($I$5:O$5, $D86,$I$77:O$77), SUMIF($I$5:O$5, $D86,$I$77:O$77)/$I$68, SUMIF($I$5:O$5, $D86,$I$77:O$77)-SUM($I86:O86))</f>
        <v>0</v>
      </c>
      <c r="Q86" s="5">
        <f>IF(SUM($I86:P86)&lt;SUMIF($I$5:P$5, $D86,$I$77:P$77), SUMIF($I$5:P$5, $D86,$I$77:P$77)/$I$68, SUMIF($I$5:P$5, $D86,$I$77:P$77)-SUM($I86:P86))</f>
        <v>0</v>
      </c>
      <c r="R86" s="5">
        <f>IF(SUM($I86:Q86)&lt;SUMIF($I$5:Q$5, $D86,$I$77:Q$77), SUMIF($I$5:Q$5, $D86,$I$77:Q$77)/$I$68, SUMIF($I$5:Q$5, $D86,$I$77:Q$77)-SUM($I86:Q86))</f>
        <v>4.7266164553248835</v>
      </c>
      <c r="S86" s="5">
        <f>IF(SUM($I86:R86)&lt;SUMIF($I$5:R$5, $D86,$I$77:R$77), SUMIF($I$5:R$5, $D86,$I$77:R$77)/$I$68, SUMIF($I$5:R$5, $D86,$I$77:R$77)-SUM($I86:R86))</f>
        <v>4.7266164553248835</v>
      </c>
    </row>
    <row r="87" spans="4:19" ht="12.75" customHeight="1">
      <c r="D87" s="25">
        <f t="shared" si="34"/>
        <v>2019</v>
      </c>
      <c r="E87" s="1" t="s">
        <v>27</v>
      </c>
      <c r="I87" s="37"/>
      <c r="J87" s="5">
        <f>IF(SUM($I87:I87)&lt;SUMIF(I$5:$I$5, $D87,I$77:$I$77), SUMIF(I$5:$I$5, $D87,I$77:$I$77)/$I$68, SUMIF(I$5:$I$5, $D87,I$77:$I$77)-SUM($I87:I87))</f>
        <v>0</v>
      </c>
      <c r="K87" s="5">
        <f>IF(SUM($I87:J87)&lt;SUMIF($I$5:J$5, $D87,$I$77:J$77), SUMIF($I$5:J$5, $D87,$I$77:J$77)/$I$68, SUMIF($I$5:J$5, $D87,$I$77:J$77)-SUM($I87:J87))</f>
        <v>0</v>
      </c>
      <c r="L87" s="5">
        <f>IF(SUM($I87:K87)&lt;SUMIF($I$5:K$5, $D87,$I$77:K$77), SUMIF($I$5:K$5, $D87,$I$77:K$77)/$I$68, SUMIF($I$5:K$5, $D87,$I$77:K$77)-SUM($I87:K87))</f>
        <v>0</v>
      </c>
      <c r="M87" s="5">
        <f>IF(SUM($I87:L87)&lt;SUMIF($I$5:L$5, $D87,$I$77:L$77), SUMIF($I$5:L$5, $D87,$I$77:L$77)/$I$68, SUMIF($I$5:L$5, $D87,$I$77:L$77)-SUM($I87:L87))</f>
        <v>0</v>
      </c>
      <c r="N87" s="5">
        <f>IF(SUM($I87:M87)&lt;SUMIF($I$5:M$5, $D87,$I$77:M$77), SUMIF($I$5:M$5, $D87,$I$77:M$77)/$I$68, SUMIF($I$5:M$5, $D87,$I$77:M$77)-SUM($I87:M87))</f>
        <v>0</v>
      </c>
      <c r="O87" s="5">
        <f>IF(SUM($I87:N87)&lt;SUMIF($I$5:N$5, $D87,$I$77:N$77), SUMIF($I$5:N$5, $D87,$I$77:N$77)/$I$68, SUMIF($I$5:N$5, $D87,$I$77:N$77)-SUM($I87:N87))</f>
        <v>0</v>
      </c>
      <c r="P87" s="5">
        <f>IF(SUM($I87:O87)&lt;SUMIF($I$5:O$5, $D87,$I$77:O$77), SUMIF($I$5:O$5, $D87,$I$77:O$77)/$I$68, SUMIF($I$5:O$5, $D87,$I$77:O$77)-SUM($I87:O87))</f>
        <v>0</v>
      </c>
      <c r="Q87" s="5">
        <f>IF(SUM($I87:P87)&lt;SUMIF($I$5:P$5, $D87,$I$77:P$77), SUMIF($I$5:P$5, $D87,$I$77:P$77)/$I$68, SUMIF($I$5:P$5, $D87,$I$77:P$77)-SUM($I87:P87))</f>
        <v>0</v>
      </c>
      <c r="R87" s="5">
        <f>IF(SUM($I87:Q87)&lt;SUMIF($I$5:Q$5, $D87,$I$77:Q$77), SUMIF($I$5:Q$5, $D87,$I$77:Q$77)/$I$68, SUMIF($I$5:Q$5, $D87,$I$77:Q$77)-SUM($I87:Q87))</f>
        <v>0</v>
      </c>
      <c r="S87" s="5">
        <f>IF(SUM($I87:R87)&lt;SUMIF($I$5:R$5, $D87,$I$77:R$77), SUMIF($I$5:R$5, $D87,$I$77:R$77)/$I$68, SUMIF($I$5:R$5, $D87,$I$77:R$77)-SUM($I87:R87))</f>
        <v>4.6605315100851001</v>
      </c>
    </row>
    <row r="88" spans="4:19" ht="12.75" customHeight="1">
      <c r="D88" s="25">
        <f t="shared" si="34"/>
        <v>2020</v>
      </c>
      <c r="E88" s="1" t="s">
        <v>27</v>
      </c>
      <c r="I88" s="37"/>
      <c r="J88" s="5">
        <f>IF(SUM($I88:I88)&lt;SUMIF(I$5:$I$5, $D88,I$77:$I$77), SUMIF(I$5:$I$5, $D88,I$77:$I$77)/$I$68, SUMIF(I$5:$I$5, $D88,I$77:$I$77)-SUM($I88:I88))</f>
        <v>0</v>
      </c>
      <c r="K88" s="5">
        <f>IF(SUM($I88:J88)&lt;SUMIF($I$5:J$5, $D88,$I$77:J$77), SUMIF($I$5:J$5, $D88,$I$77:J$77)/$I$68, SUMIF($I$5:J$5, $D88,$I$77:J$77)-SUM($I88:J88))</f>
        <v>0</v>
      </c>
      <c r="L88" s="5">
        <f>IF(SUM($I88:K88)&lt;SUMIF($I$5:K$5, $D88,$I$77:K$77), SUMIF($I$5:K$5, $D88,$I$77:K$77)/$I$68, SUMIF($I$5:K$5, $D88,$I$77:K$77)-SUM($I88:K88))</f>
        <v>0</v>
      </c>
      <c r="M88" s="5">
        <f>IF(SUM($I88:L88)&lt;SUMIF($I$5:L$5, $D88,$I$77:L$77), SUMIF($I$5:L$5, $D88,$I$77:L$77)/$I$68, SUMIF($I$5:L$5, $D88,$I$77:L$77)-SUM($I88:L88))</f>
        <v>0</v>
      </c>
      <c r="N88" s="5">
        <f>IF(SUM($I88:M88)&lt;SUMIF($I$5:M$5, $D88,$I$77:M$77), SUMIF($I$5:M$5, $D88,$I$77:M$77)/$I$68, SUMIF($I$5:M$5, $D88,$I$77:M$77)-SUM($I88:M88))</f>
        <v>0</v>
      </c>
      <c r="O88" s="5">
        <f>IF(SUM($I88:N88)&lt;SUMIF($I$5:N$5, $D88,$I$77:N$77), SUMIF($I$5:N$5, $D88,$I$77:N$77)/$I$68, SUMIF($I$5:N$5, $D88,$I$77:N$77)-SUM($I88:N88))</f>
        <v>0</v>
      </c>
      <c r="P88" s="5">
        <f>IF(SUM($I88:O88)&lt;SUMIF($I$5:O$5, $D88,$I$77:O$77), SUMIF($I$5:O$5, $D88,$I$77:O$77)/$I$68, SUMIF($I$5:O$5, $D88,$I$77:O$77)-SUM($I88:O88))</f>
        <v>0</v>
      </c>
      <c r="Q88" s="5">
        <f>IF(SUM($I88:P88)&lt;SUMIF($I$5:P$5, $D88,$I$77:P$77), SUMIF($I$5:P$5, $D88,$I$77:P$77)/$I$68, SUMIF($I$5:P$5, $D88,$I$77:P$77)-SUM($I88:P88))</f>
        <v>0</v>
      </c>
      <c r="R88" s="5">
        <f>IF(SUM($I88:Q88)&lt;SUMIF($I$5:Q$5, $D88,$I$77:Q$77), SUMIF($I$5:Q$5, $D88,$I$77:Q$77)/$I$68, SUMIF($I$5:Q$5, $D88,$I$77:Q$77)-SUM($I88:Q88))</f>
        <v>0</v>
      </c>
      <c r="S88" s="5">
        <f>IF(SUM($I88:R88)&lt;SUMIF($I$5:R$5, $D88,$I$77:R$77), SUMIF($I$5:R$5, $D88,$I$77:R$77)/$I$68, SUMIF($I$5:R$5, $D88,$I$77:R$77)-SUM($I88:R88))</f>
        <v>0</v>
      </c>
    </row>
    <row r="89" spans="4:19" ht="12.75" customHeight="1">
      <c r="D89" s="25">
        <f t="shared" si="34"/>
        <v>2021</v>
      </c>
      <c r="E89" s="1" t="s">
        <v>27</v>
      </c>
      <c r="I89" s="37"/>
      <c r="J89" s="5">
        <f>IF(SUM($I89:I89)&lt;SUMIF(I$5:$I$5, $D89,I$77:$I$77), SUMIF(I$5:$I$5, $D89,I$77:$I$77)/$I$68, SUMIF(I$5:$I$5, $D89,I$77:$I$77)-SUM($I89:I89))</f>
        <v>0</v>
      </c>
      <c r="K89" s="5">
        <f>IF(SUM($I89:J89)&lt;SUMIF($I$5:J$5, $D89,$I$77:J$77), SUMIF($I$5:J$5, $D89,$I$77:J$77)/$I$68, SUMIF($I$5:J$5, $D89,$I$77:J$77)-SUM($I89:J89))</f>
        <v>0</v>
      </c>
      <c r="L89" s="5">
        <f>IF(SUM($I89:K89)&lt;SUMIF($I$5:K$5, $D89,$I$77:K$77), SUMIF($I$5:K$5, $D89,$I$77:K$77)/$I$68, SUMIF($I$5:K$5, $D89,$I$77:K$77)-SUM($I89:K89))</f>
        <v>0</v>
      </c>
      <c r="M89" s="5">
        <f>IF(SUM($I89:L89)&lt;SUMIF($I$5:L$5, $D89,$I$77:L$77), SUMIF($I$5:L$5, $D89,$I$77:L$77)/$I$68, SUMIF($I$5:L$5, $D89,$I$77:L$77)-SUM($I89:L89))</f>
        <v>0</v>
      </c>
      <c r="N89" s="5">
        <f>IF(SUM($I89:M89)&lt;SUMIF($I$5:M$5, $D89,$I$77:M$77), SUMIF($I$5:M$5, $D89,$I$77:M$77)/$I$68, SUMIF($I$5:M$5, $D89,$I$77:M$77)-SUM($I89:M89))</f>
        <v>0</v>
      </c>
      <c r="O89" s="5">
        <f>IF(SUM($I89:N89)&lt;SUMIF($I$5:N$5, $D89,$I$77:N$77), SUMIF($I$5:N$5, $D89,$I$77:N$77)/$I$68, SUMIF($I$5:N$5, $D89,$I$77:N$77)-SUM($I89:N89))</f>
        <v>0</v>
      </c>
      <c r="P89" s="5">
        <f>IF(SUM($I89:O89)&lt;SUMIF($I$5:O$5, $D89,$I$77:O$77), SUMIF($I$5:O$5, $D89,$I$77:O$77)/$I$68, SUMIF($I$5:O$5, $D89,$I$77:O$77)-SUM($I89:O89))</f>
        <v>0</v>
      </c>
      <c r="Q89" s="5">
        <f>IF(SUM($I89:P89)&lt;SUMIF($I$5:P$5, $D89,$I$77:P$77), SUMIF($I$5:P$5, $D89,$I$77:P$77)/$I$68, SUMIF($I$5:P$5, $D89,$I$77:P$77)-SUM($I89:P89))</f>
        <v>0</v>
      </c>
      <c r="R89" s="5">
        <f>IF(SUM($I89:Q89)&lt;SUMIF($I$5:Q$5, $D89,$I$77:Q$77), SUMIF($I$5:Q$5, $D89,$I$77:Q$77)/$I$68, SUMIF($I$5:Q$5, $D89,$I$77:Q$77)-SUM($I89:Q89))</f>
        <v>0</v>
      </c>
      <c r="S89" s="5">
        <f>IF(SUM($I89:R89)&lt;SUMIF($I$5:R$5, $D89,$I$77:R$77), SUMIF($I$5:R$5, $D89,$I$77:R$77)/$I$68, SUMIF($I$5:R$5, $D89,$I$77:R$77)-SUM($I89:R89))</f>
        <v>0</v>
      </c>
    </row>
    <row r="90" spans="4:19" ht="12.75" customHeight="1">
      <c r="D90" s="25">
        <f t="shared" si="34"/>
        <v>2022</v>
      </c>
      <c r="E90" s="1" t="s">
        <v>27</v>
      </c>
      <c r="I90" s="37"/>
      <c r="J90" s="5">
        <f>IF(SUM($I90:I90)&lt;SUMIF(I$5:$I$5, $D90,I$77:$I$77), SUMIF(I$5:$I$5, $D90,I$77:$I$77)/$I$68, SUMIF(I$5:$I$5, $D90,I$77:$I$77)-SUM($I90:I90))</f>
        <v>0</v>
      </c>
      <c r="K90" s="5">
        <f>IF(SUM($I90:J90)&lt;SUMIF($I$5:J$5, $D90,$I$77:J$77), SUMIF($I$5:J$5, $D90,$I$77:J$77)/$I$68, SUMIF($I$5:J$5, $D90,$I$77:J$77)-SUM($I90:J90))</f>
        <v>0</v>
      </c>
      <c r="L90" s="5">
        <f>IF(SUM($I90:K90)&lt;SUMIF($I$5:K$5, $D90,$I$77:K$77), SUMIF($I$5:K$5, $D90,$I$77:K$77)/$I$68, SUMIF($I$5:K$5, $D90,$I$77:K$77)-SUM($I90:K90))</f>
        <v>0</v>
      </c>
      <c r="M90" s="5">
        <f>IF(SUM($I90:L90)&lt;SUMIF($I$5:L$5, $D90,$I$77:L$77), SUMIF($I$5:L$5, $D90,$I$77:L$77)/$I$68, SUMIF($I$5:L$5, $D90,$I$77:L$77)-SUM($I90:L90))</f>
        <v>0</v>
      </c>
      <c r="N90" s="5">
        <f>IF(SUM($I90:M90)&lt;SUMIF($I$5:M$5, $D90,$I$77:M$77), SUMIF($I$5:M$5, $D90,$I$77:M$77)/$I$68, SUMIF($I$5:M$5, $D90,$I$77:M$77)-SUM($I90:M90))</f>
        <v>0</v>
      </c>
      <c r="O90" s="5">
        <f>IF(SUM($I90:N90)&lt;SUMIF($I$5:N$5, $D90,$I$77:N$77), SUMIF($I$5:N$5, $D90,$I$77:N$77)/$I$68, SUMIF($I$5:N$5, $D90,$I$77:N$77)-SUM($I90:N90))</f>
        <v>0</v>
      </c>
      <c r="P90" s="5">
        <f>IF(SUM($I90:O90)&lt;SUMIF($I$5:O$5, $D90,$I$77:O$77), SUMIF($I$5:O$5, $D90,$I$77:O$77)/$I$68, SUMIF($I$5:O$5, $D90,$I$77:O$77)-SUM($I90:O90))</f>
        <v>0</v>
      </c>
      <c r="Q90" s="5">
        <f>IF(SUM($I90:P90)&lt;SUMIF($I$5:P$5, $D90,$I$77:P$77), SUMIF($I$5:P$5, $D90,$I$77:P$77)/$I$68, SUMIF($I$5:P$5, $D90,$I$77:P$77)-SUM($I90:P90))</f>
        <v>0</v>
      </c>
      <c r="R90" s="5">
        <f>IF(SUM($I90:Q90)&lt;SUMIF($I$5:Q$5, $D90,$I$77:Q$77), SUMIF($I$5:Q$5, $D90,$I$77:Q$77)/$I$68, SUMIF($I$5:Q$5, $D90,$I$77:Q$77)-SUM($I90:Q90))</f>
        <v>0</v>
      </c>
      <c r="S90" s="5">
        <f>IF(SUM($I90:R90)&lt;SUMIF($I$5:R$5, $D90,$I$77:R$77), SUMIF($I$5:R$5, $D90,$I$77:R$77)/$I$68, SUMIF($I$5:R$5, $D90,$I$77:R$77)-SUM($I90:R90))</f>
        <v>0</v>
      </c>
    </row>
    <row r="91" spans="4:19" ht="12.75" customHeight="1">
      <c r="D91" s="25">
        <f t="shared" si="34"/>
        <v>2023</v>
      </c>
      <c r="E91" s="1" t="s">
        <v>27</v>
      </c>
      <c r="I91" s="37"/>
      <c r="J91" s="6">
        <f>IF(SUM($I91:I91)&lt;SUMIF(I$5:$I$5, $D91,I$77:$I$77), SUMIF(I$5:$I$5, $D91,I$77:$I$77)/$I$68, SUMIF(I$5:$I$5, $D91,I$77:$I$77)-SUM($I91:I91))</f>
        <v>0</v>
      </c>
      <c r="K91" s="6">
        <f>IF(SUM($I91:J91)&lt;SUMIF($I$5:J$5, $D91,$I$77:J$77), SUMIF($I$5:J$5, $D91,$I$77:J$77)/$I$68, SUMIF($I$5:J$5, $D91,$I$77:J$77)-SUM($I91:J91))</f>
        <v>0</v>
      </c>
      <c r="L91" s="6">
        <f>IF(SUM($I91:K91)&lt;SUMIF($I$5:K$5, $D91,$I$77:K$77), SUMIF($I$5:K$5, $D91,$I$77:K$77)/$I$68, SUMIF($I$5:K$5, $D91,$I$77:K$77)-SUM($I91:K91))</f>
        <v>0</v>
      </c>
      <c r="M91" s="6">
        <f>IF(SUM($I91:L91)&lt;SUMIF($I$5:L$5, $D91,$I$77:L$77), SUMIF($I$5:L$5, $D91,$I$77:L$77)/$I$68, SUMIF($I$5:L$5, $D91,$I$77:L$77)-SUM($I91:L91))</f>
        <v>0</v>
      </c>
      <c r="N91" s="6">
        <f>IF(SUM($I91:M91)&lt;SUMIF($I$5:M$5, $D91,$I$77:M$77), SUMIF($I$5:M$5, $D91,$I$77:M$77)/$I$68, SUMIF($I$5:M$5, $D91,$I$77:M$77)-SUM($I91:M91))</f>
        <v>0</v>
      </c>
      <c r="O91" s="6">
        <f>IF(SUM($I91:N91)&lt;SUMIF($I$5:N$5, $D91,$I$77:N$77), SUMIF($I$5:N$5, $D91,$I$77:N$77)/$I$68, SUMIF($I$5:N$5, $D91,$I$77:N$77)-SUM($I91:N91))</f>
        <v>0</v>
      </c>
      <c r="P91" s="6">
        <f>IF(SUM($I91:O91)&lt;SUMIF($I$5:O$5, $D91,$I$77:O$77), SUMIF($I$5:O$5, $D91,$I$77:O$77)/$I$68, SUMIF($I$5:O$5, $D91,$I$77:O$77)-SUM($I91:O91))</f>
        <v>0</v>
      </c>
      <c r="Q91" s="6">
        <f>IF(SUM($I91:P91)&lt;SUMIF($I$5:P$5, $D91,$I$77:P$77), SUMIF($I$5:P$5, $D91,$I$77:P$77)/$I$68, SUMIF($I$5:P$5, $D91,$I$77:P$77)-SUM($I91:P91))</f>
        <v>0</v>
      </c>
      <c r="R91" s="6">
        <f>IF(SUM($I91:Q91)&lt;SUMIF($I$5:Q$5, $D91,$I$77:Q$77), SUMIF($I$5:Q$5, $D91,$I$77:Q$77)/$I$68, SUMIF($I$5:Q$5, $D91,$I$77:Q$77)-SUM($I91:Q91))</f>
        <v>0</v>
      </c>
      <c r="S91" s="6">
        <f>IF(SUM($I91:R91)&lt;SUMIF($I$5:R$5, $D91,$I$77:R$77), SUMIF($I$5:R$5, $D91,$I$77:R$77)/$I$68, SUMIF($I$5:R$5, $D91,$I$77:R$77)-SUM($I91:R91))</f>
        <v>0</v>
      </c>
    </row>
    <row r="92" spans="4:19" ht="12.75" customHeight="1">
      <c r="D92" s="25">
        <f t="shared" si="34"/>
        <v>2024</v>
      </c>
      <c r="E92" s="1" t="s">
        <v>27</v>
      </c>
      <c r="I92" s="37"/>
      <c r="J92" s="6">
        <f>IF(SUM($I92:I92)&lt;SUMIF(I$5:$I$5, $D92,I$77:$I$77), SUMIF(I$5:$I$5, $D92,I$77:$I$77)/$I$68, SUMIF(I$5:$I$5, $D92,I$77:$I$77)-SUM($I92:I92))</f>
        <v>0</v>
      </c>
      <c r="K92" s="6">
        <f>IF(SUM($I92:J92)&lt;SUMIF($I$5:J$5, $D92,$I$77:J$77), SUMIF($I$5:J$5, $D92,$I$77:J$77)/$I$68, SUMIF($I$5:J$5, $D92,$I$77:J$77)-SUM($I92:J92))</f>
        <v>0</v>
      </c>
      <c r="L92" s="6">
        <f>IF(SUM($I92:K92)&lt;SUMIF($I$5:K$5, $D92,$I$77:K$77), SUMIF($I$5:K$5, $D92,$I$77:K$77)/$I$68, SUMIF($I$5:K$5, $D92,$I$77:K$77)-SUM($I92:K92))</f>
        <v>0</v>
      </c>
      <c r="M92" s="6">
        <f>IF(SUM($I92:L92)&lt;SUMIF($I$5:L$5, $D92,$I$77:L$77), SUMIF($I$5:L$5, $D92,$I$77:L$77)/$I$68, SUMIF($I$5:L$5, $D92,$I$77:L$77)-SUM($I92:L92))</f>
        <v>0</v>
      </c>
      <c r="N92" s="6">
        <f>IF(SUM($I92:M92)&lt;SUMIF($I$5:M$5, $D92,$I$77:M$77), SUMIF($I$5:M$5, $D92,$I$77:M$77)/$I$68, SUMIF($I$5:M$5, $D92,$I$77:M$77)-SUM($I92:M92))</f>
        <v>0</v>
      </c>
      <c r="O92" s="6">
        <f>IF(SUM($I92:N92)&lt;SUMIF($I$5:N$5, $D92,$I$77:N$77), SUMIF($I$5:N$5, $D92,$I$77:N$77)/$I$68, SUMIF($I$5:N$5, $D92,$I$77:N$77)-SUM($I92:N92))</f>
        <v>0</v>
      </c>
      <c r="P92" s="6">
        <f>IF(SUM($I92:O92)&lt;SUMIF($I$5:O$5, $D92,$I$77:O$77), SUMIF($I$5:O$5, $D92,$I$77:O$77)/$I$68, SUMIF($I$5:O$5, $D92,$I$77:O$77)-SUM($I92:O92))</f>
        <v>0</v>
      </c>
      <c r="Q92" s="6">
        <f>IF(SUM($I92:P92)&lt;SUMIF($I$5:P$5, $D92,$I$77:P$77), SUMIF($I$5:P$5, $D92,$I$77:P$77)/$I$68, SUMIF($I$5:P$5, $D92,$I$77:P$77)-SUM($I92:P92))</f>
        <v>0</v>
      </c>
      <c r="R92" s="6">
        <f>IF(SUM($I92:Q92)&lt;SUMIF($I$5:Q$5, $D92,$I$77:Q$77), SUMIF($I$5:Q$5, $D92,$I$77:Q$77)/$I$68, SUMIF($I$5:Q$5, $D92,$I$77:Q$77)-SUM($I92:Q92))</f>
        <v>0</v>
      </c>
      <c r="S92" s="6">
        <f>IF(SUM($I92:R92)&lt;SUMIF($I$5:R$5, $D92,$I$77:R$77), SUMIF($I$5:R$5, $D92,$I$77:R$77)/$I$68, SUMIF($I$5:R$5, $D92,$I$77:R$77)-SUM($I92:R92))</f>
        <v>0</v>
      </c>
    </row>
    <row r="93" spans="4:19" ht="12.75" customHeight="1">
      <c r="D93" s="25">
        <f t="shared" si="34"/>
        <v>2025</v>
      </c>
      <c r="E93" s="1" t="s">
        <v>27</v>
      </c>
      <c r="I93" s="37"/>
      <c r="J93" s="6">
        <f>IF(SUM($I93:I93)&lt;SUMIF(I$5:$I$5, $D93,I$77:$I$77), SUMIF(I$5:$I$5, $D93,I$77:$I$77)/$I$68, SUMIF(I$5:$I$5, $D93,I$77:$I$77)-SUM($I93:I93))</f>
        <v>0</v>
      </c>
      <c r="K93" s="6">
        <f>IF(SUM($I93:J93)&lt;SUMIF($I$5:J$5, $D93,$I$77:J$77), SUMIF($I$5:J$5, $D93,$I$77:J$77)/$I$68, SUMIF($I$5:J$5, $D93,$I$77:J$77)-SUM($I93:J93))</f>
        <v>0</v>
      </c>
      <c r="L93" s="6">
        <f>IF(SUM($I93:K93)&lt;SUMIF($I$5:K$5, $D93,$I$77:K$77), SUMIF($I$5:K$5, $D93,$I$77:K$77)/$I$68, SUMIF($I$5:K$5, $D93,$I$77:K$77)-SUM($I93:K93))</f>
        <v>0</v>
      </c>
      <c r="M93" s="6">
        <f>IF(SUM($I93:L93)&lt;SUMIF($I$5:L$5, $D93,$I$77:L$77), SUMIF($I$5:L$5, $D93,$I$77:L$77)/$I$68, SUMIF($I$5:L$5, $D93,$I$77:L$77)-SUM($I93:L93))</f>
        <v>0</v>
      </c>
      <c r="N93" s="6">
        <f>IF(SUM($I93:M93)&lt;SUMIF($I$5:M$5, $D93,$I$77:M$77), SUMIF($I$5:M$5, $D93,$I$77:M$77)/$I$68, SUMIF($I$5:M$5, $D93,$I$77:M$77)-SUM($I93:M93))</f>
        <v>0</v>
      </c>
      <c r="O93" s="6">
        <f>IF(SUM($I93:N93)&lt;SUMIF($I$5:N$5, $D93,$I$77:N$77), SUMIF($I$5:N$5, $D93,$I$77:N$77)/$I$68, SUMIF($I$5:N$5, $D93,$I$77:N$77)-SUM($I93:N93))</f>
        <v>0</v>
      </c>
      <c r="P93" s="6">
        <f>IF(SUM($I93:O93)&lt;SUMIF($I$5:O$5, $D93,$I$77:O$77), SUMIF($I$5:O$5, $D93,$I$77:O$77)/$I$68, SUMIF($I$5:O$5, $D93,$I$77:O$77)-SUM($I93:O93))</f>
        <v>0</v>
      </c>
      <c r="Q93" s="6">
        <f>IF(SUM($I93:P93)&lt;SUMIF($I$5:P$5, $D93,$I$77:P$77), SUMIF($I$5:P$5, $D93,$I$77:P$77)/$I$68, SUMIF($I$5:P$5, $D93,$I$77:P$77)-SUM($I93:P93))</f>
        <v>0</v>
      </c>
      <c r="R93" s="6">
        <f>IF(SUM($I93:Q93)&lt;SUMIF($I$5:Q$5, $D93,$I$77:Q$77), SUMIF($I$5:Q$5, $D93,$I$77:Q$77)/$I$68, SUMIF($I$5:Q$5, $D93,$I$77:Q$77)-SUM($I93:Q93))</f>
        <v>0</v>
      </c>
      <c r="S93" s="6">
        <f>IF(SUM($I93:R93)&lt;SUMIF($I$5:R$5, $D93,$I$77:R$77), SUMIF($I$5:R$5, $D93,$I$77:R$77)/$I$68, SUMIF($I$5:R$5, $D93,$I$77:R$77)-SUM($I93:R93))</f>
        <v>0</v>
      </c>
    </row>
    <row r="94" spans="4:19" ht="12.75" customHeight="1">
      <c r="D94" s="25">
        <f t="shared" si="34"/>
        <v>2026</v>
      </c>
      <c r="E94" s="1" t="s">
        <v>27</v>
      </c>
      <c r="I94" s="37"/>
      <c r="J94" s="6">
        <f>IF(SUM($I94:I94)&lt;SUMIF(I$5:$I$5, $D94,I$77:$I$77), SUMIF(I$5:$I$5, $D94,I$77:$I$77)/$I$68, SUMIF(I$5:$I$5, $D94,I$77:$I$77)-SUM($I94:I94))</f>
        <v>0</v>
      </c>
      <c r="K94" s="6">
        <f>IF(SUM($I94:J94)&lt;SUMIF($I$5:J$5, $D94,$I$77:J$77), SUMIF($I$5:J$5, $D94,$I$77:J$77)/$I$68, SUMIF($I$5:J$5, $D94,$I$77:J$77)-SUM($I94:J94))</f>
        <v>0</v>
      </c>
      <c r="L94" s="6">
        <f>IF(SUM($I94:K94)&lt;SUMIF($I$5:K$5, $D94,$I$77:K$77), SUMIF($I$5:K$5, $D94,$I$77:K$77)/$I$68, SUMIF($I$5:K$5, $D94,$I$77:K$77)-SUM($I94:K94))</f>
        <v>0</v>
      </c>
      <c r="M94" s="6">
        <f>IF(SUM($I94:L94)&lt;SUMIF($I$5:L$5, $D94,$I$77:L$77), SUMIF($I$5:L$5, $D94,$I$77:L$77)/$I$68, SUMIF($I$5:L$5, $D94,$I$77:L$77)-SUM($I94:L94))</f>
        <v>0</v>
      </c>
      <c r="N94" s="6">
        <f>IF(SUM($I94:M94)&lt;SUMIF($I$5:M$5, $D94,$I$77:M$77), SUMIF($I$5:M$5, $D94,$I$77:M$77)/$I$68, SUMIF($I$5:M$5, $D94,$I$77:M$77)-SUM($I94:M94))</f>
        <v>0</v>
      </c>
      <c r="O94" s="6">
        <f>IF(SUM($I94:N94)&lt;SUMIF($I$5:N$5, $D94,$I$77:N$77), SUMIF($I$5:N$5, $D94,$I$77:N$77)/$I$68, SUMIF($I$5:N$5, $D94,$I$77:N$77)-SUM($I94:N94))</f>
        <v>0</v>
      </c>
      <c r="P94" s="6">
        <f>IF(SUM($I94:O94)&lt;SUMIF($I$5:O$5, $D94,$I$77:O$77), SUMIF($I$5:O$5, $D94,$I$77:O$77)/$I$68, SUMIF($I$5:O$5, $D94,$I$77:O$77)-SUM($I94:O94))</f>
        <v>0</v>
      </c>
      <c r="Q94" s="6">
        <f>IF(SUM($I94:P94)&lt;SUMIF($I$5:P$5, $D94,$I$77:P$77), SUMIF($I$5:P$5, $D94,$I$77:P$77)/$I$68, SUMIF($I$5:P$5, $D94,$I$77:P$77)-SUM($I94:P94))</f>
        <v>0</v>
      </c>
      <c r="R94" s="6">
        <f>IF(SUM($I94:Q94)&lt;SUMIF($I$5:Q$5, $D94,$I$77:Q$77), SUMIF($I$5:Q$5, $D94,$I$77:Q$77)/$I$68, SUMIF($I$5:Q$5, $D94,$I$77:Q$77)-SUM($I94:Q94))</f>
        <v>0</v>
      </c>
      <c r="S94" s="6">
        <f>IF(SUM($I94:R94)&lt;SUMIF($I$5:R$5, $D94,$I$77:R$77), SUMIF($I$5:R$5, $D94,$I$77:R$77)/$I$68, SUMIF($I$5:R$5, $D94,$I$77:R$77)-SUM($I94:R94))</f>
        <v>0</v>
      </c>
    </row>
    <row r="95" spans="4:19" ht="12.75" customHeight="1">
      <c r="D95" s="25">
        <f t="shared" si="34"/>
        <v>2027</v>
      </c>
      <c r="E95" s="1" t="s">
        <v>27</v>
      </c>
      <c r="I95" s="37"/>
      <c r="J95" s="6">
        <f>IF(SUM($I95:I95)&lt;SUMIF(I$5:$I$5, $D95,I$77:$I$77), SUMIF(I$5:$I$5, $D95,I$77:$I$77)/$I$68, SUMIF(I$5:$I$5, $D95,I$77:$I$77)-SUM($I95:I95))</f>
        <v>0</v>
      </c>
      <c r="K95" s="6">
        <f>IF(SUM($I95:J95)&lt;SUMIF($I$5:J$5, $D95,$I$77:J$77), SUMIF($I$5:J$5, $D95,$I$77:J$77)/$I$68, SUMIF($I$5:J$5, $D95,$I$77:J$77)-SUM($I95:J95))</f>
        <v>0</v>
      </c>
      <c r="L95" s="6">
        <f>IF(SUM($I95:K95)&lt;SUMIF($I$5:K$5, $D95,$I$77:K$77), SUMIF($I$5:K$5, $D95,$I$77:K$77)/$I$68, SUMIF($I$5:K$5, $D95,$I$77:K$77)-SUM($I95:K95))</f>
        <v>0</v>
      </c>
      <c r="M95" s="6">
        <f>IF(SUM($I95:L95)&lt;SUMIF($I$5:L$5, $D95,$I$77:L$77), SUMIF($I$5:L$5, $D95,$I$77:L$77)/$I$68, SUMIF($I$5:L$5, $D95,$I$77:L$77)-SUM($I95:L95))</f>
        <v>0</v>
      </c>
      <c r="N95" s="6">
        <f>IF(SUM($I95:M95)&lt;SUMIF($I$5:M$5, $D95,$I$77:M$77), SUMIF($I$5:M$5, $D95,$I$77:M$77)/$I$68, SUMIF($I$5:M$5, $D95,$I$77:M$77)-SUM($I95:M95))</f>
        <v>0</v>
      </c>
      <c r="O95" s="6">
        <f>IF(SUM($I95:N95)&lt;SUMIF($I$5:N$5, $D95,$I$77:N$77), SUMIF($I$5:N$5, $D95,$I$77:N$77)/$I$68, SUMIF($I$5:N$5, $D95,$I$77:N$77)-SUM($I95:N95))</f>
        <v>0</v>
      </c>
      <c r="P95" s="6">
        <f>IF(SUM($I95:O95)&lt;SUMIF($I$5:O$5, $D95,$I$77:O$77), SUMIF($I$5:O$5, $D95,$I$77:O$77)/$I$68, SUMIF($I$5:O$5, $D95,$I$77:O$77)-SUM($I95:O95))</f>
        <v>0</v>
      </c>
      <c r="Q95" s="6">
        <f>IF(SUM($I95:P95)&lt;SUMIF($I$5:P$5, $D95,$I$77:P$77), SUMIF($I$5:P$5, $D95,$I$77:P$77)/$I$68, SUMIF($I$5:P$5, $D95,$I$77:P$77)-SUM($I95:P95))</f>
        <v>0</v>
      </c>
      <c r="R95" s="6">
        <f>IF(SUM($I95:Q95)&lt;SUMIF($I$5:Q$5, $D95,$I$77:Q$77), SUMIF($I$5:Q$5, $D95,$I$77:Q$77)/$I$68, SUMIF($I$5:Q$5, $D95,$I$77:Q$77)-SUM($I95:Q95))</f>
        <v>0</v>
      </c>
      <c r="S95" s="6">
        <f>IF(SUM($I95:R95)&lt;SUMIF($I$5:R$5, $D95,$I$77:R$77), SUMIF($I$5:R$5, $D95,$I$77:R$77)/$I$68, SUMIF($I$5:R$5, $D95,$I$77:R$77)-SUM($I95:R95))</f>
        <v>0</v>
      </c>
    </row>
    <row r="96" spans="4:19" ht="12.75" customHeight="1">
      <c r="D96" s="25">
        <f t="shared" si="34"/>
        <v>2028</v>
      </c>
      <c r="E96" s="1" t="s">
        <v>27</v>
      </c>
      <c r="I96" s="37"/>
      <c r="J96" s="6">
        <f>IF(SUM($I96:I96)&lt;SUMIF(I$5:$I$5, $D96,I$77:$I$77), SUMIF(I$5:$I$5, $D96,I$77:$I$77)/$I$68, SUMIF(I$5:$I$5, $D96,I$77:$I$77)-SUM($I96:I96))</f>
        <v>0</v>
      </c>
      <c r="K96" s="6">
        <f>IF(SUM($I96:J96)&lt;SUMIF($I$5:J$5, $D96,$I$77:J$77), SUMIF($I$5:J$5, $D96,$I$77:J$77)/$I$68, SUMIF($I$5:J$5, $D96,$I$77:J$77)-SUM($I96:J96))</f>
        <v>0</v>
      </c>
      <c r="L96" s="6">
        <f>IF(SUM($I96:K96)&lt;SUMIF($I$5:K$5, $D96,$I$77:K$77), SUMIF($I$5:K$5, $D96,$I$77:K$77)/$I$68, SUMIF($I$5:K$5, $D96,$I$77:K$77)-SUM($I96:K96))</f>
        <v>0</v>
      </c>
      <c r="M96" s="6">
        <f>IF(SUM($I96:L96)&lt;SUMIF($I$5:L$5, $D96,$I$77:L$77), SUMIF($I$5:L$5, $D96,$I$77:L$77)/$I$68, SUMIF($I$5:L$5, $D96,$I$77:L$77)-SUM($I96:L96))</f>
        <v>0</v>
      </c>
      <c r="N96" s="6">
        <f>IF(SUM($I96:M96)&lt;SUMIF($I$5:M$5, $D96,$I$77:M$77), SUMIF($I$5:M$5, $D96,$I$77:M$77)/$I$68, SUMIF($I$5:M$5, $D96,$I$77:M$77)-SUM($I96:M96))</f>
        <v>0</v>
      </c>
      <c r="O96" s="6">
        <f>IF(SUM($I96:N96)&lt;SUMIF($I$5:N$5, $D96,$I$77:N$77), SUMIF($I$5:N$5, $D96,$I$77:N$77)/$I$68, SUMIF($I$5:N$5, $D96,$I$77:N$77)-SUM($I96:N96))</f>
        <v>0</v>
      </c>
      <c r="P96" s="6">
        <f>IF(SUM($I96:O96)&lt;SUMIF($I$5:O$5, $D96,$I$77:O$77), SUMIF($I$5:O$5, $D96,$I$77:O$77)/$I$68, SUMIF($I$5:O$5, $D96,$I$77:O$77)-SUM($I96:O96))</f>
        <v>0</v>
      </c>
      <c r="Q96" s="6">
        <f>IF(SUM($I96:P96)&lt;SUMIF($I$5:P$5, $D96,$I$77:P$77), SUMIF($I$5:P$5, $D96,$I$77:P$77)/$I$68, SUMIF($I$5:P$5, $D96,$I$77:P$77)-SUM($I96:P96))</f>
        <v>0</v>
      </c>
      <c r="R96" s="6">
        <f>IF(SUM($I96:Q96)&lt;SUMIF($I$5:Q$5, $D96,$I$77:Q$77), SUMIF($I$5:Q$5, $D96,$I$77:Q$77)/$I$68, SUMIF($I$5:Q$5, $D96,$I$77:Q$77)-SUM($I96:Q96))</f>
        <v>0</v>
      </c>
      <c r="S96" s="6">
        <f>IF(SUM($I96:R96)&lt;SUMIF($I$5:R$5, $D96,$I$77:R$77), SUMIF($I$5:R$5, $D96,$I$77:R$77)/$I$68, SUMIF($I$5:R$5, $D96,$I$77:R$77)-SUM($I96:R96))</f>
        <v>0</v>
      </c>
    </row>
    <row r="97" spans="4:19" ht="12.75" customHeight="1">
      <c r="D97" s="25">
        <f t="shared" si="34"/>
        <v>2029</v>
      </c>
      <c r="E97" s="1" t="s">
        <v>27</v>
      </c>
      <c r="I97" s="37"/>
      <c r="J97" s="6">
        <f>IF(SUM($I97:I97)&lt;SUMIF(I$5:$I$5, $D97,I$77:$I$77), SUMIF(I$5:$I$5, $D97,I$77:$I$77)/$I$68, SUMIF(I$5:$I$5, $D97,I$77:$I$77)-SUM($I97:I97))</f>
        <v>0</v>
      </c>
      <c r="K97" s="6">
        <f>IF(SUM($I97:J97)&lt;SUMIF($I$5:J$5, $D97,$I$77:J$77), SUMIF($I$5:J$5, $D97,$I$77:J$77)/$I$68, SUMIF($I$5:J$5, $D97,$I$77:J$77)-SUM($I97:J97))</f>
        <v>0</v>
      </c>
      <c r="L97" s="6">
        <f>IF(SUM($I97:K97)&lt;SUMIF($I$5:K$5, $D97,$I$77:K$77), SUMIF($I$5:K$5, $D97,$I$77:K$77)/$I$68, SUMIF($I$5:K$5, $D97,$I$77:K$77)-SUM($I97:K97))</f>
        <v>0</v>
      </c>
      <c r="M97" s="6">
        <f>IF(SUM($I97:L97)&lt;SUMIF($I$5:L$5, $D97,$I$77:L$77), SUMIF($I$5:L$5, $D97,$I$77:L$77)/$I$68, SUMIF($I$5:L$5, $D97,$I$77:L$77)-SUM($I97:L97))</f>
        <v>0</v>
      </c>
      <c r="N97" s="6">
        <f>IF(SUM($I97:M97)&lt;SUMIF($I$5:M$5, $D97,$I$77:M$77), SUMIF($I$5:M$5, $D97,$I$77:M$77)/$I$68, SUMIF($I$5:M$5, $D97,$I$77:M$77)-SUM($I97:M97))</f>
        <v>0</v>
      </c>
      <c r="O97" s="6">
        <f>IF(SUM($I97:N97)&lt;SUMIF($I$5:N$5, $D97,$I$77:N$77), SUMIF($I$5:N$5, $D97,$I$77:N$77)/$I$68, SUMIF($I$5:N$5, $D97,$I$77:N$77)-SUM($I97:N97))</f>
        <v>0</v>
      </c>
      <c r="P97" s="6">
        <f>IF(SUM($I97:O97)&lt;SUMIF($I$5:O$5, $D97,$I$77:O$77), SUMIF($I$5:O$5, $D97,$I$77:O$77)/$I$68, SUMIF($I$5:O$5, $D97,$I$77:O$77)-SUM($I97:O97))</f>
        <v>0</v>
      </c>
      <c r="Q97" s="6">
        <f>IF(SUM($I97:P97)&lt;SUMIF($I$5:P$5, $D97,$I$77:P$77), SUMIF($I$5:P$5, $D97,$I$77:P$77)/$I$68, SUMIF($I$5:P$5, $D97,$I$77:P$77)-SUM($I97:P97))</f>
        <v>0</v>
      </c>
      <c r="R97" s="6">
        <f>IF(SUM($I97:Q97)&lt;SUMIF($I$5:Q$5, $D97,$I$77:Q$77), SUMIF($I$5:Q$5, $D97,$I$77:Q$77)/$I$68, SUMIF($I$5:Q$5, $D97,$I$77:Q$77)-SUM($I97:Q97))</f>
        <v>0</v>
      </c>
      <c r="S97" s="6">
        <f>IF(SUM($I97:R97)&lt;SUMIF($I$5:R$5, $D97,$I$77:R$77), SUMIF($I$5:R$5, $D97,$I$77:R$77)/$I$68, SUMIF($I$5:R$5, $D97,$I$77:R$77)-SUM($I97:R97))</f>
        <v>0</v>
      </c>
    </row>
    <row r="98" spans="4:19" ht="12.75" customHeight="1">
      <c r="D98" s="25">
        <f t="shared" si="34"/>
        <v>2030</v>
      </c>
      <c r="E98" s="1" t="s">
        <v>27</v>
      </c>
      <c r="I98" s="37"/>
      <c r="J98" s="6">
        <f>IF(SUM($I98:I98)&lt;SUMIF(I$5:$I$5, $D98,I$77:$I$77), SUMIF(I$5:$I$5, $D98,I$77:$I$77)/$I$68, SUMIF(I$5:$I$5, $D98,I$77:$I$77)-SUM($I98:I98))</f>
        <v>0</v>
      </c>
      <c r="K98" s="6">
        <f>IF(SUM($I98:J98)&lt;SUMIF($I$5:J$5, $D98,$I$77:J$77), SUMIF($I$5:J$5, $D98,$I$77:J$77)/$I$68, SUMIF($I$5:J$5, $D98,$I$77:J$77)-SUM($I98:J98))</f>
        <v>0</v>
      </c>
      <c r="L98" s="6">
        <f>IF(SUM($I98:K98)&lt;SUMIF($I$5:K$5, $D98,$I$77:K$77), SUMIF($I$5:K$5, $D98,$I$77:K$77)/$I$68, SUMIF($I$5:K$5, $D98,$I$77:K$77)-SUM($I98:K98))</f>
        <v>0</v>
      </c>
      <c r="M98" s="6">
        <f>IF(SUM($I98:L98)&lt;SUMIF($I$5:L$5, $D98,$I$77:L$77), SUMIF($I$5:L$5, $D98,$I$77:L$77)/$I$68, SUMIF($I$5:L$5, $D98,$I$77:L$77)-SUM($I98:L98))</f>
        <v>0</v>
      </c>
      <c r="N98" s="6">
        <f>IF(SUM($I98:M98)&lt;SUMIF($I$5:M$5, $D98,$I$77:M$77), SUMIF($I$5:M$5, $D98,$I$77:M$77)/$I$68, SUMIF($I$5:M$5, $D98,$I$77:M$77)-SUM($I98:M98))</f>
        <v>0</v>
      </c>
      <c r="O98" s="6">
        <f>IF(SUM($I98:N98)&lt;SUMIF($I$5:N$5, $D98,$I$77:N$77), SUMIF($I$5:N$5, $D98,$I$77:N$77)/$I$68, SUMIF($I$5:N$5, $D98,$I$77:N$77)-SUM($I98:N98))</f>
        <v>0</v>
      </c>
      <c r="P98" s="6">
        <f>IF(SUM($I98:O98)&lt;SUMIF($I$5:O$5, $D98,$I$77:O$77), SUMIF($I$5:O$5, $D98,$I$77:O$77)/$I$68, SUMIF($I$5:O$5, $D98,$I$77:O$77)-SUM($I98:O98))</f>
        <v>0</v>
      </c>
      <c r="Q98" s="6">
        <f>IF(SUM($I98:P98)&lt;SUMIF($I$5:P$5, $D98,$I$77:P$77), SUMIF($I$5:P$5, $D98,$I$77:P$77)/$I$68, SUMIF($I$5:P$5, $D98,$I$77:P$77)-SUM($I98:P98))</f>
        <v>0</v>
      </c>
      <c r="R98" s="6">
        <f>IF(SUM($I98:Q98)&lt;SUMIF($I$5:Q$5, $D98,$I$77:Q$77), SUMIF($I$5:Q$5, $D98,$I$77:Q$77)/$I$68, SUMIF($I$5:Q$5, $D98,$I$77:Q$77)-SUM($I98:Q98))</f>
        <v>0</v>
      </c>
      <c r="S98" s="6">
        <f>IF(SUM($I98:R98)&lt;SUMIF($I$5:R$5, $D98,$I$77:R$77), SUMIF($I$5:R$5, $D98,$I$77:R$77)/$I$68, SUMIF($I$5:R$5, $D98,$I$77:R$77)-SUM($I98:R98))</f>
        <v>0</v>
      </c>
    </row>
    <row r="99" spans="4:19" ht="12.75" customHeight="1">
      <c r="D99" s="25">
        <f t="shared" si="34"/>
        <v>2031</v>
      </c>
      <c r="E99" s="1" t="s">
        <v>27</v>
      </c>
      <c r="I99" s="37"/>
      <c r="J99" s="6">
        <f>IF(SUM($I99:I99)&lt;SUMIF(I$5:$I$5, $D99,I$77:$I$77), SUMIF(I$5:$I$5, $D99,I$77:$I$77)/$I$68, SUMIF(I$5:$I$5, $D99,I$77:$I$77)-SUM($I99:I99))</f>
        <v>0</v>
      </c>
      <c r="K99" s="6">
        <f>IF(SUM($I99:J99)&lt;SUMIF($I$5:J$5, $D99,$I$77:J$77), SUMIF($I$5:J$5, $D99,$I$77:J$77)/$I$68, SUMIF($I$5:J$5, $D99,$I$77:J$77)-SUM($I99:J99))</f>
        <v>0</v>
      </c>
      <c r="L99" s="6">
        <f>IF(SUM($I99:K99)&lt;SUMIF($I$5:K$5, $D99,$I$77:K$77), SUMIF($I$5:K$5, $D99,$I$77:K$77)/$I$68, SUMIF($I$5:K$5, $D99,$I$77:K$77)-SUM($I99:K99))</f>
        <v>0</v>
      </c>
      <c r="M99" s="6">
        <f>IF(SUM($I99:L99)&lt;SUMIF($I$5:L$5, $D99,$I$77:L$77), SUMIF($I$5:L$5, $D99,$I$77:L$77)/$I$68, SUMIF($I$5:L$5, $D99,$I$77:L$77)-SUM($I99:L99))</f>
        <v>0</v>
      </c>
      <c r="N99" s="6">
        <f>IF(SUM($I99:M99)&lt;SUMIF($I$5:M$5, $D99,$I$77:M$77), SUMIF($I$5:M$5, $D99,$I$77:M$77)/$I$68, SUMIF($I$5:M$5, $D99,$I$77:M$77)-SUM($I99:M99))</f>
        <v>0</v>
      </c>
      <c r="O99" s="6">
        <f>IF(SUM($I99:N99)&lt;SUMIF($I$5:N$5, $D99,$I$77:N$77), SUMIF($I$5:N$5, $D99,$I$77:N$77)/$I$68, SUMIF($I$5:N$5, $D99,$I$77:N$77)-SUM($I99:N99))</f>
        <v>0</v>
      </c>
      <c r="P99" s="6">
        <f>IF(SUM($I99:O99)&lt;SUMIF($I$5:O$5, $D99,$I$77:O$77), SUMIF($I$5:O$5, $D99,$I$77:O$77)/$I$68, SUMIF($I$5:O$5, $D99,$I$77:O$77)-SUM($I99:O99))</f>
        <v>0</v>
      </c>
      <c r="Q99" s="6">
        <f>IF(SUM($I99:P99)&lt;SUMIF($I$5:P$5, $D99,$I$77:P$77), SUMIF($I$5:P$5, $D99,$I$77:P$77)/$I$68, SUMIF($I$5:P$5, $D99,$I$77:P$77)-SUM($I99:P99))</f>
        <v>0</v>
      </c>
      <c r="R99" s="6">
        <f>IF(SUM($I99:Q99)&lt;SUMIF($I$5:Q$5, $D99,$I$77:Q$77), SUMIF($I$5:Q$5, $D99,$I$77:Q$77)/$I$68, SUMIF($I$5:Q$5, $D99,$I$77:Q$77)-SUM($I99:Q99))</f>
        <v>0</v>
      </c>
      <c r="S99" s="6">
        <f>IF(SUM($I99:R99)&lt;SUMIF($I$5:R$5, $D99,$I$77:R$77), SUMIF($I$5:R$5, $D99,$I$77:R$77)/$I$68, SUMIF($I$5:R$5, $D99,$I$77:R$77)-SUM($I99:R99))</f>
        <v>0</v>
      </c>
    </row>
    <row r="100" spans="4:19" ht="12.75" customHeight="1">
      <c r="D100" s="25">
        <f t="shared" si="34"/>
        <v>2032</v>
      </c>
      <c r="E100" s="1" t="s">
        <v>27</v>
      </c>
      <c r="I100" s="37"/>
      <c r="J100" s="6">
        <f>IF(SUM($I100:I100)&lt;SUMIF(I$5:$I$5, $D100,I$77:$I$77), SUMIF(I$5:$I$5, $D100,I$77:$I$77)/$I$68, SUMIF(I$5:$I$5, $D100,I$77:$I$77)-SUM($I100:I100))</f>
        <v>0</v>
      </c>
      <c r="K100" s="6">
        <f>IF(SUM($I100:J100)&lt;SUMIF($I$5:J$5, $D100,$I$77:J$77), SUMIF($I$5:J$5, $D100,$I$77:J$77)/$I$68, SUMIF($I$5:J$5, $D100,$I$77:J$77)-SUM($I100:J100))</f>
        <v>0</v>
      </c>
      <c r="L100" s="6">
        <f>IF(SUM($I100:K100)&lt;SUMIF($I$5:K$5, $D100,$I$77:K$77), SUMIF($I$5:K$5, $D100,$I$77:K$77)/$I$68, SUMIF($I$5:K$5, $D100,$I$77:K$77)-SUM($I100:K100))</f>
        <v>0</v>
      </c>
      <c r="M100" s="6">
        <f>IF(SUM($I100:L100)&lt;SUMIF($I$5:L$5, $D100,$I$77:L$77), SUMIF($I$5:L$5, $D100,$I$77:L$77)/$I$68, SUMIF($I$5:L$5, $D100,$I$77:L$77)-SUM($I100:L100))</f>
        <v>0</v>
      </c>
      <c r="N100" s="6">
        <f>IF(SUM($I100:M100)&lt;SUMIF($I$5:M$5, $D100,$I$77:M$77), SUMIF($I$5:M$5, $D100,$I$77:M$77)/$I$68, SUMIF($I$5:M$5, $D100,$I$77:M$77)-SUM($I100:M100))</f>
        <v>0</v>
      </c>
      <c r="O100" s="6">
        <f>IF(SUM($I100:N100)&lt;SUMIF($I$5:N$5, $D100,$I$77:N$77), SUMIF($I$5:N$5, $D100,$I$77:N$77)/$I$68, SUMIF($I$5:N$5, $D100,$I$77:N$77)-SUM($I100:N100))</f>
        <v>0</v>
      </c>
      <c r="P100" s="6">
        <f>IF(SUM($I100:O100)&lt;SUMIF($I$5:O$5, $D100,$I$77:O$77), SUMIF($I$5:O$5, $D100,$I$77:O$77)/$I$68, SUMIF($I$5:O$5, $D100,$I$77:O$77)-SUM($I100:O100))</f>
        <v>0</v>
      </c>
      <c r="Q100" s="6">
        <f>IF(SUM($I100:P100)&lt;SUMIF($I$5:P$5, $D100,$I$77:P$77), SUMIF($I$5:P$5, $D100,$I$77:P$77)/$I$68, SUMIF($I$5:P$5, $D100,$I$77:P$77)-SUM($I100:P100))</f>
        <v>0</v>
      </c>
      <c r="R100" s="6">
        <f>IF(SUM($I100:Q100)&lt;SUMIF($I$5:Q$5, $D100,$I$77:Q$77), SUMIF($I$5:Q$5, $D100,$I$77:Q$77)/$I$68, SUMIF($I$5:Q$5, $D100,$I$77:Q$77)-SUM($I100:Q100))</f>
        <v>0</v>
      </c>
      <c r="S100" s="6">
        <f>IF(SUM($I100:R100)&lt;SUMIF($I$5:R$5, $D100,$I$77:R$77), SUMIF($I$5:R$5, $D100,$I$77:R$77)/$I$68, SUMIF($I$5:R$5, $D100,$I$77:R$77)-SUM($I100:R100))</f>
        <v>0</v>
      </c>
    </row>
    <row r="101" spans="4:19" ht="12.75" customHeight="1">
      <c r="D101" s="25">
        <f t="shared" si="34"/>
        <v>2033</v>
      </c>
      <c r="E101" s="1" t="s">
        <v>27</v>
      </c>
      <c r="I101" s="37"/>
      <c r="J101" s="6">
        <f>IF(SUM($I101:I101)&lt;SUMIF(I$5:$I$5, $D101,I$77:$I$77), SUMIF(I$5:$I$5, $D101,I$77:$I$77)/$I$68, SUMIF(I$5:$I$5, $D101,I$77:$I$77)-SUM($I101:I101))</f>
        <v>0</v>
      </c>
      <c r="K101" s="6">
        <f>IF(SUM($I101:J101)&lt;SUMIF($I$5:J$5, $D101,$I$77:J$77), SUMIF($I$5:J$5, $D101,$I$77:J$77)/$I$68, SUMIF($I$5:J$5, $D101,$I$77:J$77)-SUM($I101:J101))</f>
        <v>0</v>
      </c>
      <c r="L101" s="6">
        <f>IF(SUM($I101:K101)&lt;SUMIF($I$5:K$5, $D101,$I$77:K$77), SUMIF($I$5:K$5, $D101,$I$77:K$77)/$I$68, SUMIF($I$5:K$5, $D101,$I$77:K$77)-SUM($I101:K101))</f>
        <v>0</v>
      </c>
      <c r="M101" s="6">
        <f>IF(SUM($I101:L101)&lt;SUMIF($I$5:L$5, $D101,$I$77:L$77), SUMIF($I$5:L$5, $D101,$I$77:L$77)/$I$68, SUMIF($I$5:L$5, $D101,$I$77:L$77)-SUM($I101:L101))</f>
        <v>0</v>
      </c>
      <c r="N101" s="6">
        <f>IF(SUM($I101:M101)&lt;SUMIF($I$5:M$5, $D101,$I$77:M$77), SUMIF($I$5:M$5, $D101,$I$77:M$77)/$I$68, SUMIF($I$5:M$5, $D101,$I$77:M$77)-SUM($I101:M101))</f>
        <v>0</v>
      </c>
      <c r="O101" s="6">
        <f>IF(SUM($I101:N101)&lt;SUMIF($I$5:N$5, $D101,$I$77:N$77), SUMIF($I$5:N$5, $D101,$I$77:N$77)/$I$68, SUMIF($I$5:N$5, $D101,$I$77:N$77)-SUM($I101:N101))</f>
        <v>0</v>
      </c>
      <c r="P101" s="6">
        <f>IF(SUM($I101:O101)&lt;SUMIF($I$5:O$5, $D101,$I$77:O$77), SUMIF($I$5:O$5, $D101,$I$77:O$77)/$I$68, SUMIF($I$5:O$5, $D101,$I$77:O$77)-SUM($I101:O101))</f>
        <v>0</v>
      </c>
      <c r="Q101" s="6">
        <f>IF(SUM($I101:P101)&lt;SUMIF($I$5:P$5, $D101,$I$77:P$77), SUMIF($I$5:P$5, $D101,$I$77:P$77)/$I$68, SUMIF($I$5:P$5, $D101,$I$77:P$77)-SUM($I101:P101))</f>
        <v>0</v>
      </c>
      <c r="R101" s="6">
        <f>IF(SUM($I101:Q101)&lt;SUMIF($I$5:Q$5, $D101,$I$77:Q$77), SUMIF($I$5:Q$5, $D101,$I$77:Q$77)/$I$68, SUMIF($I$5:Q$5, $D101,$I$77:Q$77)-SUM($I101:Q101))</f>
        <v>0</v>
      </c>
      <c r="S101" s="6">
        <f>IF(SUM($I101:R101)&lt;SUMIF($I$5:R$5, $D101,$I$77:R$77), SUMIF($I$5:R$5, $D101,$I$77:R$77)/$I$68, SUMIF($I$5:R$5, $D101,$I$77:R$77)-SUM($I101:R101))</f>
        <v>0</v>
      </c>
    </row>
    <row r="102" spans="4:19" ht="12.75" customHeight="1">
      <c r="D102" s="25">
        <f t="shared" si="34"/>
        <v>2034</v>
      </c>
      <c r="E102" s="1" t="s">
        <v>27</v>
      </c>
      <c r="I102" s="37"/>
      <c r="J102" s="6">
        <f>IF(SUM($I102:I102)&lt;SUMIF(I$5:$I$5, $D102,I$77:$I$77), SUMIF(I$5:$I$5, $D102,I$77:$I$77)/$I$68, SUMIF(I$5:$I$5, $D102,I$77:$I$77)-SUM($I102:I102))</f>
        <v>0</v>
      </c>
      <c r="K102" s="6">
        <f>IF(SUM($I102:J102)&lt;SUMIF($I$5:J$5, $D102,$I$77:J$77), SUMIF($I$5:J$5, $D102,$I$77:J$77)/$I$68, SUMIF($I$5:J$5, $D102,$I$77:J$77)-SUM($I102:J102))</f>
        <v>0</v>
      </c>
      <c r="L102" s="6">
        <f>IF(SUM($I102:K102)&lt;SUMIF($I$5:K$5, $D102,$I$77:K$77), SUMIF($I$5:K$5, $D102,$I$77:K$77)/$I$68, SUMIF($I$5:K$5, $D102,$I$77:K$77)-SUM($I102:K102))</f>
        <v>0</v>
      </c>
      <c r="M102" s="6">
        <f>IF(SUM($I102:L102)&lt;SUMIF($I$5:L$5, $D102,$I$77:L$77), SUMIF($I$5:L$5, $D102,$I$77:L$77)/$I$68, SUMIF($I$5:L$5, $D102,$I$77:L$77)-SUM($I102:L102))</f>
        <v>0</v>
      </c>
      <c r="N102" s="6">
        <f>IF(SUM($I102:M102)&lt;SUMIF($I$5:M$5, $D102,$I$77:M$77), SUMIF($I$5:M$5, $D102,$I$77:M$77)/$I$68, SUMIF($I$5:M$5, $D102,$I$77:M$77)-SUM($I102:M102))</f>
        <v>0</v>
      </c>
      <c r="O102" s="6">
        <f>IF(SUM($I102:N102)&lt;SUMIF($I$5:N$5, $D102,$I$77:N$77), SUMIF($I$5:N$5, $D102,$I$77:N$77)/$I$68, SUMIF($I$5:N$5, $D102,$I$77:N$77)-SUM($I102:N102))</f>
        <v>0</v>
      </c>
      <c r="P102" s="6">
        <f>IF(SUM($I102:O102)&lt;SUMIF($I$5:O$5, $D102,$I$77:O$77), SUMIF($I$5:O$5, $D102,$I$77:O$77)/$I$68, SUMIF($I$5:O$5, $D102,$I$77:O$77)-SUM($I102:O102))</f>
        <v>0</v>
      </c>
      <c r="Q102" s="6">
        <f>IF(SUM($I102:P102)&lt;SUMIF($I$5:P$5, $D102,$I$77:P$77), SUMIF($I$5:P$5, $D102,$I$77:P$77)/$I$68, SUMIF($I$5:P$5, $D102,$I$77:P$77)-SUM($I102:P102))</f>
        <v>0</v>
      </c>
      <c r="R102" s="6">
        <f>IF(SUM($I102:Q102)&lt;SUMIF($I$5:Q$5, $D102,$I$77:Q$77), SUMIF($I$5:Q$5, $D102,$I$77:Q$77)/$I$68, SUMIF($I$5:Q$5, $D102,$I$77:Q$77)-SUM($I102:Q102))</f>
        <v>0</v>
      </c>
      <c r="S102" s="6">
        <f>IF(SUM($I102:R102)&lt;SUMIF($I$5:R$5, $D102,$I$77:R$77), SUMIF($I$5:R$5, $D102,$I$77:R$77)/$I$68, SUMIF($I$5:R$5, $D102,$I$77:R$77)-SUM($I102:R102))</f>
        <v>0</v>
      </c>
    </row>
    <row r="103" spans="4:19" ht="12.75" customHeight="1">
      <c r="D103" s="25">
        <f t="shared" si="34"/>
        <v>2035</v>
      </c>
      <c r="E103" s="1" t="s">
        <v>27</v>
      </c>
      <c r="I103" s="37"/>
      <c r="J103" s="6">
        <f>IF(SUM($I103:I103)&lt;SUMIF(I$5:$I$5, $D103,I$77:$I$77), SUMIF(I$5:$I$5, $D103,I$77:$I$77)/$I$68, SUMIF(I$5:$I$5, $D103,I$77:$I$77)-SUM($I103:I103))</f>
        <v>0</v>
      </c>
      <c r="K103" s="6">
        <f>IF(SUM($I103:J103)&lt;SUMIF($I$5:J$5, $D103,$I$77:J$77), SUMIF($I$5:J$5, $D103,$I$77:J$77)/$I$68, SUMIF($I$5:J$5, $D103,$I$77:J$77)-SUM($I103:J103))</f>
        <v>0</v>
      </c>
      <c r="L103" s="6">
        <f>IF(SUM($I103:K103)&lt;SUMIF($I$5:K$5, $D103,$I$77:K$77), SUMIF($I$5:K$5, $D103,$I$77:K$77)/$I$68, SUMIF($I$5:K$5, $D103,$I$77:K$77)-SUM($I103:K103))</f>
        <v>0</v>
      </c>
      <c r="M103" s="6">
        <f>IF(SUM($I103:L103)&lt;SUMIF($I$5:L$5, $D103,$I$77:L$77), SUMIF($I$5:L$5, $D103,$I$77:L$77)/$I$68, SUMIF($I$5:L$5, $D103,$I$77:L$77)-SUM($I103:L103))</f>
        <v>0</v>
      </c>
      <c r="N103" s="6">
        <f>IF(SUM($I103:M103)&lt;SUMIF($I$5:M$5, $D103,$I$77:M$77), SUMIF($I$5:M$5, $D103,$I$77:M$77)/$I$68, SUMIF($I$5:M$5, $D103,$I$77:M$77)-SUM($I103:M103))</f>
        <v>0</v>
      </c>
      <c r="O103" s="6">
        <f>IF(SUM($I103:N103)&lt;SUMIF($I$5:N$5, $D103,$I$77:N$77), SUMIF($I$5:N$5, $D103,$I$77:N$77)/$I$68, SUMIF($I$5:N$5, $D103,$I$77:N$77)-SUM($I103:N103))</f>
        <v>0</v>
      </c>
      <c r="P103" s="6">
        <f>IF(SUM($I103:O103)&lt;SUMIF($I$5:O$5, $D103,$I$77:O$77), SUMIF($I$5:O$5, $D103,$I$77:O$77)/$I$68, SUMIF($I$5:O$5, $D103,$I$77:O$77)-SUM($I103:O103))</f>
        <v>0</v>
      </c>
      <c r="Q103" s="6">
        <f>IF(SUM($I103:P103)&lt;SUMIF($I$5:P$5, $D103,$I$77:P$77), SUMIF($I$5:P$5, $D103,$I$77:P$77)/$I$68, SUMIF($I$5:P$5, $D103,$I$77:P$77)-SUM($I103:P103))</f>
        <v>0</v>
      </c>
      <c r="R103" s="6">
        <f>IF(SUM($I103:Q103)&lt;SUMIF($I$5:Q$5, $D103,$I$77:Q$77), SUMIF($I$5:Q$5, $D103,$I$77:Q$77)/$I$68, SUMIF($I$5:Q$5, $D103,$I$77:Q$77)-SUM($I103:Q103))</f>
        <v>0</v>
      </c>
      <c r="S103" s="6">
        <f>IF(SUM($I103:R103)&lt;SUMIF($I$5:R$5, $D103,$I$77:R$77), SUMIF($I$5:R$5, $D103,$I$77:R$77)/$I$68, SUMIF($I$5:R$5, $D103,$I$77:R$77)-SUM($I103:R103))</f>
        <v>0</v>
      </c>
    </row>
    <row r="104" spans="4:19" ht="12.75" customHeight="1">
      <c r="D104" s="25">
        <f t="shared" si="34"/>
        <v>2036</v>
      </c>
      <c r="E104" s="1" t="s">
        <v>27</v>
      </c>
      <c r="I104" s="37"/>
      <c r="J104" s="6">
        <f>IF(SUM($I104:I104)&lt;SUMIF(I$5:$I$5, $D104,I$77:$I$77), SUMIF(I$5:$I$5, $D104,I$77:$I$77)/$I$68, SUMIF(I$5:$I$5, $D104,I$77:$I$77)-SUM($I104:I104))</f>
        <v>0</v>
      </c>
      <c r="K104" s="6">
        <f>IF(SUM($I104:J104)&lt;SUMIF($I$5:J$5, $D104,$I$77:J$77), SUMIF($I$5:J$5, $D104,$I$77:J$77)/$I$68, SUMIF($I$5:J$5, $D104,$I$77:J$77)-SUM($I104:J104))</f>
        <v>0</v>
      </c>
      <c r="L104" s="6">
        <f>IF(SUM($I104:K104)&lt;SUMIF($I$5:K$5, $D104,$I$77:K$77), SUMIF($I$5:K$5, $D104,$I$77:K$77)/$I$68, SUMIF($I$5:K$5, $D104,$I$77:K$77)-SUM($I104:K104))</f>
        <v>0</v>
      </c>
      <c r="M104" s="6">
        <f>IF(SUM($I104:L104)&lt;SUMIF($I$5:L$5, $D104,$I$77:L$77), SUMIF($I$5:L$5, $D104,$I$77:L$77)/$I$68, SUMIF($I$5:L$5, $D104,$I$77:L$77)-SUM($I104:L104))</f>
        <v>0</v>
      </c>
      <c r="N104" s="6">
        <f>IF(SUM($I104:M104)&lt;SUMIF($I$5:M$5, $D104,$I$77:M$77), SUMIF($I$5:M$5, $D104,$I$77:M$77)/$I$68, SUMIF($I$5:M$5, $D104,$I$77:M$77)-SUM($I104:M104))</f>
        <v>0</v>
      </c>
      <c r="O104" s="6">
        <f>IF(SUM($I104:N104)&lt;SUMIF($I$5:N$5, $D104,$I$77:N$77), SUMIF($I$5:N$5, $D104,$I$77:N$77)/$I$68, SUMIF($I$5:N$5, $D104,$I$77:N$77)-SUM($I104:N104))</f>
        <v>0</v>
      </c>
      <c r="P104" s="6">
        <f>IF(SUM($I104:O104)&lt;SUMIF($I$5:O$5, $D104,$I$77:O$77), SUMIF($I$5:O$5, $D104,$I$77:O$77)/$I$68, SUMIF($I$5:O$5, $D104,$I$77:O$77)-SUM($I104:O104))</f>
        <v>0</v>
      </c>
      <c r="Q104" s="6">
        <f>IF(SUM($I104:P104)&lt;SUMIF($I$5:P$5, $D104,$I$77:P$77), SUMIF($I$5:P$5, $D104,$I$77:P$77)/$I$68, SUMIF($I$5:P$5, $D104,$I$77:P$77)-SUM($I104:P104))</f>
        <v>0</v>
      </c>
      <c r="R104" s="6">
        <f>IF(SUM($I104:Q104)&lt;SUMIF($I$5:Q$5, $D104,$I$77:Q$77), SUMIF($I$5:Q$5, $D104,$I$77:Q$77)/$I$68, SUMIF($I$5:Q$5, $D104,$I$77:Q$77)-SUM($I104:Q104))</f>
        <v>0</v>
      </c>
      <c r="S104" s="6">
        <f>IF(SUM($I104:R104)&lt;SUMIF($I$5:R$5, $D104,$I$77:R$77), SUMIF($I$5:R$5, $D104,$I$77:R$77)/$I$68, SUMIF($I$5:R$5, $D104,$I$77:R$77)-SUM($I104:R104))</f>
        <v>0</v>
      </c>
    </row>
    <row r="105" spans="4:19" ht="12.75" customHeight="1">
      <c r="D105" s="25">
        <f t="shared" si="34"/>
        <v>2037</v>
      </c>
      <c r="E105" s="1" t="s">
        <v>27</v>
      </c>
      <c r="I105" s="37"/>
      <c r="J105" s="6">
        <f>IF(SUM($I105:I105)&lt;SUMIF(I$5:$I$5, $D105,I$77:$I$77), SUMIF(I$5:$I$5, $D105,I$77:$I$77)/$I$68, SUMIF(I$5:$I$5, $D105,I$77:$I$77)-SUM($I105:I105))</f>
        <v>0</v>
      </c>
      <c r="K105" s="6">
        <f>IF(SUM($I105:J105)&lt;SUMIF($I$5:J$5, $D105,$I$77:J$77), SUMIF($I$5:J$5, $D105,$I$77:J$77)/$I$68, SUMIF($I$5:J$5, $D105,$I$77:J$77)-SUM($I105:J105))</f>
        <v>0</v>
      </c>
      <c r="L105" s="6">
        <f>IF(SUM($I105:K105)&lt;SUMIF($I$5:K$5, $D105,$I$77:K$77), SUMIF($I$5:K$5, $D105,$I$77:K$77)/$I$68, SUMIF($I$5:K$5, $D105,$I$77:K$77)-SUM($I105:K105))</f>
        <v>0</v>
      </c>
      <c r="M105" s="6">
        <f>IF(SUM($I105:L105)&lt;SUMIF($I$5:L$5, $D105,$I$77:L$77), SUMIF($I$5:L$5, $D105,$I$77:L$77)/$I$68, SUMIF($I$5:L$5, $D105,$I$77:L$77)-SUM($I105:L105))</f>
        <v>0</v>
      </c>
      <c r="N105" s="6">
        <f>IF(SUM($I105:M105)&lt;SUMIF($I$5:M$5, $D105,$I$77:M$77), SUMIF($I$5:M$5, $D105,$I$77:M$77)/$I$68, SUMIF($I$5:M$5, $D105,$I$77:M$77)-SUM($I105:M105))</f>
        <v>0</v>
      </c>
      <c r="O105" s="6">
        <f>IF(SUM($I105:N105)&lt;SUMIF($I$5:N$5, $D105,$I$77:N$77), SUMIF($I$5:N$5, $D105,$I$77:N$77)/$I$68, SUMIF($I$5:N$5, $D105,$I$77:N$77)-SUM($I105:N105))</f>
        <v>0</v>
      </c>
      <c r="P105" s="6">
        <f>IF(SUM($I105:O105)&lt;SUMIF($I$5:O$5, $D105,$I$77:O$77), SUMIF($I$5:O$5, $D105,$I$77:O$77)/$I$68, SUMIF($I$5:O$5, $D105,$I$77:O$77)-SUM($I105:O105))</f>
        <v>0</v>
      </c>
      <c r="Q105" s="6">
        <f>IF(SUM($I105:P105)&lt;SUMIF($I$5:P$5, $D105,$I$77:P$77), SUMIF($I$5:P$5, $D105,$I$77:P$77)/$I$68, SUMIF($I$5:P$5, $D105,$I$77:P$77)-SUM($I105:P105))</f>
        <v>0</v>
      </c>
      <c r="R105" s="6">
        <f>IF(SUM($I105:Q105)&lt;SUMIF($I$5:Q$5, $D105,$I$77:Q$77), SUMIF($I$5:Q$5, $D105,$I$77:Q$77)/$I$68, SUMIF($I$5:Q$5, $D105,$I$77:Q$77)-SUM($I105:Q105))</f>
        <v>0</v>
      </c>
      <c r="S105" s="6">
        <f>IF(SUM($I105:R105)&lt;SUMIF($I$5:R$5, $D105,$I$77:R$77), SUMIF($I$5:R$5, $D105,$I$77:R$77)/$I$68, SUMIF($I$5:R$5, $D105,$I$77:R$77)-SUM($I105:R105))</f>
        <v>0</v>
      </c>
    </row>
    <row r="106" spans="4:19" ht="12.75" customHeight="1">
      <c r="D106" s="25">
        <f t="shared" si="34"/>
        <v>2038</v>
      </c>
      <c r="E106" s="1" t="s">
        <v>27</v>
      </c>
      <c r="I106" s="37"/>
      <c r="J106" s="6">
        <f>IF(SUM($I106:I106)&lt;SUMIF(I$5:$I$5, $D106,I$77:$I$77), SUMIF(I$5:$I$5, $D106,I$77:$I$77)/$I$68, SUMIF(I$5:$I$5, $D106,I$77:$I$77)-SUM($I106:I106))</f>
        <v>0</v>
      </c>
      <c r="K106" s="6">
        <f>IF(SUM($I106:J106)&lt;SUMIF($I$5:J$5, $D106,$I$77:J$77), SUMIF($I$5:J$5, $D106,$I$77:J$77)/$I$68, SUMIF($I$5:J$5, $D106,$I$77:J$77)-SUM($I106:J106))</f>
        <v>0</v>
      </c>
      <c r="L106" s="6">
        <f>IF(SUM($I106:K106)&lt;SUMIF($I$5:K$5, $D106,$I$77:K$77), SUMIF($I$5:K$5, $D106,$I$77:K$77)/$I$68, SUMIF($I$5:K$5, $D106,$I$77:K$77)-SUM($I106:K106))</f>
        <v>0</v>
      </c>
      <c r="M106" s="6">
        <f>IF(SUM($I106:L106)&lt;SUMIF($I$5:L$5, $D106,$I$77:L$77), SUMIF($I$5:L$5, $D106,$I$77:L$77)/$I$68, SUMIF($I$5:L$5, $D106,$I$77:L$77)-SUM($I106:L106))</f>
        <v>0</v>
      </c>
      <c r="N106" s="6">
        <f>IF(SUM($I106:M106)&lt;SUMIF($I$5:M$5, $D106,$I$77:M$77), SUMIF($I$5:M$5, $D106,$I$77:M$77)/$I$68, SUMIF($I$5:M$5, $D106,$I$77:M$77)-SUM($I106:M106))</f>
        <v>0</v>
      </c>
      <c r="O106" s="6">
        <f>IF(SUM($I106:N106)&lt;SUMIF($I$5:N$5, $D106,$I$77:N$77), SUMIF($I$5:N$5, $D106,$I$77:N$77)/$I$68, SUMIF($I$5:N$5, $D106,$I$77:N$77)-SUM($I106:N106))</f>
        <v>0</v>
      </c>
      <c r="P106" s="6">
        <f>IF(SUM($I106:O106)&lt;SUMIF($I$5:O$5, $D106,$I$77:O$77), SUMIF($I$5:O$5, $D106,$I$77:O$77)/$I$68, SUMIF($I$5:O$5, $D106,$I$77:O$77)-SUM($I106:O106))</f>
        <v>0</v>
      </c>
      <c r="Q106" s="6">
        <f>IF(SUM($I106:P106)&lt;SUMIF($I$5:P$5, $D106,$I$77:P$77), SUMIF($I$5:P$5, $D106,$I$77:P$77)/$I$68, SUMIF($I$5:P$5, $D106,$I$77:P$77)-SUM($I106:P106))</f>
        <v>0</v>
      </c>
      <c r="R106" s="6">
        <f>IF(SUM($I106:Q106)&lt;SUMIF($I$5:Q$5, $D106,$I$77:Q$77), SUMIF($I$5:Q$5, $D106,$I$77:Q$77)/$I$68, SUMIF($I$5:Q$5, $D106,$I$77:Q$77)-SUM($I106:Q106))</f>
        <v>0</v>
      </c>
      <c r="S106" s="6">
        <f>IF(SUM($I106:R106)&lt;SUMIF($I$5:R$5, $D106,$I$77:R$77), SUMIF($I$5:R$5, $D106,$I$77:R$77)/$I$68, SUMIF($I$5:R$5, $D106,$I$77:R$77)-SUM($I106:R106))</f>
        <v>0</v>
      </c>
    </row>
    <row r="107" spans="4:19" ht="12.75" customHeight="1">
      <c r="D107" s="25">
        <f t="shared" si="34"/>
        <v>2039</v>
      </c>
      <c r="E107" s="1" t="s">
        <v>27</v>
      </c>
      <c r="I107" s="37"/>
      <c r="J107" s="6">
        <f>IF(SUM($I107:I107)&lt;SUMIF(I$5:$I$5, $D107,I$77:$I$77), SUMIF(I$5:$I$5, $D107,I$77:$I$77)/$I$68, SUMIF(I$5:$I$5, $D107,I$77:$I$77)-SUM($I107:I107))</f>
        <v>0</v>
      </c>
      <c r="K107" s="6">
        <f>IF(SUM($I107:J107)&lt;SUMIF($I$5:J$5, $D107,$I$77:J$77), SUMIF($I$5:J$5, $D107,$I$77:J$77)/$I$68, SUMIF($I$5:J$5, $D107,$I$77:J$77)-SUM($I107:J107))</f>
        <v>0</v>
      </c>
      <c r="L107" s="6">
        <f>IF(SUM($I107:K107)&lt;SUMIF($I$5:K$5, $D107,$I$77:K$77), SUMIF($I$5:K$5, $D107,$I$77:K$77)/$I$68, SUMIF($I$5:K$5, $D107,$I$77:K$77)-SUM($I107:K107))</f>
        <v>0</v>
      </c>
      <c r="M107" s="6">
        <f>IF(SUM($I107:L107)&lt;SUMIF($I$5:L$5, $D107,$I$77:L$77), SUMIF($I$5:L$5, $D107,$I$77:L$77)/$I$68, SUMIF($I$5:L$5, $D107,$I$77:L$77)-SUM($I107:L107))</f>
        <v>0</v>
      </c>
      <c r="N107" s="6">
        <f>IF(SUM($I107:M107)&lt;SUMIF($I$5:M$5, $D107,$I$77:M$77), SUMIF($I$5:M$5, $D107,$I$77:M$77)/$I$68, SUMIF($I$5:M$5, $D107,$I$77:M$77)-SUM($I107:M107))</f>
        <v>0</v>
      </c>
      <c r="O107" s="6">
        <f>IF(SUM($I107:N107)&lt;SUMIF($I$5:N$5, $D107,$I$77:N$77), SUMIF($I$5:N$5, $D107,$I$77:N$77)/$I$68, SUMIF($I$5:N$5, $D107,$I$77:N$77)-SUM($I107:N107))</f>
        <v>0</v>
      </c>
      <c r="P107" s="6">
        <f>IF(SUM($I107:O107)&lt;SUMIF($I$5:O$5, $D107,$I$77:O$77), SUMIF($I$5:O$5, $D107,$I$77:O$77)/$I$68, SUMIF($I$5:O$5, $D107,$I$77:O$77)-SUM($I107:O107))</f>
        <v>0</v>
      </c>
      <c r="Q107" s="6">
        <f>IF(SUM($I107:P107)&lt;SUMIF($I$5:P$5, $D107,$I$77:P$77), SUMIF($I$5:P$5, $D107,$I$77:P$77)/$I$68, SUMIF($I$5:P$5, $D107,$I$77:P$77)-SUM($I107:P107))</f>
        <v>0</v>
      </c>
      <c r="R107" s="6">
        <f>IF(SUM($I107:Q107)&lt;SUMIF($I$5:Q$5, $D107,$I$77:Q$77), SUMIF($I$5:Q$5, $D107,$I$77:Q$77)/$I$68, SUMIF($I$5:Q$5, $D107,$I$77:Q$77)-SUM($I107:Q107))</f>
        <v>0</v>
      </c>
      <c r="S107" s="6">
        <f>IF(SUM($I107:R107)&lt;SUMIF($I$5:R$5, $D107,$I$77:R$77), SUMIF($I$5:R$5, $D107,$I$77:R$77)/$I$68, SUMIF($I$5:R$5, $D107,$I$77:R$77)-SUM($I107:R107))</f>
        <v>0</v>
      </c>
    </row>
    <row r="108" spans="4:19" ht="12.75" customHeight="1">
      <c r="D108" s="25">
        <f t="shared" si="34"/>
        <v>2040</v>
      </c>
      <c r="E108" s="1" t="s">
        <v>27</v>
      </c>
      <c r="I108" s="37"/>
      <c r="J108" s="6">
        <f>IF(SUM($I108:I108)&lt;SUMIF(I$5:$I$5, $D108,I$77:$I$77), SUMIF(I$5:$I$5, $D108,I$77:$I$77)/$I$68, SUMIF(I$5:$I$5, $D108,I$77:$I$77)-SUM($I108:I108))</f>
        <v>0</v>
      </c>
      <c r="K108" s="6">
        <f>IF(SUM($I108:J108)&lt;SUMIF($I$5:J$5, $D108,$I$77:J$77), SUMIF($I$5:J$5, $D108,$I$77:J$77)/$I$68, SUMIF($I$5:J$5, $D108,$I$77:J$77)-SUM($I108:J108))</f>
        <v>0</v>
      </c>
      <c r="L108" s="6">
        <f>IF(SUM($I108:K108)&lt;SUMIF($I$5:K$5, $D108,$I$77:K$77), SUMIF($I$5:K$5, $D108,$I$77:K$77)/$I$68, SUMIF($I$5:K$5, $D108,$I$77:K$77)-SUM($I108:K108))</f>
        <v>0</v>
      </c>
      <c r="M108" s="6">
        <f>IF(SUM($I108:L108)&lt;SUMIF($I$5:L$5, $D108,$I$77:L$77), SUMIF($I$5:L$5, $D108,$I$77:L$77)/$I$68, SUMIF($I$5:L$5, $D108,$I$77:L$77)-SUM($I108:L108))</f>
        <v>0</v>
      </c>
      <c r="N108" s="6">
        <f>IF(SUM($I108:M108)&lt;SUMIF($I$5:M$5, $D108,$I$77:M$77), SUMIF($I$5:M$5, $D108,$I$77:M$77)/$I$68, SUMIF($I$5:M$5, $D108,$I$77:M$77)-SUM($I108:M108))</f>
        <v>0</v>
      </c>
      <c r="O108" s="6">
        <f>IF(SUM($I108:N108)&lt;SUMIF($I$5:N$5, $D108,$I$77:N$77), SUMIF($I$5:N$5, $D108,$I$77:N$77)/$I$68, SUMIF($I$5:N$5, $D108,$I$77:N$77)-SUM($I108:N108))</f>
        <v>0</v>
      </c>
      <c r="P108" s="6">
        <f>IF(SUM($I108:O108)&lt;SUMIF($I$5:O$5, $D108,$I$77:O$77), SUMIF($I$5:O$5, $D108,$I$77:O$77)/$I$68, SUMIF($I$5:O$5, $D108,$I$77:O$77)-SUM($I108:O108))</f>
        <v>0</v>
      </c>
      <c r="Q108" s="6">
        <f>IF(SUM($I108:P108)&lt;SUMIF($I$5:P$5, $D108,$I$77:P$77), SUMIF($I$5:P$5, $D108,$I$77:P$77)/$I$68, SUMIF($I$5:P$5, $D108,$I$77:P$77)-SUM($I108:P108))</f>
        <v>0</v>
      </c>
      <c r="R108" s="6">
        <f>IF(SUM($I108:Q108)&lt;SUMIF($I$5:Q$5, $D108,$I$77:Q$77), SUMIF($I$5:Q$5, $D108,$I$77:Q$77)/$I$68, SUMIF($I$5:Q$5, $D108,$I$77:Q$77)-SUM($I108:Q108))</f>
        <v>0</v>
      </c>
      <c r="S108" s="6">
        <f>IF(SUM($I108:R108)&lt;SUMIF($I$5:R$5, $D108,$I$77:R$77), SUMIF($I$5:R$5, $D108,$I$77:R$77)/$I$68, SUMIF($I$5:R$5, $D108,$I$77:R$77)-SUM($I108:R108))</f>
        <v>0</v>
      </c>
    </row>
    <row r="109" spans="4:19" ht="12.75" customHeight="1">
      <c r="I109" s="37"/>
    </row>
    <row r="110" spans="4:19" ht="12.75" customHeight="1">
      <c r="D110" s="21" t="s">
        <v>20</v>
      </c>
      <c r="E110" s="1" t="s">
        <v>27</v>
      </c>
      <c r="I110" s="37"/>
      <c r="J110" s="1">
        <f t="shared" ref="J110:S110" si="35">J71+SUM(J79:J108)</f>
        <v>68.635131682911933</v>
      </c>
      <c r="K110" s="1">
        <f t="shared" si="35"/>
        <v>71.433138020918634</v>
      </c>
      <c r="L110" s="1">
        <f t="shared" si="35"/>
        <v>75.268172846843513</v>
      </c>
      <c r="M110" s="1">
        <f t="shared" si="35"/>
        <v>78.093837300927149</v>
      </c>
      <c r="N110" s="1">
        <f t="shared" si="35"/>
        <v>82.189920439735999</v>
      </c>
      <c r="O110" s="1">
        <f t="shared" si="35"/>
        <v>85.623265318649288</v>
      </c>
      <c r="P110" s="1">
        <f t="shared" si="35"/>
        <v>89.905222770625699</v>
      </c>
      <c r="Q110" s="1">
        <f t="shared" si="35"/>
        <v>94.476251524138078</v>
      </c>
      <c r="R110" s="1">
        <f t="shared" si="35"/>
        <v>99.202867979462965</v>
      </c>
      <c r="S110" s="1">
        <f t="shared" si="35"/>
        <v>103.86339948954806</v>
      </c>
    </row>
    <row r="111" spans="4:19" ht="12.75" customHeight="1">
      <c r="D111" s="21" t="s">
        <v>19</v>
      </c>
      <c r="E111" s="1" t="s">
        <v>27</v>
      </c>
      <c r="I111" s="37"/>
      <c r="J111" s="1">
        <f t="shared" ref="J111:S111" si="36">J77-SUM(J79:J108)+I111</f>
        <v>142.69832323834203</v>
      </c>
      <c r="K111" s="1">
        <f t="shared" si="36"/>
        <v>335.48709302250404</v>
      </c>
      <c r="L111" s="1">
        <f t="shared" si="36"/>
        <v>472.96293901683777</v>
      </c>
      <c r="M111" s="1">
        <f t="shared" si="36"/>
        <v>672.40447347807367</v>
      </c>
      <c r="N111" s="1">
        <f t="shared" si="36"/>
        <v>877.79078459441735</v>
      </c>
      <c r="O111" s="1">
        <f t="shared" si="36"/>
        <v>1078.3228631457794</v>
      </c>
      <c r="P111" s="1">
        <f t="shared" si="36"/>
        <v>1289.3156206234989</v>
      </c>
      <c r="Q111" s="1">
        <f t="shared" si="36"/>
        <v>1503.6723221401439</v>
      </c>
      <c r="R111" s="1">
        <f t="shared" si="36"/>
        <v>1709.9320749942351</v>
      </c>
      <c r="S111" s="1">
        <f t="shared" si="36"/>
        <v>1928.1370787652438</v>
      </c>
    </row>
    <row r="112" spans="4:19" ht="12.75" customHeight="1">
      <c r="D112" s="21" t="str">
        <f>"Total Closing RAB - "&amp;B66</f>
        <v>Total Closing RAB - Distribution system assets</v>
      </c>
      <c r="E112" s="1" t="s">
        <v>27</v>
      </c>
      <c r="I112" s="37"/>
      <c r="J112" s="1">
        <f t="shared" ref="J112:N112" si="37">J111+J74</f>
        <v>1831.547895549829</v>
      </c>
      <c r="K112" s="1">
        <f t="shared" si="37"/>
        <v>1955.7015336510792</v>
      </c>
      <c r="L112" s="1">
        <f t="shared" si="37"/>
        <v>2024.5422479625011</v>
      </c>
      <c r="M112" s="1">
        <f t="shared" si="37"/>
        <v>2155.3486507408252</v>
      </c>
      <c r="N112" s="1">
        <f t="shared" si="37"/>
        <v>2270.0882857991564</v>
      </c>
      <c r="O112" s="1">
        <f t="shared" ref="O112:S112" si="38">O111+O74</f>
        <v>2402.8448505313045</v>
      </c>
      <c r="P112" s="1">
        <f t="shared" si="38"/>
        <v>2546.0620941898096</v>
      </c>
      <c r="Q112" s="1">
        <f t="shared" si="38"/>
        <v>2692.6432818872408</v>
      </c>
      <c r="R112" s="1">
        <f t="shared" si="38"/>
        <v>2831.127520922118</v>
      </c>
      <c r="S112" s="1">
        <f t="shared" si="38"/>
        <v>2981.557010873913</v>
      </c>
    </row>
    <row r="113" spans="1:19" ht="12.75" customHeight="1">
      <c r="I113" s="37"/>
    </row>
    <row r="114" spans="1:19" ht="12.75" customHeight="1">
      <c r="I114" s="37"/>
      <c r="J114" s="131"/>
      <c r="K114" s="131"/>
      <c r="L114" s="131"/>
      <c r="M114" s="131"/>
      <c r="N114" s="131"/>
    </row>
    <row r="115" spans="1:19" s="18" customFormat="1" ht="12.75" customHeight="1">
      <c r="A115" s="19"/>
      <c r="B115" s="20" t="str">
        <f>Inputs!C45</f>
        <v>Standard metering</v>
      </c>
      <c r="C115" s="19"/>
      <c r="D115" s="23"/>
      <c r="E115" s="19"/>
      <c r="F115" s="19"/>
      <c r="G115" s="19"/>
      <c r="H115" s="19"/>
      <c r="I115" s="38"/>
      <c r="J115" s="19"/>
      <c r="K115" s="19"/>
      <c r="L115" s="19"/>
      <c r="M115" s="19"/>
      <c r="N115" s="19"/>
      <c r="O115" s="19"/>
      <c r="P115" s="19"/>
      <c r="Q115" s="19"/>
      <c r="R115" s="19"/>
      <c r="S115" s="19"/>
    </row>
    <row r="116" spans="1:19" ht="12.75" customHeight="1">
      <c r="B116" s="9"/>
      <c r="C116" s="8" t="s">
        <v>9</v>
      </c>
      <c r="I116" s="37">
        <f>INDEX(Inputs!$E$43:$E$53, MATCH(B115, Inputs!$C$43:$C$53,0))</f>
        <v>5.8121303972001934</v>
      </c>
    </row>
    <row r="117" spans="1:19" ht="12.75" customHeight="1">
      <c r="B117" s="9"/>
      <c r="C117" s="8" t="s">
        <v>10</v>
      </c>
      <c r="I117" s="37" t="str">
        <f>INDEX(Inputs!$F$43:$F$53, MATCH(B115, Inputs!$C$43:$C$53,0))</f>
        <v>n/a</v>
      </c>
    </row>
    <row r="118" spans="1:19" ht="12.75" customHeight="1">
      <c r="B118" s="9"/>
      <c r="I118" s="37"/>
    </row>
    <row r="119" spans="1:19" ht="12.75" customHeight="1">
      <c r="C119" s="2" t="s">
        <v>12</v>
      </c>
      <c r="I119" s="37"/>
    </row>
    <row r="120" spans="1:19" ht="12.75" customHeight="1">
      <c r="D120" s="21" t="s">
        <v>21</v>
      </c>
      <c r="E120" s="1" t="s">
        <v>27</v>
      </c>
      <c r="I120" s="37"/>
      <c r="J120" s="5">
        <f>IF(OR($I116=0,I123=0),0,MIN(($I123+SUM($I122:I122))/$I116, $I123+SUM($I122:I122)-SUM($I120:I120)))</f>
        <v>12.546138344865666</v>
      </c>
      <c r="K120" s="5">
        <f>IF(OR($I116=0,J123=0),0,MIN(($I123+SUM($I122:J122))/$I116, $I123+SUM($I122:J122)-SUM($I120:J120)))</f>
        <v>12.546138344865666</v>
      </c>
      <c r="L120" s="5">
        <f>IF(OR($I116=0,K123=0),0,MIN(($I123+SUM($I122:K122))/$I116, $I123+SUM($I122:K122)-SUM($I120:K120)))</f>
        <v>12.546138344865666</v>
      </c>
      <c r="M120" s="5">
        <f>IF(OR($I116=0,L123=0),0,MIN(($I123+SUM($I122:L122))/$I116, $I123+SUM($I122:L122)-SUM($I120:L120)))</f>
        <v>12.546138344865666</v>
      </c>
      <c r="N120" s="5">
        <f>IF(OR($I116=0,M123=0),0,MIN(($I123+SUM($I122:M122))/$I116, $I123+SUM($I122:M122)-SUM($I120:M120)))</f>
        <v>12.546138344865666</v>
      </c>
      <c r="O120" s="5">
        <f>IF(OR($I116=0,N123=0),0,MIN(($I123+SUM($I122:N122))/$I116, $I123+SUM($I122:N122)-SUM($I120:N120)))</f>
        <v>10.189100317344334</v>
      </c>
      <c r="P120" s="5">
        <f>IF(OR($I116=0,O123=0),0,MIN(($I123+SUM($I122:O122))/$I116, $I123+SUM($I122:O122)-SUM($I120:O120)))</f>
        <v>0</v>
      </c>
      <c r="Q120" s="5">
        <f>IF(OR($I116=0,P123=0),0,MIN(($I123+SUM($I122:P122))/$I116, $I123+SUM($I122:P122)-SUM($I120:P120)))</f>
        <v>0</v>
      </c>
      <c r="R120" s="5">
        <f>IF(OR($I116=0,Q123=0),0,MIN(($I123+SUM($I122:Q122))/$I116, $I123+SUM($I122:Q122)-SUM($I120:Q120)))</f>
        <v>0</v>
      </c>
      <c r="S120" s="5">
        <f>IF(OR($I116=0,R123=0),0,MIN(($I123+SUM($I122:R122))/$I116, $I123+SUM($I122:R122)-SUM($I120:R120)))</f>
        <v>0</v>
      </c>
    </row>
    <row r="121" spans="1:19" ht="12.75" customHeight="1">
      <c r="D121" s="21" t="s">
        <v>14</v>
      </c>
      <c r="I121" s="37">
        <f>IF(I$5=first_reg_period, INDEX(Inputs!$I$43:$I$53,MATCH(B115,Inputs!$C$43:$C$53,0)),0)</f>
        <v>72.919792041672665</v>
      </c>
      <c r="J121" s="37">
        <f>IF(J$5=first_reg_period, INDEX(Inputs!$I$43:$I$53,MATCH(C115,Inputs!$C$43:$C$53,0)),0)</f>
        <v>0</v>
      </c>
      <c r="K121" s="37">
        <f>IF(K$5=first_reg_period, INDEX(Inputs!$I$43:$I$53,MATCH(D115,Inputs!$C$43:$C$53,0)),0)</f>
        <v>0</v>
      </c>
      <c r="L121" s="37">
        <f>IF(L$5=first_reg_period, INDEX(Inputs!$I$43:$I$53,MATCH(E115,Inputs!$C$43:$C$53,0)),0)</f>
        <v>0</v>
      </c>
      <c r="M121" s="37">
        <f>IF(M$5=first_reg_period, INDEX(Inputs!$I$43:$I$53,MATCH(F115,Inputs!$C$43:$C$53,0)),0)</f>
        <v>0</v>
      </c>
      <c r="N121" s="37">
        <f>IF(N$5=first_reg_period, INDEX(Inputs!$I$43:$I$53,MATCH(G115,Inputs!$C$43:$C$53,0)),0)</f>
        <v>0</v>
      </c>
      <c r="O121" s="37">
        <f>IF(O$5=first_reg_period, INDEX(Inputs!$I$43:$I$53,MATCH(H115,Inputs!$C$43:$C$53,0)),0)</f>
        <v>0</v>
      </c>
      <c r="P121" s="37">
        <f>IF(P$5=first_reg_period, INDEX(Inputs!$I$43:$I$53,MATCH(I115,Inputs!$C$43:$C$53,0)),0)</f>
        <v>0</v>
      </c>
      <c r="Q121" s="37">
        <f>IF(Q$5=first_reg_period, INDEX(Inputs!$I$43:$I$53,MATCH(J115,Inputs!$C$43:$C$53,0)),0)</f>
        <v>0</v>
      </c>
      <c r="R121" s="37">
        <f>IF(R$5=first_reg_period, INDEX(Inputs!$I$43:$I$53,MATCH(K115,Inputs!$C$43:$C$53,0)),0)</f>
        <v>0</v>
      </c>
      <c r="S121" s="37">
        <f>IF(S$5=first_reg_period, INDEX(Inputs!$I$43:$I$53,MATCH(L115,Inputs!$C$43:$C$53,0)),0)</f>
        <v>0</v>
      </c>
    </row>
    <row r="122" spans="1:19" ht="12.75" customHeight="1">
      <c r="D122" s="21" t="s">
        <v>57</v>
      </c>
      <c r="I122" s="37"/>
      <c r="J122" s="102">
        <f>IF(J$5=second_reg_period, INDEX(Inputs!$N$140:$N$150,MATCH($B115,Inputs!$C$140:$C$150,0)),0)/conv_2015_2010</f>
        <v>0</v>
      </c>
      <c r="K122" s="102">
        <f>IF(K$5=second_reg_period, INDEX(Inputs!$N$140:$N$150,MATCH($B115,Inputs!$C$140:$C$150,0)),0)/conv_2015_2010</f>
        <v>0</v>
      </c>
      <c r="L122" s="102">
        <f>IF(L$5=second_reg_period, INDEX(Inputs!$N$140:$N$150,MATCH($B115,Inputs!$C$140:$C$150,0)),0)/conv_2015_2010</f>
        <v>0</v>
      </c>
      <c r="M122" s="102">
        <f>IF(M$5=second_reg_period, INDEX(Inputs!$N$140:$N$150,MATCH($B115,Inputs!$C$140:$C$150,0)),0)/conv_2015_2010</f>
        <v>0</v>
      </c>
      <c r="N122" s="102">
        <f>IF(N$5=second_reg_period, INDEX(Inputs!$N$140:$N$150,MATCH($B115,Inputs!$C$140:$C$150,0)),0)/conv_2015_2010</f>
        <v>0</v>
      </c>
      <c r="O122" s="102">
        <f>IF(O$5=second_reg_period, INDEX(Inputs!$N$140:$N$150,MATCH($B115,Inputs!$C$140:$C$150,0)),0)/conv_2015_2010</f>
        <v>0</v>
      </c>
      <c r="P122" s="102">
        <f>IF(P$5=second_reg_period, INDEX(Inputs!$N$140:$N$150,MATCH($B115,Inputs!$C$140:$C$150,0)),0)/conv_2015_2010</f>
        <v>0</v>
      </c>
      <c r="Q122" s="102">
        <f>IF(Q$5=second_reg_period, INDEX(Inputs!$N$140:$N$150,MATCH($B115,Inputs!$C$140:$C$150,0)),0)/conv_2015_2010</f>
        <v>0</v>
      </c>
      <c r="R122" s="102">
        <f>IF(R$5=second_reg_period, INDEX(Inputs!$N$140:$N$150,MATCH($B115,Inputs!$C$140:$C$150,0)),0)/conv_2015_2010</f>
        <v>0</v>
      </c>
      <c r="S122" s="102">
        <f>IF(S$5=second_reg_period, INDEX(Inputs!$N$140:$N$150,MATCH($B115,Inputs!$C$140:$C$150,0)),0)/conv_2015_2010</f>
        <v>0</v>
      </c>
    </row>
    <row r="123" spans="1:19" ht="12.75" customHeight="1">
      <c r="D123" s="21" t="s">
        <v>28</v>
      </c>
      <c r="E123" s="1" t="s">
        <v>27</v>
      </c>
      <c r="I123" s="1">
        <f t="shared" ref="I123" si="39">H123-I120+I121+I122</f>
        <v>72.919792041672665</v>
      </c>
      <c r="J123" s="1">
        <f t="shared" ref="J123" si="40">I123-J120+J121+J122</f>
        <v>60.373653696806997</v>
      </c>
      <c r="K123" s="1">
        <f t="shared" ref="K123" si="41">J123-K120+K121+K122</f>
        <v>47.827515351941329</v>
      </c>
      <c r="L123" s="1">
        <f t="shared" ref="L123" si="42">K123-L120+L121+L122</f>
        <v>35.281377007075662</v>
      </c>
      <c r="M123" s="1">
        <f t="shared" ref="M123" si="43">L123-M120+M121+M122</f>
        <v>22.735238662209994</v>
      </c>
      <c r="N123" s="1">
        <f t="shared" ref="N123" si="44">M123-N120+N121+N122</f>
        <v>10.189100317344328</v>
      </c>
      <c r="O123" s="1">
        <f t="shared" ref="O123" si="45">N123-O120+O121+O122</f>
        <v>-5.3290705182007514E-15</v>
      </c>
      <c r="P123" s="1">
        <f t="shared" ref="P123" si="46">O123-P120+P121+P122</f>
        <v>-5.3290705182007514E-15</v>
      </c>
      <c r="Q123" s="1">
        <f t="shared" ref="Q123" si="47">P123-Q120+Q121+Q122</f>
        <v>-5.3290705182007514E-15</v>
      </c>
      <c r="R123" s="1">
        <f t="shared" ref="R123" si="48">Q123-R120+R121+R122</f>
        <v>-5.3290705182007514E-15</v>
      </c>
      <c r="S123" s="1">
        <f t="shared" ref="S123" si="49">R123-S120+S121+S122</f>
        <v>-5.3290705182007514E-15</v>
      </c>
    </row>
    <row r="124" spans="1:19" ht="12.75" customHeight="1">
      <c r="I124" s="37"/>
    </row>
    <row r="125" spans="1:19" ht="12.75" customHeight="1">
      <c r="I125" s="37"/>
    </row>
    <row r="126" spans="1:19" ht="12.75" customHeight="1">
      <c r="C126" s="2" t="s">
        <v>17</v>
      </c>
      <c r="E126" s="1" t="s">
        <v>27</v>
      </c>
      <c r="I126" s="37"/>
      <c r="J126" s="10">
        <f>INDEX(Inputs!J$43:J$53,MATCH($B115,Inputs!$C$43:$C$53,0))*(1+IF(J$5&lt;=second_reg_period, J$7, J$6))^0.5</f>
        <v>0</v>
      </c>
      <c r="K126" s="10">
        <f>INDEX(Inputs!K$43:K$53,MATCH($B115,Inputs!$C$43:$C$53,0))*(1+IF(K$5&lt;=second_reg_period, K$7, K$6))^0.5</f>
        <v>0</v>
      </c>
      <c r="L126" s="10">
        <f>INDEX(Inputs!L$43:L$53,MATCH($B115,Inputs!$C$43:$C$53,0))*(1+IF(L$5&lt;=second_reg_period, L$7, L$6))^0.5</f>
        <v>0</v>
      </c>
      <c r="M126" s="10">
        <f>INDEX(Inputs!M$43:M$53,MATCH($B115,Inputs!$C$43:$C$53,0))*(1+IF(M$5&lt;=second_reg_period, M$7, M$6))^0.5</f>
        <v>0</v>
      </c>
      <c r="N126" s="10">
        <f>INDEX(Inputs!N$43:N$53,MATCH($B115,Inputs!$C$43:$C$53,0))*(1+IF(N$5&lt;=second_reg_period, N$7, N$6))^0.5</f>
        <v>0</v>
      </c>
      <c r="O126" s="10">
        <f>INDEX(Inputs!O$43:O$53,MATCH($B115,Inputs!$C$43:$C$53,0))*(1+IF(O$5&lt;=second_reg_period, O$7, O$6))^0.5</f>
        <v>0</v>
      </c>
      <c r="P126" s="10">
        <f>INDEX(Inputs!P$43:P$53,MATCH($B115,Inputs!$C$43:$C$53,0))*(1+IF(P$5&lt;=second_reg_period, P$7, P$6))^0.5</f>
        <v>0</v>
      </c>
      <c r="Q126" s="10">
        <f>INDEX(Inputs!Q$43:Q$53,MATCH($B115,Inputs!$C$43:$C$53,0))*(1+IF(Q$5&lt;=second_reg_period, Q$7, Q$6))^0.5</f>
        <v>0</v>
      </c>
      <c r="R126" s="10">
        <f>INDEX(Inputs!R$43:R$53,MATCH($B115,Inputs!$C$43:$C$53,0))*(1+IF(R$5&lt;=second_reg_period, R$7, R$6))^0.5</f>
        <v>0</v>
      </c>
      <c r="S126" s="10">
        <f>INDEX(Inputs!S$43:S$53,MATCH($B115,Inputs!$C$43:$C$53,0))*(1+IF(S$5&lt;=second_reg_period, S$7, S$6))^0.5</f>
        <v>0</v>
      </c>
    </row>
    <row r="127" spans="1:19" ht="12.75" customHeight="1">
      <c r="D127" s="21" t="s">
        <v>22</v>
      </c>
      <c r="I127" s="37"/>
      <c r="O127" s="6"/>
      <c r="P127" s="6"/>
      <c r="Q127" s="6"/>
      <c r="R127" s="6"/>
      <c r="S127" s="6"/>
    </row>
    <row r="128" spans="1:19" ht="12.75" customHeight="1">
      <c r="D128" s="24">
        <v>2011</v>
      </c>
      <c r="E128" s="1" t="s">
        <v>27</v>
      </c>
      <c r="I128" s="37"/>
      <c r="J128" s="5">
        <f>IF(SUM($I128:I128)&lt;SUMIF(I$5:$I$5, $D128,I$126:$I$126), SUMIF(I$5:$I$5, $D128,I$126:$I$126)/$I$117, SUMIF(I$5:$I$5, $D128,I$126:$I$126)-SUM($I128:I128))</f>
        <v>0</v>
      </c>
      <c r="K128" s="5">
        <f>IF(SUM($I128:J128)&lt;SUMIF($I$5:J$5, $D128,$I$126:J$126), SUMIF($I$5:J$5, $D128,$I$126:J$126)/$I$117, SUMIF($I$5:J$5, $D128,$I$126:J$126)-SUM($I128:J128))</f>
        <v>0</v>
      </c>
      <c r="L128" s="5">
        <f>IF(SUM($I128:K128)&lt;SUMIF($I$5:K$5, $D128,$I$126:K$126), SUMIF($I$5:K$5, $D128,$I$126:K$126)/$I$117, SUMIF($I$5:K$5, $D128,$I$126:K$126)-SUM($I128:K128))</f>
        <v>0</v>
      </c>
      <c r="M128" s="5">
        <f>IF(SUM($I128:L128)&lt;SUMIF($I$5:L$5, $D128,$I$126:L$126), SUMIF($I$5:L$5, $D128,$I$126:L$126)/$I$117, SUMIF($I$5:L$5, $D128,$I$126:L$126)-SUM($I128:L128))</f>
        <v>0</v>
      </c>
      <c r="N128" s="5">
        <f>IF(SUM($I128:M128)&lt;SUMIF($I$5:M$5, $D128,$I$126:M$126), SUMIF($I$5:M$5, $D128,$I$126:M$126)/$I$117, SUMIF($I$5:M$5, $D128,$I$126:M$126)-SUM($I128:M128))</f>
        <v>0</v>
      </c>
      <c r="O128" s="5">
        <f>IF(SUM($I128:N128)&lt;SUMIF($I$5:N$5, $D128,$I$126:N$126), SUMIF($I$5:N$5, $D128,$I$126:N$126)/$I$117, SUMIF($I$5:N$5, $D128,$I$126:N$126)-SUM($I128:N128))</f>
        <v>0</v>
      </c>
      <c r="P128" s="5">
        <f>IF(SUM($I128:O128)&lt;SUMIF($I$5:O$5, $D128,$I$126:O$126), SUMIF($I$5:O$5, $D128,$I$126:O$126)/$I$117, SUMIF($I$5:O$5, $D128,$I$126:O$126)-SUM($I128:O128))</f>
        <v>0</v>
      </c>
      <c r="Q128" s="5">
        <f>IF(SUM($I128:P128)&lt;SUMIF($I$5:P$5, $D128,$I$126:P$126), SUMIF($I$5:P$5, $D128,$I$126:P$126)/$I$117, SUMIF($I$5:P$5, $D128,$I$126:P$126)-SUM($I128:P128))</f>
        <v>0</v>
      </c>
      <c r="R128" s="5">
        <f>IF(SUM($I128:Q128)&lt;SUMIF($I$5:Q$5, $D128,$I$126:Q$126), SUMIF($I$5:Q$5, $D128,$I$126:Q$126)/$I$117, SUMIF($I$5:Q$5, $D128,$I$126:Q$126)-SUM($I128:Q128))</f>
        <v>0</v>
      </c>
      <c r="S128" s="5">
        <f>IF(SUM($I128:R128)&lt;SUMIF($I$5:R$5, $D128,$I$126:R$126), SUMIF($I$5:R$5, $D128,$I$126:R$126)/$I$117, SUMIF($I$5:R$5, $D128,$I$126:R$126)-SUM($I128:R128))</f>
        <v>0</v>
      </c>
    </row>
    <row r="129" spans="4:19" ht="12.75" customHeight="1">
      <c r="D129" s="25">
        <f>D128+1</f>
        <v>2012</v>
      </c>
      <c r="E129" s="1" t="s">
        <v>27</v>
      </c>
      <c r="I129" s="37"/>
      <c r="J129" s="5">
        <f>IF(SUM($I129:I129)&lt;SUMIF(I$5:$I$5, $D129,I$126:$I$126), SUMIF(I$5:$I$5, $D129,I$126:$I$126)/$I$117, SUMIF(I$5:$I$5, $D129,I$126:$I$126)-SUM($I129:I129))</f>
        <v>0</v>
      </c>
      <c r="K129" s="5">
        <f>IF(SUM($I129:J129)&lt;SUMIF($I$5:J$5, $D129,$I$126:J$126), SUMIF($I$5:J$5, $D129,$I$126:J$126)/$I$117, SUMIF($I$5:J$5, $D129,$I$126:J$126)-SUM($I129:J129))</f>
        <v>0</v>
      </c>
      <c r="L129" s="5">
        <f>IF(SUM($I129:K129)&lt;SUMIF($I$5:K$5, $D129,$I$126:K$126), SUMIF($I$5:K$5, $D129,$I$126:K$126)/$I$117, SUMIF($I$5:K$5, $D129,$I$126:K$126)-SUM($I129:K129))</f>
        <v>0</v>
      </c>
      <c r="M129" s="5">
        <f>IF(SUM($I129:L129)&lt;SUMIF($I$5:L$5, $D129,$I$126:L$126), SUMIF($I$5:L$5, $D129,$I$126:L$126)/$I$117, SUMIF($I$5:L$5, $D129,$I$126:L$126)-SUM($I129:L129))</f>
        <v>0</v>
      </c>
      <c r="N129" s="5">
        <f>IF(SUM($I129:M129)&lt;SUMIF($I$5:M$5, $D129,$I$126:M$126), SUMIF($I$5:M$5, $D129,$I$126:M$126)/$I$117, SUMIF($I$5:M$5, $D129,$I$126:M$126)-SUM($I129:M129))</f>
        <v>0</v>
      </c>
      <c r="O129" s="5">
        <f>IF(SUM($I129:N129)&lt;SUMIF($I$5:N$5, $D129,$I$126:N$126), SUMIF($I$5:N$5, $D129,$I$126:N$126)/$I$117, SUMIF($I$5:N$5, $D129,$I$126:N$126)-SUM($I129:N129))</f>
        <v>0</v>
      </c>
      <c r="P129" s="5">
        <f>IF(SUM($I129:O129)&lt;SUMIF($I$5:O$5, $D129,$I$126:O$126), SUMIF($I$5:O$5, $D129,$I$126:O$126)/$I$117, SUMIF($I$5:O$5, $D129,$I$126:O$126)-SUM($I129:O129))</f>
        <v>0</v>
      </c>
      <c r="Q129" s="5">
        <f>IF(SUM($I129:P129)&lt;SUMIF($I$5:P$5, $D129,$I$126:P$126), SUMIF($I$5:P$5, $D129,$I$126:P$126)/$I$117, SUMIF($I$5:P$5, $D129,$I$126:P$126)-SUM($I129:P129))</f>
        <v>0</v>
      </c>
      <c r="R129" s="5">
        <f>IF(SUM($I129:Q129)&lt;SUMIF($I$5:Q$5, $D129,$I$126:Q$126), SUMIF($I$5:Q$5, $D129,$I$126:Q$126)/$I$117, SUMIF($I$5:Q$5, $D129,$I$126:Q$126)-SUM($I129:Q129))</f>
        <v>0</v>
      </c>
      <c r="S129" s="5">
        <f>IF(SUM($I129:R129)&lt;SUMIF($I$5:R$5, $D129,$I$126:R$126), SUMIF($I$5:R$5, $D129,$I$126:R$126)/$I$117, SUMIF($I$5:R$5, $D129,$I$126:R$126)-SUM($I129:R129))</f>
        <v>0</v>
      </c>
    </row>
    <row r="130" spans="4:19" ht="12.75" customHeight="1">
      <c r="D130" s="25">
        <f t="shared" ref="D130:D157" si="50">D129+1</f>
        <v>2013</v>
      </c>
      <c r="E130" s="1" t="s">
        <v>27</v>
      </c>
      <c r="I130" s="37"/>
      <c r="J130" s="5">
        <f>IF(SUM($I130:I130)&lt;SUMIF(I$5:$I$5, $D130,I$126:$I$126), SUMIF(I$5:$I$5, $D130,I$126:$I$126)/$I$117, SUMIF(I$5:$I$5, $D130,I$126:$I$126)-SUM($I130:I130))</f>
        <v>0</v>
      </c>
      <c r="K130" s="5">
        <f>IF(SUM($I130:J130)&lt;SUMIF($I$5:J$5, $D130,$I$126:J$126), SUMIF($I$5:J$5, $D130,$I$126:J$126)/$I$117, SUMIF($I$5:J$5, $D130,$I$126:J$126)-SUM($I130:J130))</f>
        <v>0</v>
      </c>
      <c r="L130" s="5">
        <f>IF(SUM($I130:K130)&lt;SUMIF($I$5:K$5, $D130,$I$126:K$126), SUMIF($I$5:K$5, $D130,$I$126:K$126)/$I$117, SUMIF($I$5:K$5, $D130,$I$126:K$126)-SUM($I130:K130))</f>
        <v>0</v>
      </c>
      <c r="M130" s="5">
        <f>IF(SUM($I130:L130)&lt;SUMIF($I$5:L$5, $D130,$I$126:L$126), SUMIF($I$5:L$5, $D130,$I$126:L$126)/$I$117, SUMIF($I$5:L$5, $D130,$I$126:L$126)-SUM($I130:L130))</f>
        <v>0</v>
      </c>
      <c r="N130" s="5">
        <f>IF(SUM($I130:M130)&lt;SUMIF($I$5:M$5, $D130,$I$126:M$126), SUMIF($I$5:M$5, $D130,$I$126:M$126)/$I$117, SUMIF($I$5:M$5, $D130,$I$126:M$126)-SUM($I130:M130))</f>
        <v>0</v>
      </c>
      <c r="O130" s="5">
        <f>IF(SUM($I130:N130)&lt;SUMIF($I$5:N$5, $D130,$I$126:N$126), SUMIF($I$5:N$5, $D130,$I$126:N$126)/$I$117, SUMIF($I$5:N$5, $D130,$I$126:N$126)-SUM($I130:N130))</f>
        <v>0</v>
      </c>
      <c r="P130" s="5">
        <f>IF(SUM($I130:O130)&lt;SUMIF($I$5:O$5, $D130,$I$126:O$126), SUMIF($I$5:O$5, $D130,$I$126:O$126)/$I$117, SUMIF($I$5:O$5, $D130,$I$126:O$126)-SUM($I130:O130))</f>
        <v>0</v>
      </c>
      <c r="Q130" s="5">
        <f>IF(SUM($I130:P130)&lt;SUMIF($I$5:P$5, $D130,$I$126:P$126), SUMIF($I$5:P$5, $D130,$I$126:P$126)/$I$117, SUMIF($I$5:P$5, $D130,$I$126:P$126)-SUM($I130:P130))</f>
        <v>0</v>
      </c>
      <c r="R130" s="5">
        <f>IF(SUM($I130:Q130)&lt;SUMIF($I$5:Q$5, $D130,$I$126:Q$126), SUMIF($I$5:Q$5, $D130,$I$126:Q$126)/$I$117, SUMIF($I$5:Q$5, $D130,$I$126:Q$126)-SUM($I130:Q130))</f>
        <v>0</v>
      </c>
      <c r="S130" s="5">
        <f>IF(SUM($I130:R130)&lt;SUMIF($I$5:R$5, $D130,$I$126:R$126), SUMIF($I$5:R$5, $D130,$I$126:R$126)/$I$117, SUMIF($I$5:R$5, $D130,$I$126:R$126)-SUM($I130:R130))</f>
        <v>0</v>
      </c>
    </row>
    <row r="131" spans="4:19" ht="12.75" customHeight="1">
      <c r="D131" s="25">
        <f t="shared" si="50"/>
        <v>2014</v>
      </c>
      <c r="E131" s="1" t="s">
        <v>27</v>
      </c>
      <c r="I131" s="37"/>
      <c r="J131" s="5">
        <f>IF(SUM($I131:I131)&lt;SUMIF(I$5:$I$5, $D131,I$126:$I$126), SUMIF(I$5:$I$5, $D131,I$126:$I$126)/$I$117, SUMIF(I$5:$I$5, $D131,I$126:$I$126)-SUM($I131:I131))</f>
        <v>0</v>
      </c>
      <c r="K131" s="5">
        <f>IF(SUM($I131:J131)&lt;SUMIF($I$5:J$5, $D131,$I$126:J$126), SUMIF($I$5:J$5, $D131,$I$126:J$126)/$I$117, SUMIF($I$5:J$5, $D131,$I$126:J$126)-SUM($I131:J131))</f>
        <v>0</v>
      </c>
      <c r="L131" s="5">
        <f>IF(SUM($I131:K131)&lt;SUMIF($I$5:K$5, $D131,$I$126:K$126), SUMIF($I$5:K$5, $D131,$I$126:K$126)/$I$117, SUMIF($I$5:K$5, $D131,$I$126:K$126)-SUM($I131:K131))</f>
        <v>0</v>
      </c>
      <c r="M131" s="5">
        <f>IF(SUM($I131:L131)&lt;SUMIF($I$5:L$5, $D131,$I$126:L$126), SUMIF($I$5:L$5, $D131,$I$126:L$126)/$I$117, SUMIF($I$5:L$5, $D131,$I$126:L$126)-SUM($I131:L131))</f>
        <v>0</v>
      </c>
      <c r="N131" s="5">
        <f>IF(SUM($I131:M131)&lt;SUMIF($I$5:M$5, $D131,$I$126:M$126), SUMIF($I$5:M$5, $D131,$I$126:M$126)/$I$117, SUMIF($I$5:M$5, $D131,$I$126:M$126)-SUM($I131:M131))</f>
        <v>0</v>
      </c>
      <c r="O131" s="5">
        <f>IF(SUM($I131:N131)&lt;SUMIF($I$5:N$5, $D131,$I$126:N$126), SUMIF($I$5:N$5, $D131,$I$126:N$126)/$I$117, SUMIF($I$5:N$5, $D131,$I$126:N$126)-SUM($I131:N131))</f>
        <v>0</v>
      </c>
      <c r="P131" s="5">
        <f>IF(SUM($I131:O131)&lt;SUMIF($I$5:O$5, $D131,$I$126:O$126), SUMIF($I$5:O$5, $D131,$I$126:O$126)/$I$117, SUMIF($I$5:O$5, $D131,$I$126:O$126)-SUM($I131:O131))</f>
        <v>0</v>
      </c>
      <c r="Q131" s="5">
        <f>IF(SUM($I131:P131)&lt;SUMIF($I$5:P$5, $D131,$I$126:P$126), SUMIF($I$5:P$5, $D131,$I$126:P$126)/$I$117, SUMIF($I$5:P$5, $D131,$I$126:P$126)-SUM($I131:P131))</f>
        <v>0</v>
      </c>
      <c r="R131" s="5">
        <f>IF(SUM($I131:Q131)&lt;SUMIF($I$5:Q$5, $D131,$I$126:Q$126), SUMIF($I$5:Q$5, $D131,$I$126:Q$126)/$I$117, SUMIF($I$5:Q$5, $D131,$I$126:Q$126)-SUM($I131:Q131))</f>
        <v>0</v>
      </c>
      <c r="S131" s="5">
        <f>IF(SUM($I131:R131)&lt;SUMIF($I$5:R$5, $D131,$I$126:R$126), SUMIF($I$5:R$5, $D131,$I$126:R$126)/$I$117, SUMIF($I$5:R$5, $D131,$I$126:R$126)-SUM($I131:R131))</f>
        <v>0</v>
      </c>
    </row>
    <row r="132" spans="4:19" ht="12.75" customHeight="1">
      <c r="D132" s="25">
        <f t="shared" si="50"/>
        <v>2015</v>
      </c>
      <c r="E132" s="1" t="s">
        <v>27</v>
      </c>
      <c r="I132" s="37"/>
      <c r="J132" s="5">
        <f>IF(SUM($I132:I132)&lt;SUMIF(I$5:$I$5, $D132,I$126:$I$126), SUMIF(I$5:$I$5, $D132,I$126:$I$126)/$I$117, SUMIF(I$5:$I$5, $D132,I$126:$I$126)-SUM($I132:I132))</f>
        <v>0</v>
      </c>
      <c r="K132" s="5">
        <f>IF(SUM($I132:J132)&lt;SUMIF($I$5:J$5, $D132,$I$126:J$126), SUMIF($I$5:J$5, $D132,$I$126:J$126)/$I$117, SUMIF($I$5:J$5, $D132,$I$126:J$126)-SUM($I132:J132))</f>
        <v>0</v>
      </c>
      <c r="L132" s="5">
        <f>IF(SUM($I132:K132)&lt;SUMIF($I$5:K$5, $D132,$I$126:K$126), SUMIF($I$5:K$5, $D132,$I$126:K$126)/$I$117, SUMIF($I$5:K$5, $D132,$I$126:K$126)-SUM($I132:K132))</f>
        <v>0</v>
      </c>
      <c r="M132" s="5">
        <f>IF(SUM($I132:L132)&lt;SUMIF($I$5:L$5, $D132,$I$126:L$126), SUMIF($I$5:L$5, $D132,$I$126:L$126)/$I$117, SUMIF($I$5:L$5, $D132,$I$126:L$126)-SUM($I132:L132))</f>
        <v>0</v>
      </c>
      <c r="N132" s="5">
        <f>IF(SUM($I132:M132)&lt;SUMIF($I$5:M$5, $D132,$I$126:M$126), SUMIF($I$5:M$5, $D132,$I$126:M$126)/$I$117, SUMIF($I$5:M$5, $D132,$I$126:M$126)-SUM($I132:M132))</f>
        <v>0</v>
      </c>
      <c r="O132" s="5">
        <f>IF(SUM($I132:N132)&lt;SUMIF($I$5:N$5, $D132,$I$126:N$126), SUMIF($I$5:N$5, $D132,$I$126:N$126)/$I$117, SUMIF($I$5:N$5, $D132,$I$126:N$126)-SUM($I132:N132))</f>
        <v>0</v>
      </c>
      <c r="P132" s="5">
        <f>IF(SUM($I132:O132)&lt;SUMIF($I$5:O$5, $D132,$I$126:O$126), SUMIF($I$5:O$5, $D132,$I$126:O$126)/$I$117, SUMIF($I$5:O$5, $D132,$I$126:O$126)-SUM($I132:O132))</f>
        <v>0</v>
      </c>
      <c r="Q132" s="5">
        <f>IF(SUM($I132:P132)&lt;SUMIF($I$5:P$5, $D132,$I$126:P$126), SUMIF($I$5:P$5, $D132,$I$126:P$126)/$I$117, SUMIF($I$5:P$5, $D132,$I$126:P$126)-SUM($I132:P132))</f>
        <v>0</v>
      </c>
      <c r="R132" s="5">
        <f>IF(SUM($I132:Q132)&lt;SUMIF($I$5:Q$5, $D132,$I$126:Q$126), SUMIF($I$5:Q$5, $D132,$I$126:Q$126)/$I$117, SUMIF($I$5:Q$5, $D132,$I$126:Q$126)-SUM($I132:Q132))</f>
        <v>0</v>
      </c>
      <c r="S132" s="5">
        <f>IF(SUM($I132:R132)&lt;SUMIF($I$5:R$5, $D132,$I$126:R$126), SUMIF($I$5:R$5, $D132,$I$126:R$126)/$I$117, SUMIF($I$5:R$5, $D132,$I$126:R$126)-SUM($I132:R132))</f>
        <v>0</v>
      </c>
    </row>
    <row r="133" spans="4:19" ht="12.75" customHeight="1">
      <c r="D133" s="25">
        <f t="shared" si="50"/>
        <v>2016</v>
      </c>
      <c r="E133" s="1" t="s">
        <v>27</v>
      </c>
      <c r="I133" s="37"/>
      <c r="J133" s="5">
        <f>IF(SUM($I133:I133)&lt;SUMIF(I$5:$I$5, $D133,I$126:$I$126), SUMIF(I$5:$I$5, $D133,I$126:$I$126)/$I$117, SUMIF(I$5:$I$5, $D133,I$126:$I$126)-SUM($I133:I133))</f>
        <v>0</v>
      </c>
      <c r="K133" s="5">
        <f>IF(SUM($I133:J133)&lt;SUMIF($I$5:J$5, $D133,$I$126:J$126), SUMIF($I$5:J$5, $D133,$I$126:J$126)/$I$117, SUMIF($I$5:J$5, $D133,$I$126:J$126)-SUM($I133:J133))</f>
        <v>0</v>
      </c>
      <c r="L133" s="5">
        <f>IF(SUM($I133:K133)&lt;SUMIF($I$5:K$5, $D133,$I$126:K$126), SUMIF($I$5:K$5, $D133,$I$126:K$126)/$I$117, SUMIF($I$5:K$5, $D133,$I$126:K$126)-SUM($I133:K133))</f>
        <v>0</v>
      </c>
      <c r="M133" s="5">
        <f>IF(SUM($I133:L133)&lt;SUMIF($I$5:L$5, $D133,$I$126:L$126), SUMIF($I$5:L$5, $D133,$I$126:L$126)/$I$117, SUMIF($I$5:L$5, $D133,$I$126:L$126)-SUM($I133:L133))</f>
        <v>0</v>
      </c>
      <c r="N133" s="5">
        <f>IF(SUM($I133:M133)&lt;SUMIF($I$5:M$5, $D133,$I$126:M$126), SUMIF($I$5:M$5, $D133,$I$126:M$126)/$I$117, SUMIF($I$5:M$5, $D133,$I$126:M$126)-SUM($I133:M133))</f>
        <v>0</v>
      </c>
      <c r="O133" s="5">
        <f>IF(SUM($I133:N133)&lt;SUMIF($I$5:N$5, $D133,$I$126:N$126), SUMIF($I$5:N$5, $D133,$I$126:N$126)/$I$117, SUMIF($I$5:N$5, $D133,$I$126:N$126)-SUM($I133:N133))</f>
        <v>0</v>
      </c>
      <c r="P133" s="5">
        <f>IF(SUM($I133:O133)&lt;SUMIF($I$5:O$5, $D133,$I$126:O$126), SUMIF($I$5:O$5, $D133,$I$126:O$126)/$I$117, SUMIF($I$5:O$5, $D133,$I$126:O$126)-SUM($I133:O133))</f>
        <v>0</v>
      </c>
      <c r="Q133" s="5">
        <f>IF(SUM($I133:P133)&lt;SUMIF($I$5:P$5, $D133,$I$126:P$126), SUMIF($I$5:P$5, $D133,$I$126:P$126)/$I$117, SUMIF($I$5:P$5, $D133,$I$126:P$126)-SUM($I133:P133))</f>
        <v>0</v>
      </c>
      <c r="R133" s="5">
        <f>IF(SUM($I133:Q133)&lt;SUMIF($I$5:Q$5, $D133,$I$126:Q$126), SUMIF($I$5:Q$5, $D133,$I$126:Q$126)/$I$117, SUMIF($I$5:Q$5, $D133,$I$126:Q$126)-SUM($I133:Q133))</f>
        <v>0</v>
      </c>
      <c r="S133" s="5">
        <f>IF(SUM($I133:R133)&lt;SUMIF($I$5:R$5, $D133,$I$126:R$126), SUMIF($I$5:R$5, $D133,$I$126:R$126)/$I$117, SUMIF($I$5:R$5, $D133,$I$126:R$126)-SUM($I133:R133))</f>
        <v>0</v>
      </c>
    </row>
    <row r="134" spans="4:19" ht="12.75" customHeight="1">
      <c r="D134" s="25">
        <f t="shared" si="50"/>
        <v>2017</v>
      </c>
      <c r="E134" s="1" t="s">
        <v>27</v>
      </c>
      <c r="I134" s="37"/>
      <c r="J134" s="5">
        <f>IF(SUM($I134:I134)&lt;SUMIF(I$5:$I$5, $D134,I$126:$I$126), SUMIF(I$5:$I$5, $D134,I$126:$I$126)/$I$117, SUMIF(I$5:$I$5, $D134,I$126:$I$126)-SUM($I134:I134))</f>
        <v>0</v>
      </c>
      <c r="K134" s="5">
        <f>IF(SUM($I134:J134)&lt;SUMIF($I$5:J$5, $D134,$I$126:J$126), SUMIF($I$5:J$5, $D134,$I$126:J$126)/$I$117, SUMIF($I$5:J$5, $D134,$I$126:J$126)-SUM($I134:J134))</f>
        <v>0</v>
      </c>
      <c r="L134" s="5">
        <f>IF(SUM($I134:K134)&lt;SUMIF($I$5:K$5, $D134,$I$126:K$126), SUMIF($I$5:K$5, $D134,$I$126:K$126)/$I$117, SUMIF($I$5:K$5, $D134,$I$126:K$126)-SUM($I134:K134))</f>
        <v>0</v>
      </c>
      <c r="M134" s="5">
        <f>IF(SUM($I134:L134)&lt;SUMIF($I$5:L$5, $D134,$I$126:L$126), SUMIF($I$5:L$5, $D134,$I$126:L$126)/$I$117, SUMIF($I$5:L$5, $D134,$I$126:L$126)-SUM($I134:L134))</f>
        <v>0</v>
      </c>
      <c r="N134" s="5">
        <f>IF(SUM($I134:M134)&lt;SUMIF($I$5:M$5, $D134,$I$126:M$126), SUMIF($I$5:M$5, $D134,$I$126:M$126)/$I$117, SUMIF($I$5:M$5, $D134,$I$126:M$126)-SUM($I134:M134))</f>
        <v>0</v>
      </c>
      <c r="O134" s="5">
        <f>IF(SUM($I134:N134)&lt;SUMIF($I$5:N$5, $D134,$I$126:N$126), SUMIF($I$5:N$5, $D134,$I$126:N$126)/$I$117, SUMIF($I$5:N$5, $D134,$I$126:N$126)-SUM($I134:N134))</f>
        <v>0</v>
      </c>
      <c r="P134" s="5">
        <f>IF(SUM($I134:O134)&lt;SUMIF($I$5:O$5, $D134,$I$126:O$126), SUMIF($I$5:O$5, $D134,$I$126:O$126)/$I$117, SUMIF($I$5:O$5, $D134,$I$126:O$126)-SUM($I134:O134))</f>
        <v>0</v>
      </c>
      <c r="Q134" s="5">
        <f>IF(SUM($I134:P134)&lt;SUMIF($I$5:P$5, $D134,$I$126:P$126), SUMIF($I$5:P$5, $D134,$I$126:P$126)/$I$117, SUMIF($I$5:P$5, $D134,$I$126:P$126)-SUM($I134:P134))</f>
        <v>0</v>
      </c>
      <c r="R134" s="5">
        <f>IF(SUM($I134:Q134)&lt;SUMIF($I$5:Q$5, $D134,$I$126:Q$126), SUMIF($I$5:Q$5, $D134,$I$126:Q$126)/$I$117, SUMIF($I$5:Q$5, $D134,$I$126:Q$126)-SUM($I134:Q134))</f>
        <v>0</v>
      </c>
      <c r="S134" s="5">
        <f>IF(SUM($I134:R134)&lt;SUMIF($I$5:R$5, $D134,$I$126:R$126), SUMIF($I$5:R$5, $D134,$I$126:R$126)/$I$117, SUMIF($I$5:R$5, $D134,$I$126:R$126)-SUM($I134:R134))</f>
        <v>0</v>
      </c>
    </row>
    <row r="135" spans="4:19" ht="12.75" customHeight="1">
      <c r="D135" s="25">
        <f t="shared" si="50"/>
        <v>2018</v>
      </c>
      <c r="E135" s="1" t="s">
        <v>27</v>
      </c>
      <c r="I135" s="37"/>
      <c r="J135" s="5">
        <f>IF(SUM($I135:I135)&lt;SUMIF(I$5:$I$5, $D135,I$126:$I$126), SUMIF(I$5:$I$5, $D135,I$126:$I$126)/$I$117, SUMIF(I$5:$I$5, $D135,I$126:$I$126)-SUM($I135:I135))</f>
        <v>0</v>
      </c>
      <c r="K135" s="5">
        <f>IF(SUM($I135:J135)&lt;SUMIF($I$5:J$5, $D135,$I$126:J$126), SUMIF($I$5:J$5, $D135,$I$126:J$126)/$I$117, SUMIF($I$5:J$5, $D135,$I$126:J$126)-SUM($I135:J135))</f>
        <v>0</v>
      </c>
      <c r="L135" s="5">
        <f>IF(SUM($I135:K135)&lt;SUMIF($I$5:K$5, $D135,$I$126:K$126), SUMIF($I$5:K$5, $D135,$I$126:K$126)/$I$117, SUMIF($I$5:K$5, $D135,$I$126:K$126)-SUM($I135:K135))</f>
        <v>0</v>
      </c>
      <c r="M135" s="5">
        <f>IF(SUM($I135:L135)&lt;SUMIF($I$5:L$5, $D135,$I$126:L$126), SUMIF($I$5:L$5, $D135,$I$126:L$126)/$I$117, SUMIF($I$5:L$5, $D135,$I$126:L$126)-SUM($I135:L135))</f>
        <v>0</v>
      </c>
      <c r="N135" s="5">
        <f>IF(SUM($I135:M135)&lt;SUMIF($I$5:M$5, $D135,$I$126:M$126), SUMIF($I$5:M$5, $D135,$I$126:M$126)/$I$117, SUMIF($I$5:M$5, $D135,$I$126:M$126)-SUM($I135:M135))</f>
        <v>0</v>
      </c>
      <c r="O135" s="5">
        <f>IF(SUM($I135:N135)&lt;SUMIF($I$5:N$5, $D135,$I$126:N$126), SUMIF($I$5:N$5, $D135,$I$126:N$126)/$I$117, SUMIF($I$5:N$5, $D135,$I$126:N$126)-SUM($I135:N135))</f>
        <v>0</v>
      </c>
      <c r="P135" s="5">
        <f>IF(SUM($I135:O135)&lt;SUMIF($I$5:O$5, $D135,$I$126:O$126), SUMIF($I$5:O$5, $D135,$I$126:O$126)/$I$117, SUMIF($I$5:O$5, $D135,$I$126:O$126)-SUM($I135:O135))</f>
        <v>0</v>
      </c>
      <c r="Q135" s="5">
        <f>IF(SUM($I135:P135)&lt;SUMIF($I$5:P$5, $D135,$I$126:P$126), SUMIF($I$5:P$5, $D135,$I$126:P$126)/$I$117, SUMIF($I$5:P$5, $D135,$I$126:P$126)-SUM($I135:P135))</f>
        <v>0</v>
      </c>
      <c r="R135" s="5">
        <f>IF(SUM($I135:Q135)&lt;SUMIF($I$5:Q$5, $D135,$I$126:Q$126), SUMIF($I$5:Q$5, $D135,$I$126:Q$126)/$I$117, SUMIF($I$5:Q$5, $D135,$I$126:Q$126)-SUM($I135:Q135))</f>
        <v>0</v>
      </c>
      <c r="S135" s="5">
        <f>IF(SUM($I135:R135)&lt;SUMIF($I$5:R$5, $D135,$I$126:R$126), SUMIF($I$5:R$5, $D135,$I$126:R$126)/$I$117, SUMIF($I$5:R$5, $D135,$I$126:R$126)-SUM($I135:R135))</f>
        <v>0</v>
      </c>
    </row>
    <row r="136" spans="4:19" ht="12.75" customHeight="1">
      <c r="D136" s="25">
        <f t="shared" si="50"/>
        <v>2019</v>
      </c>
      <c r="E136" s="1" t="s">
        <v>27</v>
      </c>
      <c r="I136" s="37"/>
      <c r="J136" s="5">
        <f>IF(SUM($I136:I136)&lt;SUMIF(I$5:$I$5, $D136,I$126:$I$126), SUMIF(I$5:$I$5, $D136,I$126:$I$126)/$I$117, SUMIF(I$5:$I$5, $D136,I$126:$I$126)-SUM($I136:I136))</f>
        <v>0</v>
      </c>
      <c r="K136" s="5">
        <f>IF(SUM($I136:J136)&lt;SUMIF($I$5:J$5, $D136,$I$126:J$126), SUMIF($I$5:J$5, $D136,$I$126:J$126)/$I$117, SUMIF($I$5:J$5, $D136,$I$126:J$126)-SUM($I136:J136))</f>
        <v>0</v>
      </c>
      <c r="L136" s="5">
        <f>IF(SUM($I136:K136)&lt;SUMIF($I$5:K$5, $D136,$I$126:K$126), SUMIF($I$5:K$5, $D136,$I$126:K$126)/$I$117, SUMIF($I$5:K$5, $D136,$I$126:K$126)-SUM($I136:K136))</f>
        <v>0</v>
      </c>
      <c r="M136" s="5">
        <f>IF(SUM($I136:L136)&lt;SUMIF($I$5:L$5, $D136,$I$126:L$126), SUMIF($I$5:L$5, $D136,$I$126:L$126)/$I$117, SUMIF($I$5:L$5, $D136,$I$126:L$126)-SUM($I136:L136))</f>
        <v>0</v>
      </c>
      <c r="N136" s="5">
        <f>IF(SUM($I136:M136)&lt;SUMIF($I$5:M$5, $D136,$I$126:M$126), SUMIF($I$5:M$5, $D136,$I$126:M$126)/$I$117, SUMIF($I$5:M$5, $D136,$I$126:M$126)-SUM($I136:M136))</f>
        <v>0</v>
      </c>
      <c r="O136" s="5">
        <f>IF(SUM($I136:N136)&lt;SUMIF($I$5:N$5, $D136,$I$126:N$126), SUMIF($I$5:N$5, $D136,$I$126:N$126)/$I$117, SUMIF($I$5:N$5, $D136,$I$126:N$126)-SUM($I136:N136))</f>
        <v>0</v>
      </c>
      <c r="P136" s="5">
        <f>IF(SUM($I136:O136)&lt;SUMIF($I$5:O$5, $D136,$I$126:O$126), SUMIF($I$5:O$5, $D136,$I$126:O$126)/$I$117, SUMIF($I$5:O$5, $D136,$I$126:O$126)-SUM($I136:O136))</f>
        <v>0</v>
      </c>
      <c r="Q136" s="5">
        <f>IF(SUM($I136:P136)&lt;SUMIF($I$5:P$5, $D136,$I$126:P$126), SUMIF($I$5:P$5, $D136,$I$126:P$126)/$I$117, SUMIF($I$5:P$5, $D136,$I$126:P$126)-SUM($I136:P136))</f>
        <v>0</v>
      </c>
      <c r="R136" s="5">
        <f>IF(SUM($I136:Q136)&lt;SUMIF($I$5:Q$5, $D136,$I$126:Q$126), SUMIF($I$5:Q$5, $D136,$I$126:Q$126)/$I$117, SUMIF($I$5:Q$5, $D136,$I$126:Q$126)-SUM($I136:Q136))</f>
        <v>0</v>
      </c>
      <c r="S136" s="5">
        <f>IF(SUM($I136:R136)&lt;SUMIF($I$5:R$5, $D136,$I$126:R$126), SUMIF($I$5:R$5, $D136,$I$126:R$126)/$I$117, SUMIF($I$5:R$5, $D136,$I$126:R$126)-SUM($I136:R136))</f>
        <v>0</v>
      </c>
    </row>
    <row r="137" spans="4:19" ht="12.75" customHeight="1">
      <c r="D137" s="25">
        <f t="shared" si="50"/>
        <v>2020</v>
      </c>
      <c r="E137" s="1" t="s">
        <v>27</v>
      </c>
      <c r="I137" s="37"/>
      <c r="J137" s="5">
        <f>IF(SUM($I137:I137)&lt;SUMIF(I$5:$I$5, $D137,I$126:$I$126), SUMIF(I$5:$I$5, $D137,I$126:$I$126)/$I$117, SUMIF(I$5:$I$5, $D137,I$126:$I$126)-SUM($I137:I137))</f>
        <v>0</v>
      </c>
      <c r="K137" s="5">
        <f>IF(SUM($I137:J137)&lt;SUMIF($I$5:J$5, $D137,$I$126:J$126), SUMIF($I$5:J$5, $D137,$I$126:J$126)/$I$117, SUMIF($I$5:J$5, $D137,$I$126:J$126)-SUM($I137:J137))</f>
        <v>0</v>
      </c>
      <c r="L137" s="5">
        <f>IF(SUM($I137:K137)&lt;SUMIF($I$5:K$5, $D137,$I$126:K$126), SUMIF($I$5:K$5, $D137,$I$126:K$126)/$I$117, SUMIF($I$5:K$5, $D137,$I$126:K$126)-SUM($I137:K137))</f>
        <v>0</v>
      </c>
      <c r="M137" s="5">
        <f>IF(SUM($I137:L137)&lt;SUMIF($I$5:L$5, $D137,$I$126:L$126), SUMIF($I$5:L$5, $D137,$I$126:L$126)/$I$117, SUMIF($I$5:L$5, $D137,$I$126:L$126)-SUM($I137:L137))</f>
        <v>0</v>
      </c>
      <c r="N137" s="5">
        <f>IF(SUM($I137:M137)&lt;SUMIF($I$5:M$5, $D137,$I$126:M$126), SUMIF($I$5:M$5, $D137,$I$126:M$126)/$I$117, SUMIF($I$5:M$5, $D137,$I$126:M$126)-SUM($I137:M137))</f>
        <v>0</v>
      </c>
      <c r="O137" s="5">
        <f>IF(SUM($I137:N137)&lt;SUMIF($I$5:N$5, $D137,$I$126:N$126), SUMIF($I$5:N$5, $D137,$I$126:N$126)/$I$117, SUMIF($I$5:N$5, $D137,$I$126:N$126)-SUM($I137:N137))</f>
        <v>0</v>
      </c>
      <c r="P137" s="5">
        <f>IF(SUM($I137:O137)&lt;SUMIF($I$5:O$5, $D137,$I$126:O$126), SUMIF($I$5:O$5, $D137,$I$126:O$126)/$I$117, SUMIF($I$5:O$5, $D137,$I$126:O$126)-SUM($I137:O137))</f>
        <v>0</v>
      </c>
      <c r="Q137" s="5">
        <f>IF(SUM($I137:P137)&lt;SUMIF($I$5:P$5, $D137,$I$126:P$126), SUMIF($I$5:P$5, $D137,$I$126:P$126)/$I$117, SUMIF($I$5:P$5, $D137,$I$126:P$126)-SUM($I137:P137))</f>
        <v>0</v>
      </c>
      <c r="R137" s="5">
        <f>IF(SUM($I137:Q137)&lt;SUMIF($I$5:Q$5, $D137,$I$126:Q$126), SUMIF($I$5:Q$5, $D137,$I$126:Q$126)/$I$117, SUMIF($I$5:Q$5, $D137,$I$126:Q$126)-SUM($I137:Q137))</f>
        <v>0</v>
      </c>
      <c r="S137" s="5">
        <f>IF(SUM($I137:R137)&lt;SUMIF($I$5:R$5, $D137,$I$126:R$126), SUMIF($I$5:R$5, $D137,$I$126:R$126)/$I$117, SUMIF($I$5:R$5, $D137,$I$126:R$126)-SUM($I137:R137))</f>
        <v>0</v>
      </c>
    </row>
    <row r="138" spans="4:19" ht="12.75" customHeight="1">
      <c r="D138" s="25">
        <f t="shared" si="50"/>
        <v>2021</v>
      </c>
      <c r="E138" s="1" t="s">
        <v>27</v>
      </c>
      <c r="I138" s="37"/>
      <c r="J138" s="5">
        <f>IF(SUM($I138:I138)&lt;SUMIF(I$5:$I$5, $D138,I$126:$I$126), SUMIF(I$5:$I$5, $D138,I$126:$I$126)/$I$117, SUMIF(I$5:$I$5, $D138,I$126:$I$126)-SUM($I138:I138))</f>
        <v>0</v>
      </c>
      <c r="K138" s="5">
        <f>IF(SUM($I138:J138)&lt;SUMIF($I$5:J$5, $D138,$I$126:J$126), SUMIF($I$5:J$5, $D138,$I$126:J$126)/$I$117, SUMIF($I$5:J$5, $D138,$I$126:J$126)-SUM($I138:J138))</f>
        <v>0</v>
      </c>
      <c r="L138" s="5">
        <f>IF(SUM($I138:K138)&lt;SUMIF($I$5:K$5, $D138,$I$126:K$126), SUMIF($I$5:K$5, $D138,$I$126:K$126)/$I$117, SUMIF($I$5:K$5, $D138,$I$126:K$126)-SUM($I138:K138))</f>
        <v>0</v>
      </c>
      <c r="M138" s="5">
        <f>IF(SUM($I138:L138)&lt;SUMIF($I$5:L$5, $D138,$I$126:L$126), SUMIF($I$5:L$5, $D138,$I$126:L$126)/$I$117, SUMIF($I$5:L$5, $D138,$I$126:L$126)-SUM($I138:L138))</f>
        <v>0</v>
      </c>
      <c r="N138" s="5">
        <f>IF(SUM($I138:M138)&lt;SUMIF($I$5:M$5, $D138,$I$126:M$126), SUMIF($I$5:M$5, $D138,$I$126:M$126)/$I$117, SUMIF($I$5:M$5, $D138,$I$126:M$126)-SUM($I138:M138))</f>
        <v>0</v>
      </c>
      <c r="O138" s="5">
        <f>IF(SUM($I138:N138)&lt;SUMIF($I$5:N$5, $D138,$I$126:N$126), SUMIF($I$5:N$5, $D138,$I$126:N$126)/$I$117, SUMIF($I$5:N$5, $D138,$I$126:N$126)-SUM($I138:N138))</f>
        <v>0</v>
      </c>
      <c r="P138" s="5">
        <f>IF(SUM($I138:O138)&lt;SUMIF($I$5:O$5, $D138,$I$126:O$126), SUMIF($I$5:O$5, $D138,$I$126:O$126)/$I$117, SUMIF($I$5:O$5, $D138,$I$126:O$126)-SUM($I138:O138))</f>
        <v>0</v>
      </c>
      <c r="Q138" s="5">
        <f>IF(SUM($I138:P138)&lt;SUMIF($I$5:P$5, $D138,$I$126:P$126), SUMIF($I$5:P$5, $D138,$I$126:P$126)/$I$117, SUMIF($I$5:P$5, $D138,$I$126:P$126)-SUM($I138:P138))</f>
        <v>0</v>
      </c>
      <c r="R138" s="5">
        <f>IF(SUM($I138:Q138)&lt;SUMIF($I$5:Q$5, $D138,$I$126:Q$126), SUMIF($I$5:Q$5, $D138,$I$126:Q$126)/$I$117, SUMIF($I$5:Q$5, $D138,$I$126:Q$126)-SUM($I138:Q138))</f>
        <v>0</v>
      </c>
      <c r="S138" s="5">
        <f>IF(SUM($I138:R138)&lt;SUMIF($I$5:R$5, $D138,$I$126:R$126), SUMIF($I$5:R$5, $D138,$I$126:R$126)/$I$117, SUMIF($I$5:R$5, $D138,$I$126:R$126)-SUM($I138:R138))</f>
        <v>0</v>
      </c>
    </row>
    <row r="139" spans="4:19" ht="12.75" customHeight="1">
      <c r="D139" s="25">
        <f t="shared" si="50"/>
        <v>2022</v>
      </c>
      <c r="E139" s="1" t="s">
        <v>27</v>
      </c>
      <c r="I139" s="37"/>
      <c r="J139" s="5">
        <f>IF(SUM($I139:I139)&lt;SUMIF(I$5:$I$5, $D139,I$126:$I$126), SUMIF(I$5:$I$5, $D139,I$126:$I$126)/$I$117, SUMIF(I$5:$I$5, $D139,I$126:$I$126)-SUM($I139:I139))</f>
        <v>0</v>
      </c>
      <c r="K139" s="5">
        <f>IF(SUM($I139:J139)&lt;SUMIF($I$5:J$5, $D139,$I$126:J$126), SUMIF($I$5:J$5, $D139,$I$126:J$126)/$I$117, SUMIF($I$5:J$5, $D139,$I$126:J$126)-SUM($I139:J139))</f>
        <v>0</v>
      </c>
      <c r="L139" s="5">
        <f>IF(SUM($I139:K139)&lt;SUMIF($I$5:K$5, $D139,$I$126:K$126), SUMIF($I$5:K$5, $D139,$I$126:K$126)/$I$117, SUMIF($I$5:K$5, $D139,$I$126:K$126)-SUM($I139:K139))</f>
        <v>0</v>
      </c>
      <c r="M139" s="5">
        <f>IF(SUM($I139:L139)&lt;SUMIF($I$5:L$5, $D139,$I$126:L$126), SUMIF($I$5:L$5, $D139,$I$126:L$126)/$I$117, SUMIF($I$5:L$5, $D139,$I$126:L$126)-SUM($I139:L139))</f>
        <v>0</v>
      </c>
      <c r="N139" s="5">
        <f>IF(SUM($I139:M139)&lt;SUMIF($I$5:M$5, $D139,$I$126:M$126), SUMIF($I$5:M$5, $D139,$I$126:M$126)/$I$117, SUMIF($I$5:M$5, $D139,$I$126:M$126)-SUM($I139:M139))</f>
        <v>0</v>
      </c>
      <c r="O139" s="5">
        <f>IF(SUM($I139:N139)&lt;SUMIF($I$5:N$5, $D139,$I$126:N$126), SUMIF($I$5:N$5, $D139,$I$126:N$126)/$I$117, SUMIF($I$5:N$5, $D139,$I$126:N$126)-SUM($I139:N139))</f>
        <v>0</v>
      </c>
      <c r="P139" s="5">
        <f>IF(SUM($I139:O139)&lt;SUMIF($I$5:O$5, $D139,$I$126:O$126), SUMIF($I$5:O$5, $D139,$I$126:O$126)/$I$117, SUMIF($I$5:O$5, $D139,$I$126:O$126)-SUM($I139:O139))</f>
        <v>0</v>
      </c>
      <c r="Q139" s="5">
        <f>IF(SUM($I139:P139)&lt;SUMIF($I$5:P$5, $D139,$I$126:P$126), SUMIF($I$5:P$5, $D139,$I$126:P$126)/$I$117, SUMIF($I$5:P$5, $D139,$I$126:P$126)-SUM($I139:P139))</f>
        <v>0</v>
      </c>
      <c r="R139" s="5">
        <f>IF(SUM($I139:Q139)&lt;SUMIF($I$5:Q$5, $D139,$I$126:Q$126), SUMIF($I$5:Q$5, $D139,$I$126:Q$126)/$I$117, SUMIF($I$5:Q$5, $D139,$I$126:Q$126)-SUM($I139:Q139))</f>
        <v>0</v>
      </c>
      <c r="S139" s="5">
        <f>IF(SUM($I139:R139)&lt;SUMIF($I$5:R$5, $D139,$I$126:R$126), SUMIF($I$5:R$5, $D139,$I$126:R$126)/$I$117, SUMIF($I$5:R$5, $D139,$I$126:R$126)-SUM($I139:R139))</f>
        <v>0</v>
      </c>
    </row>
    <row r="140" spans="4:19" ht="12.75" customHeight="1">
      <c r="D140" s="25">
        <f t="shared" si="50"/>
        <v>2023</v>
      </c>
      <c r="E140" s="1" t="s">
        <v>27</v>
      </c>
      <c r="I140" s="37"/>
      <c r="J140" s="6">
        <f>IF(SUM($I140:I140)&lt;SUMIF(I$5:$I$5, $D140,I$126:$I$126), SUMIF(I$5:$I$5, $D140,I$126:$I$126)/$I$117, SUMIF(I$5:$I$5, $D140,I$126:$I$126)-SUM($I140:I140))</f>
        <v>0</v>
      </c>
      <c r="K140" s="6">
        <f>IF(SUM($I140:J140)&lt;SUMIF($I$5:J$5, $D140,$I$126:J$126), SUMIF($I$5:J$5, $D140,$I$126:J$126)/$I$117, SUMIF($I$5:J$5, $D140,$I$126:J$126)-SUM($I140:J140))</f>
        <v>0</v>
      </c>
      <c r="L140" s="6">
        <f>IF(SUM($I140:K140)&lt;SUMIF($I$5:K$5, $D140,$I$126:K$126), SUMIF($I$5:K$5, $D140,$I$126:K$126)/$I$117, SUMIF($I$5:K$5, $D140,$I$126:K$126)-SUM($I140:K140))</f>
        <v>0</v>
      </c>
      <c r="M140" s="6">
        <f>IF(SUM($I140:L140)&lt;SUMIF($I$5:L$5, $D140,$I$126:L$126), SUMIF($I$5:L$5, $D140,$I$126:L$126)/$I$117, SUMIF($I$5:L$5, $D140,$I$126:L$126)-SUM($I140:L140))</f>
        <v>0</v>
      </c>
      <c r="N140" s="6">
        <f>IF(SUM($I140:M140)&lt;SUMIF($I$5:M$5, $D140,$I$126:M$126), SUMIF($I$5:M$5, $D140,$I$126:M$126)/$I$117, SUMIF($I$5:M$5, $D140,$I$126:M$126)-SUM($I140:M140))</f>
        <v>0</v>
      </c>
      <c r="O140" s="6">
        <f>IF(SUM($I140:N140)&lt;SUMIF($I$5:N$5, $D140,$I$126:N$126), SUMIF($I$5:N$5, $D140,$I$126:N$126)/$I$117, SUMIF($I$5:N$5, $D140,$I$126:N$126)-SUM($I140:N140))</f>
        <v>0</v>
      </c>
      <c r="P140" s="6">
        <f>IF(SUM($I140:O140)&lt;SUMIF($I$5:O$5, $D140,$I$126:O$126), SUMIF($I$5:O$5, $D140,$I$126:O$126)/$I$117, SUMIF($I$5:O$5, $D140,$I$126:O$126)-SUM($I140:O140))</f>
        <v>0</v>
      </c>
      <c r="Q140" s="6">
        <f>IF(SUM($I140:P140)&lt;SUMIF($I$5:P$5, $D140,$I$126:P$126), SUMIF($I$5:P$5, $D140,$I$126:P$126)/$I$117, SUMIF($I$5:P$5, $D140,$I$126:P$126)-SUM($I140:P140))</f>
        <v>0</v>
      </c>
      <c r="R140" s="6">
        <f>IF(SUM($I140:Q140)&lt;SUMIF($I$5:Q$5, $D140,$I$126:Q$126), SUMIF($I$5:Q$5, $D140,$I$126:Q$126)/$I$117, SUMIF($I$5:Q$5, $D140,$I$126:Q$126)-SUM($I140:Q140))</f>
        <v>0</v>
      </c>
      <c r="S140" s="6">
        <f>IF(SUM($I140:R140)&lt;SUMIF($I$5:R$5, $D140,$I$126:R$126), SUMIF($I$5:R$5, $D140,$I$126:R$126)/$I$117, SUMIF($I$5:R$5, $D140,$I$126:R$126)-SUM($I140:R140))</f>
        <v>0</v>
      </c>
    </row>
    <row r="141" spans="4:19" ht="12.75" customHeight="1">
      <c r="D141" s="25">
        <f t="shared" si="50"/>
        <v>2024</v>
      </c>
      <c r="E141" s="1" t="s">
        <v>27</v>
      </c>
      <c r="I141" s="37"/>
      <c r="J141" s="6">
        <f>IF(SUM($I141:I141)&lt;SUMIF(I$5:$I$5, $D141,I$126:$I$126), SUMIF(I$5:$I$5, $D141,I$126:$I$126)/$I$117, SUMIF(I$5:$I$5, $D141,I$126:$I$126)-SUM($I141:I141))</f>
        <v>0</v>
      </c>
      <c r="K141" s="6">
        <f>IF(SUM($I141:J141)&lt;SUMIF($I$5:J$5, $D141,$I$126:J$126), SUMIF($I$5:J$5, $D141,$I$126:J$126)/$I$117, SUMIF($I$5:J$5, $D141,$I$126:J$126)-SUM($I141:J141))</f>
        <v>0</v>
      </c>
      <c r="L141" s="6">
        <f>IF(SUM($I141:K141)&lt;SUMIF($I$5:K$5, $D141,$I$126:K$126), SUMIF($I$5:K$5, $D141,$I$126:K$126)/$I$117, SUMIF($I$5:K$5, $D141,$I$126:K$126)-SUM($I141:K141))</f>
        <v>0</v>
      </c>
      <c r="M141" s="6">
        <f>IF(SUM($I141:L141)&lt;SUMIF($I$5:L$5, $D141,$I$126:L$126), SUMIF($I$5:L$5, $D141,$I$126:L$126)/$I$117, SUMIF($I$5:L$5, $D141,$I$126:L$126)-SUM($I141:L141))</f>
        <v>0</v>
      </c>
      <c r="N141" s="6">
        <f>IF(SUM($I141:M141)&lt;SUMIF($I$5:M$5, $D141,$I$126:M$126), SUMIF($I$5:M$5, $D141,$I$126:M$126)/$I$117, SUMIF($I$5:M$5, $D141,$I$126:M$126)-SUM($I141:M141))</f>
        <v>0</v>
      </c>
      <c r="O141" s="6">
        <f>IF(SUM($I141:N141)&lt;SUMIF($I$5:N$5, $D141,$I$126:N$126), SUMIF($I$5:N$5, $D141,$I$126:N$126)/$I$117, SUMIF($I$5:N$5, $D141,$I$126:N$126)-SUM($I141:N141))</f>
        <v>0</v>
      </c>
      <c r="P141" s="6">
        <f>IF(SUM($I141:O141)&lt;SUMIF($I$5:O$5, $D141,$I$126:O$126), SUMIF($I$5:O$5, $D141,$I$126:O$126)/$I$117, SUMIF($I$5:O$5, $D141,$I$126:O$126)-SUM($I141:O141))</f>
        <v>0</v>
      </c>
      <c r="Q141" s="6">
        <f>IF(SUM($I141:P141)&lt;SUMIF($I$5:P$5, $D141,$I$126:P$126), SUMIF($I$5:P$5, $D141,$I$126:P$126)/$I$117, SUMIF($I$5:P$5, $D141,$I$126:P$126)-SUM($I141:P141))</f>
        <v>0</v>
      </c>
      <c r="R141" s="6">
        <f>IF(SUM($I141:Q141)&lt;SUMIF($I$5:Q$5, $D141,$I$126:Q$126), SUMIF($I$5:Q$5, $D141,$I$126:Q$126)/$I$117, SUMIF($I$5:Q$5, $D141,$I$126:Q$126)-SUM($I141:Q141))</f>
        <v>0</v>
      </c>
      <c r="S141" s="6">
        <f>IF(SUM($I141:R141)&lt;SUMIF($I$5:R$5, $D141,$I$126:R$126), SUMIF($I$5:R$5, $D141,$I$126:R$126)/$I$117, SUMIF($I$5:R$5, $D141,$I$126:R$126)-SUM($I141:R141))</f>
        <v>0</v>
      </c>
    </row>
    <row r="142" spans="4:19" ht="12.75" customHeight="1">
      <c r="D142" s="25">
        <f t="shared" si="50"/>
        <v>2025</v>
      </c>
      <c r="E142" s="1" t="s">
        <v>27</v>
      </c>
      <c r="I142" s="37"/>
      <c r="J142" s="6">
        <f>IF(SUM($I142:I142)&lt;SUMIF(I$5:$I$5, $D142,I$126:$I$126), SUMIF(I$5:$I$5, $D142,I$126:$I$126)/$I$117, SUMIF(I$5:$I$5, $D142,I$126:$I$126)-SUM($I142:I142))</f>
        <v>0</v>
      </c>
      <c r="K142" s="6">
        <f>IF(SUM($I142:J142)&lt;SUMIF($I$5:J$5, $D142,$I$126:J$126), SUMIF($I$5:J$5, $D142,$I$126:J$126)/$I$117, SUMIF($I$5:J$5, $D142,$I$126:J$126)-SUM($I142:J142))</f>
        <v>0</v>
      </c>
      <c r="L142" s="6">
        <f>IF(SUM($I142:K142)&lt;SUMIF($I$5:K$5, $D142,$I$126:K$126), SUMIF($I$5:K$5, $D142,$I$126:K$126)/$I$117, SUMIF($I$5:K$5, $D142,$I$126:K$126)-SUM($I142:K142))</f>
        <v>0</v>
      </c>
      <c r="M142" s="6">
        <f>IF(SUM($I142:L142)&lt;SUMIF($I$5:L$5, $D142,$I$126:L$126), SUMIF($I$5:L$5, $D142,$I$126:L$126)/$I$117, SUMIF($I$5:L$5, $D142,$I$126:L$126)-SUM($I142:L142))</f>
        <v>0</v>
      </c>
      <c r="N142" s="6">
        <f>IF(SUM($I142:M142)&lt;SUMIF($I$5:M$5, $D142,$I$126:M$126), SUMIF($I$5:M$5, $D142,$I$126:M$126)/$I$117, SUMIF($I$5:M$5, $D142,$I$126:M$126)-SUM($I142:M142))</f>
        <v>0</v>
      </c>
      <c r="O142" s="6">
        <f>IF(SUM($I142:N142)&lt;SUMIF($I$5:N$5, $D142,$I$126:N$126), SUMIF($I$5:N$5, $D142,$I$126:N$126)/$I$117, SUMIF($I$5:N$5, $D142,$I$126:N$126)-SUM($I142:N142))</f>
        <v>0</v>
      </c>
      <c r="P142" s="6">
        <f>IF(SUM($I142:O142)&lt;SUMIF($I$5:O$5, $D142,$I$126:O$126), SUMIF($I$5:O$5, $D142,$I$126:O$126)/$I$117, SUMIF($I$5:O$5, $D142,$I$126:O$126)-SUM($I142:O142))</f>
        <v>0</v>
      </c>
      <c r="Q142" s="6">
        <f>IF(SUM($I142:P142)&lt;SUMIF($I$5:P$5, $D142,$I$126:P$126), SUMIF($I$5:P$5, $D142,$I$126:P$126)/$I$117, SUMIF($I$5:P$5, $D142,$I$126:P$126)-SUM($I142:P142))</f>
        <v>0</v>
      </c>
      <c r="R142" s="6">
        <f>IF(SUM($I142:Q142)&lt;SUMIF($I$5:Q$5, $D142,$I$126:Q$126), SUMIF($I$5:Q$5, $D142,$I$126:Q$126)/$I$117, SUMIF($I$5:Q$5, $D142,$I$126:Q$126)-SUM($I142:Q142))</f>
        <v>0</v>
      </c>
      <c r="S142" s="6">
        <f>IF(SUM($I142:R142)&lt;SUMIF($I$5:R$5, $D142,$I$126:R$126), SUMIF($I$5:R$5, $D142,$I$126:R$126)/$I$117, SUMIF($I$5:R$5, $D142,$I$126:R$126)-SUM($I142:R142))</f>
        <v>0</v>
      </c>
    </row>
    <row r="143" spans="4:19" ht="12.75" customHeight="1">
      <c r="D143" s="25">
        <f t="shared" si="50"/>
        <v>2026</v>
      </c>
      <c r="E143" s="1" t="s">
        <v>27</v>
      </c>
      <c r="I143" s="37"/>
      <c r="J143" s="6">
        <f>IF(SUM($I143:I143)&lt;SUMIF(I$5:$I$5, $D143,I$126:$I$126), SUMIF(I$5:$I$5, $D143,I$126:$I$126)/$I$117, SUMIF(I$5:$I$5, $D143,I$126:$I$126)-SUM($I143:I143))</f>
        <v>0</v>
      </c>
      <c r="K143" s="6">
        <f>IF(SUM($I143:J143)&lt;SUMIF($I$5:J$5, $D143,$I$126:J$126), SUMIF($I$5:J$5, $D143,$I$126:J$126)/$I$117, SUMIF($I$5:J$5, $D143,$I$126:J$126)-SUM($I143:J143))</f>
        <v>0</v>
      </c>
      <c r="L143" s="6">
        <f>IF(SUM($I143:K143)&lt;SUMIF($I$5:K$5, $D143,$I$126:K$126), SUMIF($I$5:K$5, $D143,$I$126:K$126)/$I$117, SUMIF($I$5:K$5, $D143,$I$126:K$126)-SUM($I143:K143))</f>
        <v>0</v>
      </c>
      <c r="M143" s="6">
        <f>IF(SUM($I143:L143)&lt;SUMIF($I$5:L$5, $D143,$I$126:L$126), SUMIF($I$5:L$5, $D143,$I$126:L$126)/$I$117, SUMIF($I$5:L$5, $D143,$I$126:L$126)-SUM($I143:L143))</f>
        <v>0</v>
      </c>
      <c r="N143" s="6">
        <f>IF(SUM($I143:M143)&lt;SUMIF($I$5:M$5, $D143,$I$126:M$126), SUMIF($I$5:M$5, $D143,$I$126:M$126)/$I$117, SUMIF($I$5:M$5, $D143,$I$126:M$126)-SUM($I143:M143))</f>
        <v>0</v>
      </c>
      <c r="O143" s="6">
        <f>IF(SUM($I143:N143)&lt;SUMIF($I$5:N$5, $D143,$I$126:N$126), SUMIF($I$5:N$5, $D143,$I$126:N$126)/$I$117, SUMIF($I$5:N$5, $D143,$I$126:N$126)-SUM($I143:N143))</f>
        <v>0</v>
      </c>
      <c r="P143" s="6">
        <f>IF(SUM($I143:O143)&lt;SUMIF($I$5:O$5, $D143,$I$126:O$126), SUMIF($I$5:O$5, $D143,$I$126:O$126)/$I$117, SUMIF($I$5:O$5, $D143,$I$126:O$126)-SUM($I143:O143))</f>
        <v>0</v>
      </c>
      <c r="Q143" s="6">
        <f>IF(SUM($I143:P143)&lt;SUMIF($I$5:P$5, $D143,$I$126:P$126), SUMIF($I$5:P$5, $D143,$I$126:P$126)/$I$117, SUMIF($I$5:P$5, $D143,$I$126:P$126)-SUM($I143:P143))</f>
        <v>0</v>
      </c>
      <c r="R143" s="6">
        <f>IF(SUM($I143:Q143)&lt;SUMIF($I$5:Q$5, $D143,$I$126:Q$126), SUMIF($I$5:Q$5, $D143,$I$126:Q$126)/$I$117, SUMIF($I$5:Q$5, $D143,$I$126:Q$126)-SUM($I143:Q143))</f>
        <v>0</v>
      </c>
      <c r="S143" s="6">
        <f>IF(SUM($I143:R143)&lt;SUMIF($I$5:R$5, $D143,$I$126:R$126), SUMIF($I$5:R$5, $D143,$I$126:R$126)/$I$117, SUMIF($I$5:R$5, $D143,$I$126:R$126)-SUM($I143:R143))</f>
        <v>0</v>
      </c>
    </row>
    <row r="144" spans="4:19" ht="12.75" customHeight="1">
      <c r="D144" s="25">
        <f t="shared" si="50"/>
        <v>2027</v>
      </c>
      <c r="E144" s="1" t="s">
        <v>27</v>
      </c>
      <c r="I144" s="37"/>
      <c r="J144" s="6">
        <f>IF(SUM($I144:I144)&lt;SUMIF(I$5:$I$5, $D144,I$126:$I$126), SUMIF(I$5:$I$5, $D144,I$126:$I$126)/$I$117, SUMIF(I$5:$I$5, $D144,I$126:$I$126)-SUM($I144:I144))</f>
        <v>0</v>
      </c>
      <c r="K144" s="6">
        <f>IF(SUM($I144:J144)&lt;SUMIF($I$5:J$5, $D144,$I$126:J$126), SUMIF($I$5:J$5, $D144,$I$126:J$126)/$I$117, SUMIF($I$5:J$5, $D144,$I$126:J$126)-SUM($I144:J144))</f>
        <v>0</v>
      </c>
      <c r="L144" s="6">
        <f>IF(SUM($I144:K144)&lt;SUMIF($I$5:K$5, $D144,$I$126:K$126), SUMIF($I$5:K$5, $D144,$I$126:K$126)/$I$117, SUMIF($I$5:K$5, $D144,$I$126:K$126)-SUM($I144:K144))</f>
        <v>0</v>
      </c>
      <c r="M144" s="6">
        <f>IF(SUM($I144:L144)&lt;SUMIF($I$5:L$5, $D144,$I$126:L$126), SUMIF($I$5:L$5, $D144,$I$126:L$126)/$I$117, SUMIF($I$5:L$5, $D144,$I$126:L$126)-SUM($I144:L144))</f>
        <v>0</v>
      </c>
      <c r="N144" s="6">
        <f>IF(SUM($I144:M144)&lt;SUMIF($I$5:M$5, $D144,$I$126:M$126), SUMIF($I$5:M$5, $D144,$I$126:M$126)/$I$117, SUMIF($I$5:M$5, $D144,$I$126:M$126)-SUM($I144:M144))</f>
        <v>0</v>
      </c>
      <c r="O144" s="6">
        <f>IF(SUM($I144:N144)&lt;SUMIF($I$5:N$5, $D144,$I$126:N$126), SUMIF($I$5:N$5, $D144,$I$126:N$126)/$I$117, SUMIF($I$5:N$5, $D144,$I$126:N$126)-SUM($I144:N144))</f>
        <v>0</v>
      </c>
      <c r="P144" s="6">
        <f>IF(SUM($I144:O144)&lt;SUMIF($I$5:O$5, $D144,$I$126:O$126), SUMIF($I$5:O$5, $D144,$I$126:O$126)/$I$117, SUMIF($I$5:O$5, $D144,$I$126:O$126)-SUM($I144:O144))</f>
        <v>0</v>
      </c>
      <c r="Q144" s="6">
        <f>IF(SUM($I144:P144)&lt;SUMIF($I$5:P$5, $D144,$I$126:P$126), SUMIF($I$5:P$5, $D144,$I$126:P$126)/$I$117, SUMIF($I$5:P$5, $D144,$I$126:P$126)-SUM($I144:P144))</f>
        <v>0</v>
      </c>
      <c r="R144" s="6">
        <f>IF(SUM($I144:Q144)&lt;SUMIF($I$5:Q$5, $D144,$I$126:Q$126), SUMIF($I$5:Q$5, $D144,$I$126:Q$126)/$I$117, SUMIF($I$5:Q$5, $D144,$I$126:Q$126)-SUM($I144:Q144))</f>
        <v>0</v>
      </c>
      <c r="S144" s="6">
        <f>IF(SUM($I144:R144)&lt;SUMIF($I$5:R$5, $D144,$I$126:R$126), SUMIF($I$5:R$5, $D144,$I$126:R$126)/$I$117, SUMIF($I$5:R$5, $D144,$I$126:R$126)-SUM($I144:R144))</f>
        <v>0</v>
      </c>
    </row>
    <row r="145" spans="4:19" ht="12.75" customHeight="1">
      <c r="D145" s="25">
        <f t="shared" si="50"/>
        <v>2028</v>
      </c>
      <c r="E145" s="1" t="s">
        <v>27</v>
      </c>
      <c r="I145" s="37"/>
      <c r="J145" s="6">
        <f>IF(SUM($I145:I145)&lt;SUMIF(I$5:$I$5, $D145,I$126:$I$126), SUMIF(I$5:$I$5, $D145,I$126:$I$126)/$I$117, SUMIF(I$5:$I$5, $D145,I$126:$I$126)-SUM($I145:I145))</f>
        <v>0</v>
      </c>
      <c r="K145" s="6">
        <f>IF(SUM($I145:J145)&lt;SUMIF($I$5:J$5, $D145,$I$126:J$126), SUMIF($I$5:J$5, $D145,$I$126:J$126)/$I$117, SUMIF($I$5:J$5, $D145,$I$126:J$126)-SUM($I145:J145))</f>
        <v>0</v>
      </c>
      <c r="L145" s="6">
        <f>IF(SUM($I145:K145)&lt;SUMIF($I$5:K$5, $D145,$I$126:K$126), SUMIF($I$5:K$5, $D145,$I$126:K$126)/$I$117, SUMIF($I$5:K$5, $D145,$I$126:K$126)-SUM($I145:K145))</f>
        <v>0</v>
      </c>
      <c r="M145" s="6">
        <f>IF(SUM($I145:L145)&lt;SUMIF($I$5:L$5, $D145,$I$126:L$126), SUMIF($I$5:L$5, $D145,$I$126:L$126)/$I$117, SUMIF($I$5:L$5, $D145,$I$126:L$126)-SUM($I145:L145))</f>
        <v>0</v>
      </c>
      <c r="N145" s="6">
        <f>IF(SUM($I145:M145)&lt;SUMIF($I$5:M$5, $D145,$I$126:M$126), SUMIF($I$5:M$5, $D145,$I$126:M$126)/$I$117, SUMIF($I$5:M$5, $D145,$I$126:M$126)-SUM($I145:M145))</f>
        <v>0</v>
      </c>
      <c r="O145" s="6">
        <f>IF(SUM($I145:N145)&lt;SUMIF($I$5:N$5, $D145,$I$126:N$126), SUMIF($I$5:N$5, $D145,$I$126:N$126)/$I$117, SUMIF($I$5:N$5, $D145,$I$126:N$126)-SUM($I145:N145))</f>
        <v>0</v>
      </c>
      <c r="P145" s="6">
        <f>IF(SUM($I145:O145)&lt;SUMIF($I$5:O$5, $D145,$I$126:O$126), SUMIF($I$5:O$5, $D145,$I$126:O$126)/$I$117, SUMIF($I$5:O$5, $D145,$I$126:O$126)-SUM($I145:O145))</f>
        <v>0</v>
      </c>
      <c r="Q145" s="6">
        <f>IF(SUM($I145:P145)&lt;SUMIF($I$5:P$5, $D145,$I$126:P$126), SUMIF($I$5:P$5, $D145,$I$126:P$126)/$I$117, SUMIF($I$5:P$5, $D145,$I$126:P$126)-SUM($I145:P145))</f>
        <v>0</v>
      </c>
      <c r="R145" s="6">
        <f>IF(SUM($I145:Q145)&lt;SUMIF($I$5:Q$5, $D145,$I$126:Q$126), SUMIF($I$5:Q$5, $D145,$I$126:Q$126)/$I$117, SUMIF($I$5:Q$5, $D145,$I$126:Q$126)-SUM($I145:Q145))</f>
        <v>0</v>
      </c>
      <c r="S145" s="6">
        <f>IF(SUM($I145:R145)&lt;SUMIF($I$5:R$5, $D145,$I$126:R$126), SUMIF($I$5:R$5, $D145,$I$126:R$126)/$I$117, SUMIF($I$5:R$5, $D145,$I$126:R$126)-SUM($I145:R145))</f>
        <v>0</v>
      </c>
    </row>
    <row r="146" spans="4:19" ht="12.75" customHeight="1">
      <c r="D146" s="25">
        <f t="shared" si="50"/>
        <v>2029</v>
      </c>
      <c r="E146" s="1" t="s">
        <v>27</v>
      </c>
      <c r="I146" s="37"/>
      <c r="J146" s="6">
        <f>IF(SUM($I146:I146)&lt;SUMIF(I$5:$I$5, $D146,I$126:$I$126), SUMIF(I$5:$I$5, $D146,I$126:$I$126)/$I$117, SUMIF(I$5:$I$5, $D146,I$126:$I$126)-SUM($I146:I146))</f>
        <v>0</v>
      </c>
      <c r="K146" s="6">
        <f>IF(SUM($I146:J146)&lt;SUMIF($I$5:J$5, $D146,$I$126:J$126), SUMIF($I$5:J$5, $D146,$I$126:J$126)/$I$117, SUMIF($I$5:J$5, $D146,$I$126:J$126)-SUM($I146:J146))</f>
        <v>0</v>
      </c>
      <c r="L146" s="6">
        <f>IF(SUM($I146:K146)&lt;SUMIF($I$5:K$5, $D146,$I$126:K$126), SUMIF($I$5:K$5, $D146,$I$126:K$126)/$I$117, SUMIF($I$5:K$5, $D146,$I$126:K$126)-SUM($I146:K146))</f>
        <v>0</v>
      </c>
      <c r="M146" s="6">
        <f>IF(SUM($I146:L146)&lt;SUMIF($I$5:L$5, $D146,$I$126:L$126), SUMIF($I$5:L$5, $D146,$I$126:L$126)/$I$117, SUMIF($I$5:L$5, $D146,$I$126:L$126)-SUM($I146:L146))</f>
        <v>0</v>
      </c>
      <c r="N146" s="6">
        <f>IF(SUM($I146:M146)&lt;SUMIF($I$5:M$5, $D146,$I$126:M$126), SUMIF($I$5:M$5, $D146,$I$126:M$126)/$I$117, SUMIF($I$5:M$5, $D146,$I$126:M$126)-SUM($I146:M146))</f>
        <v>0</v>
      </c>
      <c r="O146" s="6">
        <f>IF(SUM($I146:N146)&lt;SUMIF($I$5:N$5, $D146,$I$126:N$126), SUMIF($I$5:N$5, $D146,$I$126:N$126)/$I$117, SUMIF($I$5:N$5, $D146,$I$126:N$126)-SUM($I146:N146))</f>
        <v>0</v>
      </c>
      <c r="P146" s="6">
        <f>IF(SUM($I146:O146)&lt;SUMIF($I$5:O$5, $D146,$I$126:O$126), SUMIF($I$5:O$5, $D146,$I$126:O$126)/$I$117, SUMIF($I$5:O$5, $D146,$I$126:O$126)-SUM($I146:O146))</f>
        <v>0</v>
      </c>
      <c r="Q146" s="6">
        <f>IF(SUM($I146:P146)&lt;SUMIF($I$5:P$5, $D146,$I$126:P$126), SUMIF($I$5:P$5, $D146,$I$126:P$126)/$I$117, SUMIF($I$5:P$5, $D146,$I$126:P$126)-SUM($I146:P146))</f>
        <v>0</v>
      </c>
      <c r="R146" s="6">
        <f>IF(SUM($I146:Q146)&lt;SUMIF($I$5:Q$5, $D146,$I$126:Q$126), SUMIF($I$5:Q$5, $D146,$I$126:Q$126)/$I$117, SUMIF($I$5:Q$5, $D146,$I$126:Q$126)-SUM($I146:Q146))</f>
        <v>0</v>
      </c>
      <c r="S146" s="6">
        <f>IF(SUM($I146:R146)&lt;SUMIF($I$5:R$5, $D146,$I$126:R$126), SUMIF($I$5:R$5, $D146,$I$126:R$126)/$I$117, SUMIF($I$5:R$5, $D146,$I$126:R$126)-SUM($I146:R146))</f>
        <v>0</v>
      </c>
    </row>
    <row r="147" spans="4:19" ht="12.75" customHeight="1">
      <c r="D147" s="25">
        <f t="shared" si="50"/>
        <v>2030</v>
      </c>
      <c r="E147" s="1" t="s">
        <v>27</v>
      </c>
      <c r="I147" s="37"/>
      <c r="J147" s="6">
        <f>IF(SUM($I147:I147)&lt;SUMIF(I$5:$I$5, $D147,I$126:$I$126), SUMIF(I$5:$I$5, $D147,I$126:$I$126)/$I$117, SUMIF(I$5:$I$5, $D147,I$126:$I$126)-SUM($I147:I147))</f>
        <v>0</v>
      </c>
      <c r="K147" s="6">
        <f>IF(SUM($I147:J147)&lt;SUMIF($I$5:J$5, $D147,$I$126:J$126), SUMIF($I$5:J$5, $D147,$I$126:J$126)/$I$117, SUMIF($I$5:J$5, $D147,$I$126:J$126)-SUM($I147:J147))</f>
        <v>0</v>
      </c>
      <c r="L147" s="6">
        <f>IF(SUM($I147:K147)&lt;SUMIF($I$5:K$5, $D147,$I$126:K$126), SUMIF($I$5:K$5, $D147,$I$126:K$126)/$I$117, SUMIF($I$5:K$5, $D147,$I$126:K$126)-SUM($I147:K147))</f>
        <v>0</v>
      </c>
      <c r="M147" s="6">
        <f>IF(SUM($I147:L147)&lt;SUMIF($I$5:L$5, $D147,$I$126:L$126), SUMIF($I$5:L$5, $D147,$I$126:L$126)/$I$117, SUMIF($I$5:L$5, $D147,$I$126:L$126)-SUM($I147:L147))</f>
        <v>0</v>
      </c>
      <c r="N147" s="6">
        <f>IF(SUM($I147:M147)&lt;SUMIF($I$5:M$5, $D147,$I$126:M$126), SUMIF($I$5:M$5, $D147,$I$126:M$126)/$I$117, SUMIF($I$5:M$5, $D147,$I$126:M$126)-SUM($I147:M147))</f>
        <v>0</v>
      </c>
      <c r="O147" s="6">
        <f>IF(SUM($I147:N147)&lt;SUMIF($I$5:N$5, $D147,$I$126:N$126), SUMIF($I$5:N$5, $D147,$I$126:N$126)/$I$117, SUMIF($I$5:N$5, $D147,$I$126:N$126)-SUM($I147:N147))</f>
        <v>0</v>
      </c>
      <c r="P147" s="6">
        <f>IF(SUM($I147:O147)&lt;SUMIF($I$5:O$5, $D147,$I$126:O$126), SUMIF($I$5:O$5, $D147,$I$126:O$126)/$I$117, SUMIF($I$5:O$5, $D147,$I$126:O$126)-SUM($I147:O147))</f>
        <v>0</v>
      </c>
      <c r="Q147" s="6">
        <f>IF(SUM($I147:P147)&lt;SUMIF($I$5:P$5, $D147,$I$126:P$126), SUMIF($I$5:P$5, $D147,$I$126:P$126)/$I$117, SUMIF($I$5:P$5, $D147,$I$126:P$126)-SUM($I147:P147))</f>
        <v>0</v>
      </c>
      <c r="R147" s="6">
        <f>IF(SUM($I147:Q147)&lt;SUMIF($I$5:Q$5, $D147,$I$126:Q$126), SUMIF($I$5:Q$5, $D147,$I$126:Q$126)/$I$117, SUMIF($I$5:Q$5, $D147,$I$126:Q$126)-SUM($I147:Q147))</f>
        <v>0</v>
      </c>
      <c r="S147" s="6">
        <f>IF(SUM($I147:R147)&lt;SUMIF($I$5:R$5, $D147,$I$126:R$126), SUMIF($I$5:R$5, $D147,$I$126:R$126)/$I$117, SUMIF($I$5:R$5, $D147,$I$126:R$126)-SUM($I147:R147))</f>
        <v>0</v>
      </c>
    </row>
    <row r="148" spans="4:19" ht="12.75" customHeight="1">
      <c r="D148" s="25">
        <f t="shared" si="50"/>
        <v>2031</v>
      </c>
      <c r="E148" s="1" t="s">
        <v>27</v>
      </c>
      <c r="I148" s="37"/>
      <c r="J148" s="6">
        <f>IF(SUM($I148:I148)&lt;SUMIF(I$5:$I$5, $D148,I$126:$I$126), SUMIF(I$5:$I$5, $D148,I$126:$I$126)/$I$117, SUMIF(I$5:$I$5, $D148,I$126:$I$126)-SUM($I148:I148))</f>
        <v>0</v>
      </c>
      <c r="K148" s="6">
        <f>IF(SUM($I148:J148)&lt;SUMIF($I$5:J$5, $D148,$I$126:J$126), SUMIF($I$5:J$5, $D148,$I$126:J$126)/$I$117, SUMIF($I$5:J$5, $D148,$I$126:J$126)-SUM($I148:J148))</f>
        <v>0</v>
      </c>
      <c r="L148" s="6">
        <f>IF(SUM($I148:K148)&lt;SUMIF($I$5:K$5, $D148,$I$126:K$126), SUMIF($I$5:K$5, $D148,$I$126:K$126)/$I$117, SUMIF($I$5:K$5, $D148,$I$126:K$126)-SUM($I148:K148))</f>
        <v>0</v>
      </c>
      <c r="M148" s="6">
        <f>IF(SUM($I148:L148)&lt;SUMIF($I$5:L$5, $D148,$I$126:L$126), SUMIF($I$5:L$5, $D148,$I$126:L$126)/$I$117, SUMIF($I$5:L$5, $D148,$I$126:L$126)-SUM($I148:L148))</f>
        <v>0</v>
      </c>
      <c r="N148" s="6">
        <f>IF(SUM($I148:M148)&lt;SUMIF($I$5:M$5, $D148,$I$126:M$126), SUMIF($I$5:M$5, $D148,$I$126:M$126)/$I$117, SUMIF($I$5:M$5, $D148,$I$126:M$126)-SUM($I148:M148))</f>
        <v>0</v>
      </c>
      <c r="O148" s="6">
        <f>IF(SUM($I148:N148)&lt;SUMIF($I$5:N$5, $D148,$I$126:N$126), SUMIF($I$5:N$5, $D148,$I$126:N$126)/$I$117, SUMIF($I$5:N$5, $D148,$I$126:N$126)-SUM($I148:N148))</f>
        <v>0</v>
      </c>
      <c r="P148" s="6">
        <f>IF(SUM($I148:O148)&lt;SUMIF($I$5:O$5, $D148,$I$126:O$126), SUMIF($I$5:O$5, $D148,$I$126:O$126)/$I$117, SUMIF($I$5:O$5, $D148,$I$126:O$126)-SUM($I148:O148))</f>
        <v>0</v>
      </c>
      <c r="Q148" s="6">
        <f>IF(SUM($I148:P148)&lt;SUMIF($I$5:P$5, $D148,$I$126:P$126), SUMIF($I$5:P$5, $D148,$I$126:P$126)/$I$117, SUMIF($I$5:P$5, $D148,$I$126:P$126)-SUM($I148:P148))</f>
        <v>0</v>
      </c>
      <c r="R148" s="6">
        <f>IF(SUM($I148:Q148)&lt;SUMIF($I$5:Q$5, $D148,$I$126:Q$126), SUMIF($I$5:Q$5, $D148,$I$126:Q$126)/$I$117, SUMIF($I$5:Q$5, $D148,$I$126:Q$126)-SUM($I148:Q148))</f>
        <v>0</v>
      </c>
      <c r="S148" s="6">
        <f>IF(SUM($I148:R148)&lt;SUMIF($I$5:R$5, $D148,$I$126:R$126), SUMIF($I$5:R$5, $D148,$I$126:R$126)/$I$117, SUMIF($I$5:R$5, $D148,$I$126:R$126)-SUM($I148:R148))</f>
        <v>0</v>
      </c>
    </row>
    <row r="149" spans="4:19" ht="12.75" customHeight="1">
      <c r="D149" s="25">
        <f t="shared" si="50"/>
        <v>2032</v>
      </c>
      <c r="E149" s="1" t="s">
        <v>27</v>
      </c>
      <c r="I149" s="37"/>
      <c r="J149" s="6">
        <f>IF(SUM($I149:I149)&lt;SUMIF(I$5:$I$5, $D149,I$126:$I$126), SUMIF(I$5:$I$5, $D149,I$126:$I$126)/$I$117, SUMIF(I$5:$I$5, $D149,I$126:$I$126)-SUM($I149:I149))</f>
        <v>0</v>
      </c>
      <c r="K149" s="6">
        <f>IF(SUM($I149:J149)&lt;SUMIF($I$5:J$5, $D149,$I$126:J$126), SUMIF($I$5:J$5, $D149,$I$126:J$126)/$I$117, SUMIF($I$5:J$5, $D149,$I$126:J$126)-SUM($I149:J149))</f>
        <v>0</v>
      </c>
      <c r="L149" s="6">
        <f>IF(SUM($I149:K149)&lt;SUMIF($I$5:K$5, $D149,$I$126:K$126), SUMIF($I$5:K$5, $D149,$I$126:K$126)/$I$117, SUMIF($I$5:K$5, $D149,$I$126:K$126)-SUM($I149:K149))</f>
        <v>0</v>
      </c>
      <c r="M149" s="6">
        <f>IF(SUM($I149:L149)&lt;SUMIF($I$5:L$5, $D149,$I$126:L$126), SUMIF($I$5:L$5, $D149,$I$126:L$126)/$I$117, SUMIF($I$5:L$5, $D149,$I$126:L$126)-SUM($I149:L149))</f>
        <v>0</v>
      </c>
      <c r="N149" s="6">
        <f>IF(SUM($I149:M149)&lt;SUMIF($I$5:M$5, $D149,$I$126:M$126), SUMIF($I$5:M$5, $D149,$I$126:M$126)/$I$117, SUMIF($I$5:M$5, $D149,$I$126:M$126)-SUM($I149:M149))</f>
        <v>0</v>
      </c>
      <c r="O149" s="6">
        <f>IF(SUM($I149:N149)&lt;SUMIF($I$5:N$5, $D149,$I$126:N$126), SUMIF($I$5:N$5, $D149,$I$126:N$126)/$I$117, SUMIF($I$5:N$5, $D149,$I$126:N$126)-SUM($I149:N149))</f>
        <v>0</v>
      </c>
      <c r="P149" s="6">
        <f>IF(SUM($I149:O149)&lt;SUMIF($I$5:O$5, $D149,$I$126:O$126), SUMIF($I$5:O$5, $D149,$I$126:O$126)/$I$117, SUMIF($I$5:O$5, $D149,$I$126:O$126)-SUM($I149:O149))</f>
        <v>0</v>
      </c>
      <c r="Q149" s="6">
        <f>IF(SUM($I149:P149)&lt;SUMIF($I$5:P$5, $D149,$I$126:P$126), SUMIF($I$5:P$5, $D149,$I$126:P$126)/$I$117, SUMIF($I$5:P$5, $D149,$I$126:P$126)-SUM($I149:P149))</f>
        <v>0</v>
      </c>
      <c r="R149" s="6">
        <f>IF(SUM($I149:Q149)&lt;SUMIF($I$5:Q$5, $D149,$I$126:Q$126), SUMIF($I$5:Q$5, $D149,$I$126:Q$126)/$I$117, SUMIF($I$5:Q$5, $D149,$I$126:Q$126)-SUM($I149:Q149))</f>
        <v>0</v>
      </c>
      <c r="S149" s="6">
        <f>IF(SUM($I149:R149)&lt;SUMIF($I$5:R$5, $D149,$I$126:R$126), SUMIF($I$5:R$5, $D149,$I$126:R$126)/$I$117, SUMIF($I$5:R$5, $D149,$I$126:R$126)-SUM($I149:R149))</f>
        <v>0</v>
      </c>
    </row>
    <row r="150" spans="4:19" ht="12.75" customHeight="1">
      <c r="D150" s="25">
        <f t="shared" si="50"/>
        <v>2033</v>
      </c>
      <c r="E150" s="1" t="s">
        <v>27</v>
      </c>
      <c r="I150" s="37"/>
      <c r="J150" s="6">
        <f>IF(SUM($I150:I150)&lt;SUMIF(I$5:$I$5, $D150,I$126:$I$126), SUMIF(I$5:$I$5, $D150,I$126:$I$126)/$I$117, SUMIF(I$5:$I$5, $D150,I$126:$I$126)-SUM($I150:I150))</f>
        <v>0</v>
      </c>
      <c r="K150" s="6">
        <f>IF(SUM($I150:J150)&lt;SUMIF($I$5:J$5, $D150,$I$126:J$126), SUMIF($I$5:J$5, $D150,$I$126:J$126)/$I$117, SUMIF($I$5:J$5, $D150,$I$126:J$126)-SUM($I150:J150))</f>
        <v>0</v>
      </c>
      <c r="L150" s="6">
        <f>IF(SUM($I150:K150)&lt;SUMIF($I$5:K$5, $D150,$I$126:K$126), SUMIF($I$5:K$5, $D150,$I$126:K$126)/$I$117, SUMIF($I$5:K$5, $D150,$I$126:K$126)-SUM($I150:K150))</f>
        <v>0</v>
      </c>
      <c r="M150" s="6">
        <f>IF(SUM($I150:L150)&lt;SUMIF($I$5:L$5, $D150,$I$126:L$126), SUMIF($I$5:L$5, $D150,$I$126:L$126)/$I$117, SUMIF($I$5:L$5, $D150,$I$126:L$126)-SUM($I150:L150))</f>
        <v>0</v>
      </c>
      <c r="N150" s="6">
        <f>IF(SUM($I150:M150)&lt;SUMIF($I$5:M$5, $D150,$I$126:M$126), SUMIF($I$5:M$5, $D150,$I$126:M$126)/$I$117, SUMIF($I$5:M$5, $D150,$I$126:M$126)-SUM($I150:M150))</f>
        <v>0</v>
      </c>
      <c r="O150" s="6">
        <f>IF(SUM($I150:N150)&lt;SUMIF($I$5:N$5, $D150,$I$126:N$126), SUMIF($I$5:N$5, $D150,$I$126:N$126)/$I$117, SUMIF($I$5:N$5, $D150,$I$126:N$126)-SUM($I150:N150))</f>
        <v>0</v>
      </c>
      <c r="P150" s="6">
        <f>IF(SUM($I150:O150)&lt;SUMIF($I$5:O$5, $D150,$I$126:O$126), SUMIF($I$5:O$5, $D150,$I$126:O$126)/$I$117, SUMIF($I$5:O$5, $D150,$I$126:O$126)-SUM($I150:O150))</f>
        <v>0</v>
      </c>
      <c r="Q150" s="6">
        <f>IF(SUM($I150:P150)&lt;SUMIF($I$5:P$5, $D150,$I$126:P$126), SUMIF($I$5:P$5, $D150,$I$126:P$126)/$I$117, SUMIF($I$5:P$5, $D150,$I$126:P$126)-SUM($I150:P150))</f>
        <v>0</v>
      </c>
      <c r="R150" s="6">
        <f>IF(SUM($I150:Q150)&lt;SUMIF($I$5:Q$5, $D150,$I$126:Q$126), SUMIF($I$5:Q$5, $D150,$I$126:Q$126)/$I$117, SUMIF($I$5:Q$5, $D150,$I$126:Q$126)-SUM($I150:Q150))</f>
        <v>0</v>
      </c>
      <c r="S150" s="6">
        <f>IF(SUM($I150:R150)&lt;SUMIF($I$5:R$5, $D150,$I$126:R$126), SUMIF($I$5:R$5, $D150,$I$126:R$126)/$I$117, SUMIF($I$5:R$5, $D150,$I$126:R$126)-SUM($I150:R150))</f>
        <v>0</v>
      </c>
    </row>
    <row r="151" spans="4:19" ht="12.75" customHeight="1">
      <c r="D151" s="25">
        <f t="shared" si="50"/>
        <v>2034</v>
      </c>
      <c r="E151" s="1" t="s">
        <v>27</v>
      </c>
      <c r="I151" s="37"/>
      <c r="J151" s="6">
        <f>IF(SUM($I151:I151)&lt;SUMIF(I$5:$I$5, $D151,I$126:$I$126), SUMIF(I$5:$I$5, $D151,I$126:$I$126)/$I$117, SUMIF(I$5:$I$5, $D151,I$126:$I$126)-SUM($I151:I151))</f>
        <v>0</v>
      </c>
      <c r="K151" s="6">
        <f>IF(SUM($I151:J151)&lt;SUMIF($I$5:J$5, $D151,$I$126:J$126), SUMIF($I$5:J$5, $D151,$I$126:J$126)/$I$117, SUMIF($I$5:J$5, $D151,$I$126:J$126)-SUM($I151:J151))</f>
        <v>0</v>
      </c>
      <c r="L151" s="6">
        <f>IF(SUM($I151:K151)&lt;SUMIF($I$5:K$5, $D151,$I$126:K$126), SUMIF($I$5:K$5, $D151,$I$126:K$126)/$I$117, SUMIF($I$5:K$5, $D151,$I$126:K$126)-SUM($I151:K151))</f>
        <v>0</v>
      </c>
      <c r="M151" s="6">
        <f>IF(SUM($I151:L151)&lt;SUMIF($I$5:L$5, $D151,$I$126:L$126), SUMIF($I$5:L$5, $D151,$I$126:L$126)/$I$117, SUMIF($I$5:L$5, $D151,$I$126:L$126)-SUM($I151:L151))</f>
        <v>0</v>
      </c>
      <c r="N151" s="6">
        <f>IF(SUM($I151:M151)&lt;SUMIF($I$5:M$5, $D151,$I$126:M$126), SUMIF($I$5:M$5, $D151,$I$126:M$126)/$I$117, SUMIF($I$5:M$5, $D151,$I$126:M$126)-SUM($I151:M151))</f>
        <v>0</v>
      </c>
      <c r="O151" s="6">
        <f>IF(SUM($I151:N151)&lt;SUMIF($I$5:N$5, $D151,$I$126:N$126), SUMIF($I$5:N$5, $D151,$I$126:N$126)/$I$117, SUMIF($I$5:N$5, $D151,$I$126:N$126)-SUM($I151:N151))</f>
        <v>0</v>
      </c>
      <c r="P151" s="6">
        <f>IF(SUM($I151:O151)&lt;SUMIF($I$5:O$5, $D151,$I$126:O$126), SUMIF($I$5:O$5, $D151,$I$126:O$126)/$I$117, SUMIF($I$5:O$5, $D151,$I$126:O$126)-SUM($I151:O151))</f>
        <v>0</v>
      </c>
      <c r="Q151" s="6">
        <f>IF(SUM($I151:P151)&lt;SUMIF($I$5:P$5, $D151,$I$126:P$126), SUMIF($I$5:P$5, $D151,$I$126:P$126)/$I$117, SUMIF($I$5:P$5, $D151,$I$126:P$126)-SUM($I151:P151))</f>
        <v>0</v>
      </c>
      <c r="R151" s="6">
        <f>IF(SUM($I151:Q151)&lt;SUMIF($I$5:Q$5, $D151,$I$126:Q$126), SUMIF($I$5:Q$5, $D151,$I$126:Q$126)/$I$117, SUMIF($I$5:Q$5, $D151,$I$126:Q$126)-SUM($I151:Q151))</f>
        <v>0</v>
      </c>
      <c r="S151" s="6">
        <f>IF(SUM($I151:R151)&lt;SUMIF($I$5:R$5, $D151,$I$126:R$126), SUMIF($I$5:R$5, $D151,$I$126:R$126)/$I$117, SUMIF($I$5:R$5, $D151,$I$126:R$126)-SUM($I151:R151))</f>
        <v>0</v>
      </c>
    </row>
    <row r="152" spans="4:19" ht="12.75" customHeight="1">
      <c r="D152" s="25">
        <f t="shared" si="50"/>
        <v>2035</v>
      </c>
      <c r="E152" s="1" t="s">
        <v>27</v>
      </c>
      <c r="I152" s="37"/>
      <c r="J152" s="6">
        <f>IF(SUM($I152:I152)&lt;SUMIF(I$5:$I$5, $D152,I$126:$I$126), SUMIF(I$5:$I$5, $D152,I$126:$I$126)/$I$117, SUMIF(I$5:$I$5, $D152,I$126:$I$126)-SUM($I152:I152))</f>
        <v>0</v>
      </c>
      <c r="K152" s="6">
        <f>IF(SUM($I152:J152)&lt;SUMIF($I$5:J$5, $D152,$I$126:J$126), SUMIF($I$5:J$5, $D152,$I$126:J$126)/$I$117, SUMIF($I$5:J$5, $D152,$I$126:J$126)-SUM($I152:J152))</f>
        <v>0</v>
      </c>
      <c r="L152" s="6">
        <f>IF(SUM($I152:K152)&lt;SUMIF($I$5:K$5, $D152,$I$126:K$126), SUMIF($I$5:K$5, $D152,$I$126:K$126)/$I$117, SUMIF($I$5:K$5, $D152,$I$126:K$126)-SUM($I152:K152))</f>
        <v>0</v>
      </c>
      <c r="M152" s="6">
        <f>IF(SUM($I152:L152)&lt;SUMIF($I$5:L$5, $D152,$I$126:L$126), SUMIF($I$5:L$5, $D152,$I$126:L$126)/$I$117, SUMIF($I$5:L$5, $D152,$I$126:L$126)-SUM($I152:L152))</f>
        <v>0</v>
      </c>
      <c r="N152" s="6">
        <f>IF(SUM($I152:M152)&lt;SUMIF($I$5:M$5, $D152,$I$126:M$126), SUMIF($I$5:M$5, $D152,$I$126:M$126)/$I$117, SUMIF($I$5:M$5, $D152,$I$126:M$126)-SUM($I152:M152))</f>
        <v>0</v>
      </c>
      <c r="O152" s="6">
        <f>IF(SUM($I152:N152)&lt;SUMIF($I$5:N$5, $D152,$I$126:N$126), SUMIF($I$5:N$5, $D152,$I$126:N$126)/$I$117, SUMIF($I$5:N$5, $D152,$I$126:N$126)-SUM($I152:N152))</f>
        <v>0</v>
      </c>
      <c r="P152" s="6">
        <f>IF(SUM($I152:O152)&lt;SUMIF($I$5:O$5, $D152,$I$126:O$126), SUMIF($I$5:O$5, $D152,$I$126:O$126)/$I$117, SUMIF($I$5:O$5, $D152,$I$126:O$126)-SUM($I152:O152))</f>
        <v>0</v>
      </c>
      <c r="Q152" s="6">
        <f>IF(SUM($I152:P152)&lt;SUMIF($I$5:P$5, $D152,$I$126:P$126), SUMIF($I$5:P$5, $D152,$I$126:P$126)/$I$117, SUMIF($I$5:P$5, $D152,$I$126:P$126)-SUM($I152:P152))</f>
        <v>0</v>
      </c>
      <c r="R152" s="6">
        <f>IF(SUM($I152:Q152)&lt;SUMIF($I$5:Q$5, $D152,$I$126:Q$126), SUMIF($I$5:Q$5, $D152,$I$126:Q$126)/$I$117, SUMIF($I$5:Q$5, $D152,$I$126:Q$126)-SUM($I152:Q152))</f>
        <v>0</v>
      </c>
      <c r="S152" s="6">
        <f>IF(SUM($I152:R152)&lt;SUMIF($I$5:R$5, $D152,$I$126:R$126), SUMIF($I$5:R$5, $D152,$I$126:R$126)/$I$117, SUMIF($I$5:R$5, $D152,$I$126:R$126)-SUM($I152:R152))</f>
        <v>0</v>
      </c>
    </row>
    <row r="153" spans="4:19" ht="12.75" customHeight="1">
      <c r="D153" s="25">
        <f t="shared" si="50"/>
        <v>2036</v>
      </c>
      <c r="E153" s="1" t="s">
        <v>27</v>
      </c>
      <c r="I153" s="37"/>
      <c r="J153" s="6">
        <f>IF(SUM($I153:I153)&lt;SUMIF(I$5:$I$5, $D153,I$126:$I$126), SUMIF(I$5:$I$5, $D153,I$126:$I$126)/$I$117, SUMIF(I$5:$I$5, $D153,I$126:$I$126)-SUM($I153:I153))</f>
        <v>0</v>
      </c>
      <c r="K153" s="6">
        <f>IF(SUM($I153:J153)&lt;SUMIF($I$5:J$5, $D153,$I$126:J$126), SUMIF($I$5:J$5, $D153,$I$126:J$126)/$I$117, SUMIF($I$5:J$5, $D153,$I$126:J$126)-SUM($I153:J153))</f>
        <v>0</v>
      </c>
      <c r="L153" s="6">
        <f>IF(SUM($I153:K153)&lt;SUMIF($I$5:K$5, $D153,$I$126:K$126), SUMIF($I$5:K$5, $D153,$I$126:K$126)/$I$117, SUMIF($I$5:K$5, $D153,$I$126:K$126)-SUM($I153:K153))</f>
        <v>0</v>
      </c>
      <c r="M153" s="6">
        <f>IF(SUM($I153:L153)&lt;SUMIF($I$5:L$5, $D153,$I$126:L$126), SUMIF($I$5:L$5, $D153,$I$126:L$126)/$I$117, SUMIF($I$5:L$5, $D153,$I$126:L$126)-SUM($I153:L153))</f>
        <v>0</v>
      </c>
      <c r="N153" s="6">
        <f>IF(SUM($I153:M153)&lt;SUMIF($I$5:M$5, $D153,$I$126:M$126), SUMIF($I$5:M$5, $D153,$I$126:M$126)/$I$117, SUMIF($I$5:M$5, $D153,$I$126:M$126)-SUM($I153:M153))</f>
        <v>0</v>
      </c>
      <c r="O153" s="6">
        <f>IF(SUM($I153:N153)&lt;SUMIF($I$5:N$5, $D153,$I$126:N$126), SUMIF($I$5:N$5, $D153,$I$126:N$126)/$I$117, SUMIF($I$5:N$5, $D153,$I$126:N$126)-SUM($I153:N153))</f>
        <v>0</v>
      </c>
      <c r="P153" s="6">
        <f>IF(SUM($I153:O153)&lt;SUMIF($I$5:O$5, $D153,$I$126:O$126), SUMIF($I$5:O$5, $D153,$I$126:O$126)/$I$117, SUMIF($I$5:O$5, $D153,$I$126:O$126)-SUM($I153:O153))</f>
        <v>0</v>
      </c>
      <c r="Q153" s="6">
        <f>IF(SUM($I153:P153)&lt;SUMIF($I$5:P$5, $D153,$I$126:P$126), SUMIF($I$5:P$5, $D153,$I$126:P$126)/$I$117, SUMIF($I$5:P$5, $D153,$I$126:P$126)-SUM($I153:P153))</f>
        <v>0</v>
      </c>
      <c r="R153" s="6">
        <f>IF(SUM($I153:Q153)&lt;SUMIF($I$5:Q$5, $D153,$I$126:Q$126), SUMIF($I$5:Q$5, $D153,$I$126:Q$126)/$I$117, SUMIF($I$5:Q$5, $D153,$I$126:Q$126)-SUM($I153:Q153))</f>
        <v>0</v>
      </c>
      <c r="S153" s="6">
        <f>IF(SUM($I153:R153)&lt;SUMIF($I$5:R$5, $D153,$I$126:R$126), SUMIF($I$5:R$5, $D153,$I$126:R$126)/$I$117, SUMIF($I$5:R$5, $D153,$I$126:R$126)-SUM($I153:R153))</f>
        <v>0</v>
      </c>
    </row>
    <row r="154" spans="4:19" ht="12.75" customHeight="1">
      <c r="D154" s="25">
        <f t="shared" si="50"/>
        <v>2037</v>
      </c>
      <c r="E154" s="1" t="s">
        <v>27</v>
      </c>
      <c r="I154" s="37"/>
      <c r="J154" s="6">
        <f>IF(SUM($I154:I154)&lt;SUMIF(I$5:$I$5, $D154,I$126:$I$126), SUMIF(I$5:$I$5, $D154,I$126:$I$126)/$I$117, SUMIF(I$5:$I$5, $D154,I$126:$I$126)-SUM($I154:I154))</f>
        <v>0</v>
      </c>
      <c r="K154" s="6">
        <f>IF(SUM($I154:J154)&lt;SUMIF($I$5:J$5, $D154,$I$126:J$126), SUMIF($I$5:J$5, $D154,$I$126:J$126)/$I$117, SUMIF($I$5:J$5, $D154,$I$126:J$126)-SUM($I154:J154))</f>
        <v>0</v>
      </c>
      <c r="L154" s="6">
        <f>IF(SUM($I154:K154)&lt;SUMIF($I$5:K$5, $D154,$I$126:K$126), SUMIF($I$5:K$5, $D154,$I$126:K$126)/$I$117, SUMIF($I$5:K$5, $D154,$I$126:K$126)-SUM($I154:K154))</f>
        <v>0</v>
      </c>
      <c r="M154" s="6">
        <f>IF(SUM($I154:L154)&lt;SUMIF($I$5:L$5, $D154,$I$126:L$126), SUMIF($I$5:L$5, $D154,$I$126:L$126)/$I$117, SUMIF($I$5:L$5, $D154,$I$126:L$126)-SUM($I154:L154))</f>
        <v>0</v>
      </c>
      <c r="N154" s="6">
        <f>IF(SUM($I154:M154)&lt;SUMIF($I$5:M$5, $D154,$I$126:M$126), SUMIF($I$5:M$5, $D154,$I$126:M$126)/$I$117, SUMIF($I$5:M$5, $D154,$I$126:M$126)-SUM($I154:M154))</f>
        <v>0</v>
      </c>
      <c r="O154" s="6">
        <f>IF(SUM($I154:N154)&lt;SUMIF($I$5:N$5, $D154,$I$126:N$126), SUMIF($I$5:N$5, $D154,$I$126:N$126)/$I$117, SUMIF($I$5:N$5, $D154,$I$126:N$126)-SUM($I154:N154))</f>
        <v>0</v>
      </c>
      <c r="P154" s="6">
        <f>IF(SUM($I154:O154)&lt;SUMIF($I$5:O$5, $D154,$I$126:O$126), SUMIF($I$5:O$5, $D154,$I$126:O$126)/$I$117, SUMIF($I$5:O$5, $D154,$I$126:O$126)-SUM($I154:O154))</f>
        <v>0</v>
      </c>
      <c r="Q154" s="6">
        <f>IF(SUM($I154:P154)&lt;SUMIF($I$5:P$5, $D154,$I$126:P$126), SUMIF($I$5:P$5, $D154,$I$126:P$126)/$I$117, SUMIF($I$5:P$5, $D154,$I$126:P$126)-SUM($I154:P154))</f>
        <v>0</v>
      </c>
      <c r="R154" s="6">
        <f>IF(SUM($I154:Q154)&lt;SUMIF($I$5:Q$5, $D154,$I$126:Q$126), SUMIF($I$5:Q$5, $D154,$I$126:Q$126)/$I$117, SUMIF($I$5:Q$5, $D154,$I$126:Q$126)-SUM($I154:Q154))</f>
        <v>0</v>
      </c>
      <c r="S154" s="6">
        <f>IF(SUM($I154:R154)&lt;SUMIF($I$5:R$5, $D154,$I$126:R$126), SUMIF($I$5:R$5, $D154,$I$126:R$126)/$I$117, SUMIF($I$5:R$5, $D154,$I$126:R$126)-SUM($I154:R154))</f>
        <v>0</v>
      </c>
    </row>
    <row r="155" spans="4:19" ht="12.75" customHeight="1">
      <c r="D155" s="25">
        <f t="shared" si="50"/>
        <v>2038</v>
      </c>
      <c r="E155" s="1" t="s">
        <v>27</v>
      </c>
      <c r="I155" s="37"/>
      <c r="J155" s="6">
        <f>IF(SUM($I155:I155)&lt;SUMIF(I$5:$I$5, $D155,I$126:$I$126), SUMIF(I$5:$I$5, $D155,I$126:$I$126)/$I$117, SUMIF(I$5:$I$5, $D155,I$126:$I$126)-SUM($I155:I155))</f>
        <v>0</v>
      </c>
      <c r="K155" s="6">
        <f>IF(SUM($I155:J155)&lt;SUMIF($I$5:J$5, $D155,$I$126:J$126), SUMIF($I$5:J$5, $D155,$I$126:J$126)/$I$117, SUMIF($I$5:J$5, $D155,$I$126:J$126)-SUM($I155:J155))</f>
        <v>0</v>
      </c>
      <c r="L155" s="6">
        <f>IF(SUM($I155:K155)&lt;SUMIF($I$5:K$5, $D155,$I$126:K$126), SUMIF($I$5:K$5, $D155,$I$126:K$126)/$I$117, SUMIF($I$5:K$5, $D155,$I$126:K$126)-SUM($I155:K155))</f>
        <v>0</v>
      </c>
      <c r="M155" s="6">
        <f>IF(SUM($I155:L155)&lt;SUMIF($I$5:L$5, $D155,$I$126:L$126), SUMIF($I$5:L$5, $D155,$I$126:L$126)/$I$117, SUMIF($I$5:L$5, $D155,$I$126:L$126)-SUM($I155:L155))</f>
        <v>0</v>
      </c>
      <c r="N155" s="6">
        <f>IF(SUM($I155:M155)&lt;SUMIF($I$5:M$5, $D155,$I$126:M$126), SUMIF($I$5:M$5, $D155,$I$126:M$126)/$I$117, SUMIF($I$5:M$5, $D155,$I$126:M$126)-SUM($I155:M155))</f>
        <v>0</v>
      </c>
      <c r="O155" s="6">
        <f>IF(SUM($I155:N155)&lt;SUMIF($I$5:N$5, $D155,$I$126:N$126), SUMIF($I$5:N$5, $D155,$I$126:N$126)/$I$117, SUMIF($I$5:N$5, $D155,$I$126:N$126)-SUM($I155:N155))</f>
        <v>0</v>
      </c>
      <c r="P155" s="6">
        <f>IF(SUM($I155:O155)&lt;SUMIF($I$5:O$5, $D155,$I$126:O$126), SUMIF($I$5:O$5, $D155,$I$126:O$126)/$I$117, SUMIF($I$5:O$5, $D155,$I$126:O$126)-SUM($I155:O155))</f>
        <v>0</v>
      </c>
      <c r="Q155" s="6">
        <f>IF(SUM($I155:P155)&lt;SUMIF($I$5:P$5, $D155,$I$126:P$126), SUMIF($I$5:P$5, $D155,$I$126:P$126)/$I$117, SUMIF($I$5:P$5, $D155,$I$126:P$126)-SUM($I155:P155))</f>
        <v>0</v>
      </c>
      <c r="R155" s="6">
        <f>IF(SUM($I155:Q155)&lt;SUMIF($I$5:Q$5, $D155,$I$126:Q$126), SUMIF($I$5:Q$5, $D155,$I$126:Q$126)/$I$117, SUMIF($I$5:Q$5, $D155,$I$126:Q$126)-SUM($I155:Q155))</f>
        <v>0</v>
      </c>
      <c r="S155" s="6">
        <f>IF(SUM($I155:R155)&lt;SUMIF($I$5:R$5, $D155,$I$126:R$126), SUMIF($I$5:R$5, $D155,$I$126:R$126)/$I$117, SUMIF($I$5:R$5, $D155,$I$126:R$126)-SUM($I155:R155))</f>
        <v>0</v>
      </c>
    </row>
    <row r="156" spans="4:19" ht="12.75" customHeight="1">
      <c r="D156" s="25">
        <f t="shared" si="50"/>
        <v>2039</v>
      </c>
      <c r="E156" s="1" t="s">
        <v>27</v>
      </c>
      <c r="I156" s="37"/>
      <c r="J156" s="6">
        <f>IF(SUM($I156:I156)&lt;SUMIF(I$5:$I$5, $D156,I$126:$I$126), SUMIF(I$5:$I$5, $D156,I$126:$I$126)/$I$117, SUMIF(I$5:$I$5, $D156,I$126:$I$126)-SUM($I156:I156))</f>
        <v>0</v>
      </c>
      <c r="K156" s="6">
        <f>IF(SUM($I156:J156)&lt;SUMIF($I$5:J$5, $D156,$I$126:J$126), SUMIF($I$5:J$5, $D156,$I$126:J$126)/$I$117, SUMIF($I$5:J$5, $D156,$I$126:J$126)-SUM($I156:J156))</f>
        <v>0</v>
      </c>
      <c r="L156" s="6">
        <f>IF(SUM($I156:K156)&lt;SUMIF($I$5:K$5, $D156,$I$126:K$126), SUMIF($I$5:K$5, $D156,$I$126:K$126)/$I$117, SUMIF($I$5:K$5, $D156,$I$126:K$126)-SUM($I156:K156))</f>
        <v>0</v>
      </c>
      <c r="M156" s="6">
        <f>IF(SUM($I156:L156)&lt;SUMIF($I$5:L$5, $D156,$I$126:L$126), SUMIF($I$5:L$5, $D156,$I$126:L$126)/$I$117, SUMIF($I$5:L$5, $D156,$I$126:L$126)-SUM($I156:L156))</f>
        <v>0</v>
      </c>
      <c r="N156" s="6">
        <f>IF(SUM($I156:M156)&lt;SUMIF($I$5:M$5, $D156,$I$126:M$126), SUMIF($I$5:M$5, $D156,$I$126:M$126)/$I$117, SUMIF($I$5:M$5, $D156,$I$126:M$126)-SUM($I156:M156))</f>
        <v>0</v>
      </c>
      <c r="O156" s="6">
        <f>IF(SUM($I156:N156)&lt;SUMIF($I$5:N$5, $D156,$I$126:N$126), SUMIF($I$5:N$5, $D156,$I$126:N$126)/$I$117, SUMIF($I$5:N$5, $D156,$I$126:N$126)-SUM($I156:N156))</f>
        <v>0</v>
      </c>
      <c r="P156" s="6">
        <f>IF(SUM($I156:O156)&lt;SUMIF($I$5:O$5, $D156,$I$126:O$126), SUMIF($I$5:O$5, $D156,$I$126:O$126)/$I$117, SUMIF($I$5:O$5, $D156,$I$126:O$126)-SUM($I156:O156))</f>
        <v>0</v>
      </c>
      <c r="Q156" s="6">
        <f>IF(SUM($I156:P156)&lt;SUMIF($I$5:P$5, $D156,$I$126:P$126), SUMIF($I$5:P$5, $D156,$I$126:P$126)/$I$117, SUMIF($I$5:P$5, $D156,$I$126:P$126)-SUM($I156:P156))</f>
        <v>0</v>
      </c>
      <c r="R156" s="6">
        <f>IF(SUM($I156:Q156)&lt;SUMIF($I$5:Q$5, $D156,$I$126:Q$126), SUMIF($I$5:Q$5, $D156,$I$126:Q$126)/$I$117, SUMIF($I$5:Q$5, $D156,$I$126:Q$126)-SUM($I156:Q156))</f>
        <v>0</v>
      </c>
      <c r="S156" s="6">
        <f>IF(SUM($I156:R156)&lt;SUMIF($I$5:R$5, $D156,$I$126:R$126), SUMIF($I$5:R$5, $D156,$I$126:R$126)/$I$117, SUMIF($I$5:R$5, $D156,$I$126:R$126)-SUM($I156:R156))</f>
        <v>0</v>
      </c>
    </row>
    <row r="157" spans="4:19" ht="12.75" customHeight="1">
      <c r="D157" s="25">
        <f t="shared" si="50"/>
        <v>2040</v>
      </c>
      <c r="E157" s="1" t="s">
        <v>27</v>
      </c>
      <c r="I157" s="37"/>
      <c r="J157" s="6">
        <f>IF(SUM($I157:I157)&lt;SUMIF(I$5:$I$5, $D157,I$126:$I$126), SUMIF(I$5:$I$5, $D157,I$126:$I$126)/$I$117, SUMIF(I$5:$I$5, $D157,I$126:$I$126)-SUM($I157:I157))</f>
        <v>0</v>
      </c>
      <c r="K157" s="6">
        <f>IF(SUM($I157:J157)&lt;SUMIF($I$5:J$5, $D157,$I$126:J$126), SUMIF($I$5:J$5, $D157,$I$126:J$126)/$I$117, SUMIF($I$5:J$5, $D157,$I$126:J$126)-SUM($I157:J157))</f>
        <v>0</v>
      </c>
      <c r="L157" s="6">
        <f>IF(SUM($I157:K157)&lt;SUMIF($I$5:K$5, $D157,$I$126:K$126), SUMIF($I$5:K$5, $D157,$I$126:K$126)/$I$117, SUMIF($I$5:K$5, $D157,$I$126:K$126)-SUM($I157:K157))</f>
        <v>0</v>
      </c>
      <c r="M157" s="6">
        <f>IF(SUM($I157:L157)&lt;SUMIF($I$5:L$5, $D157,$I$126:L$126), SUMIF($I$5:L$5, $D157,$I$126:L$126)/$I$117, SUMIF($I$5:L$5, $D157,$I$126:L$126)-SUM($I157:L157))</f>
        <v>0</v>
      </c>
      <c r="N157" s="6">
        <f>IF(SUM($I157:M157)&lt;SUMIF($I$5:M$5, $D157,$I$126:M$126), SUMIF($I$5:M$5, $D157,$I$126:M$126)/$I$117, SUMIF($I$5:M$5, $D157,$I$126:M$126)-SUM($I157:M157))</f>
        <v>0</v>
      </c>
      <c r="O157" s="6">
        <f>IF(SUM($I157:N157)&lt;SUMIF($I$5:N$5, $D157,$I$126:N$126), SUMIF($I$5:N$5, $D157,$I$126:N$126)/$I$117, SUMIF($I$5:N$5, $D157,$I$126:N$126)-SUM($I157:N157))</f>
        <v>0</v>
      </c>
      <c r="P157" s="6">
        <f>IF(SUM($I157:O157)&lt;SUMIF($I$5:O$5, $D157,$I$126:O$126), SUMIF($I$5:O$5, $D157,$I$126:O$126)/$I$117, SUMIF($I$5:O$5, $D157,$I$126:O$126)-SUM($I157:O157))</f>
        <v>0</v>
      </c>
      <c r="Q157" s="6">
        <f>IF(SUM($I157:P157)&lt;SUMIF($I$5:P$5, $D157,$I$126:P$126), SUMIF($I$5:P$5, $D157,$I$126:P$126)/$I$117, SUMIF($I$5:P$5, $D157,$I$126:P$126)-SUM($I157:P157))</f>
        <v>0</v>
      </c>
      <c r="R157" s="6">
        <f>IF(SUM($I157:Q157)&lt;SUMIF($I$5:Q$5, $D157,$I$126:Q$126), SUMIF($I$5:Q$5, $D157,$I$126:Q$126)/$I$117, SUMIF($I$5:Q$5, $D157,$I$126:Q$126)-SUM($I157:Q157))</f>
        <v>0</v>
      </c>
      <c r="S157" s="6">
        <f>IF(SUM($I157:R157)&lt;SUMIF($I$5:R$5, $D157,$I$126:R$126), SUMIF($I$5:R$5, $D157,$I$126:R$126)/$I$117, SUMIF($I$5:R$5, $D157,$I$126:R$126)-SUM($I157:R157))</f>
        <v>0</v>
      </c>
    </row>
    <row r="158" spans="4:19" ht="12.75" customHeight="1">
      <c r="I158" s="37"/>
    </row>
    <row r="159" spans="4:19" ht="12.75" customHeight="1">
      <c r="D159" s="21" t="s">
        <v>20</v>
      </c>
      <c r="E159" s="1" t="s">
        <v>27</v>
      </c>
      <c r="I159" s="37"/>
      <c r="J159" s="1">
        <f>J120+SUM(J128:J157)</f>
        <v>12.546138344865666</v>
      </c>
      <c r="K159" s="1">
        <f t="shared" ref="K159:N159" si="51">K120+SUM(K128:K157)</f>
        <v>12.546138344865666</v>
      </c>
      <c r="L159" s="1">
        <f t="shared" si="51"/>
        <v>12.546138344865666</v>
      </c>
      <c r="M159" s="1">
        <f t="shared" si="51"/>
        <v>12.546138344865666</v>
      </c>
      <c r="N159" s="1">
        <f t="shared" si="51"/>
        <v>12.546138344865666</v>
      </c>
      <c r="O159" s="1">
        <f t="shared" ref="O159:S159" si="52">O120+SUM(O128:O157)</f>
        <v>10.189100317344334</v>
      </c>
      <c r="P159" s="1">
        <f t="shared" si="52"/>
        <v>0</v>
      </c>
      <c r="Q159" s="1">
        <f t="shared" si="52"/>
        <v>0</v>
      </c>
      <c r="R159" s="1">
        <f t="shared" si="52"/>
        <v>0</v>
      </c>
      <c r="S159" s="1">
        <f t="shared" si="52"/>
        <v>0</v>
      </c>
    </row>
    <row r="160" spans="4:19" ht="12.75" customHeight="1">
      <c r="D160" s="21" t="s">
        <v>19</v>
      </c>
      <c r="E160" s="1" t="s">
        <v>27</v>
      </c>
      <c r="I160" s="37"/>
      <c r="J160" s="1">
        <f t="shared" ref="J160:S160" si="53">J126-SUM(J128:J157)+I160</f>
        <v>0</v>
      </c>
      <c r="K160" s="1">
        <f t="shared" si="53"/>
        <v>0</v>
      </c>
      <c r="L160" s="1">
        <f t="shared" si="53"/>
        <v>0</v>
      </c>
      <c r="M160" s="1">
        <f t="shared" si="53"/>
        <v>0</v>
      </c>
      <c r="N160" s="1">
        <f t="shared" si="53"/>
        <v>0</v>
      </c>
      <c r="O160" s="1">
        <f t="shared" si="53"/>
        <v>0</v>
      </c>
      <c r="P160" s="1">
        <f t="shared" si="53"/>
        <v>0</v>
      </c>
      <c r="Q160" s="1">
        <f t="shared" si="53"/>
        <v>0</v>
      </c>
      <c r="R160" s="1">
        <f t="shared" si="53"/>
        <v>0</v>
      </c>
      <c r="S160" s="1">
        <f t="shared" si="53"/>
        <v>0</v>
      </c>
    </row>
    <row r="161" spans="1:19" ht="12.75" customHeight="1">
      <c r="D161" s="21" t="str">
        <f>"Total Closing RAB - "&amp;B115</f>
        <v>Total Closing RAB - Standard metering</v>
      </c>
      <c r="E161" s="1" t="s">
        <v>27</v>
      </c>
      <c r="I161" s="37"/>
      <c r="J161" s="1">
        <f t="shared" ref="J161:N161" si="54">J160+J123</f>
        <v>60.373653696806997</v>
      </c>
      <c r="K161" s="1">
        <f t="shared" si="54"/>
        <v>47.827515351941329</v>
      </c>
      <c r="L161" s="1">
        <f t="shared" si="54"/>
        <v>35.281377007075662</v>
      </c>
      <c r="M161" s="1">
        <f t="shared" si="54"/>
        <v>22.735238662209994</v>
      </c>
      <c r="N161" s="1">
        <f t="shared" si="54"/>
        <v>10.189100317344328</v>
      </c>
      <c r="O161" s="1">
        <f t="shared" ref="O161:S161" si="55">O160+O123</f>
        <v>-5.3290705182007514E-15</v>
      </c>
      <c r="P161" s="1">
        <f t="shared" si="55"/>
        <v>-5.3290705182007514E-15</v>
      </c>
      <c r="Q161" s="1">
        <f t="shared" si="55"/>
        <v>-5.3290705182007514E-15</v>
      </c>
      <c r="R161" s="1">
        <f t="shared" si="55"/>
        <v>-5.3290705182007514E-15</v>
      </c>
      <c r="S161" s="1">
        <f t="shared" si="55"/>
        <v>-5.3290705182007514E-15</v>
      </c>
    </row>
    <row r="162" spans="1:19" ht="12.75" customHeight="1">
      <c r="I162" s="37"/>
    </row>
    <row r="163" spans="1:19" ht="12.75" customHeight="1">
      <c r="I163" s="37"/>
    </row>
    <row r="164" spans="1:19" s="18" customFormat="1" ht="12.75" customHeight="1">
      <c r="A164" s="19"/>
      <c r="B164" s="20" t="str">
        <f>Inputs!C46</f>
        <v>Public lighting</v>
      </c>
      <c r="C164" s="19"/>
      <c r="D164" s="23"/>
      <c r="E164" s="19"/>
      <c r="F164" s="19"/>
      <c r="G164" s="19"/>
      <c r="H164" s="19"/>
      <c r="I164" s="38"/>
      <c r="J164" s="19"/>
      <c r="K164" s="19"/>
      <c r="L164" s="19"/>
      <c r="M164" s="19"/>
      <c r="N164" s="19"/>
      <c r="O164" s="19"/>
      <c r="P164" s="19"/>
      <c r="Q164" s="19"/>
      <c r="R164" s="19"/>
      <c r="S164" s="19"/>
    </row>
    <row r="165" spans="1:19" ht="12.75" customHeight="1">
      <c r="B165" s="9"/>
      <c r="C165" s="1" t="s">
        <v>9</v>
      </c>
      <c r="I165" s="37">
        <f>INDEX(Inputs!$E$43:$E$53, MATCH(B164, Inputs!$C$43:$C$53,0))</f>
        <v>13.11490672418803</v>
      </c>
    </row>
    <row r="166" spans="1:19" ht="12.75" customHeight="1">
      <c r="B166" s="9"/>
      <c r="C166" s="1" t="s">
        <v>10</v>
      </c>
      <c r="I166" s="37" t="str">
        <f>INDEX(Inputs!$F$43:$F$53, MATCH(B164, Inputs!$C$43:$C$53,0))</f>
        <v>n/a</v>
      </c>
    </row>
    <row r="167" spans="1:19" ht="12.75" customHeight="1">
      <c r="B167" s="9"/>
      <c r="I167" s="37"/>
    </row>
    <row r="168" spans="1:19" ht="12.75" customHeight="1">
      <c r="C168" s="2" t="s">
        <v>12</v>
      </c>
      <c r="I168" s="37"/>
    </row>
    <row r="169" spans="1:19" ht="12.75" customHeight="1">
      <c r="D169" s="21" t="s">
        <v>21</v>
      </c>
      <c r="E169" s="1" t="s">
        <v>27</v>
      </c>
      <c r="I169" s="37"/>
      <c r="J169" s="5">
        <f>IF(OR($I165=0,I172=0),0,MIN(($I172+SUM($I171:I171))/$I165, $I172+SUM($I171:I171)-SUM($I169:I169)))</f>
        <v>1.3513907601512256</v>
      </c>
      <c r="K169" s="5">
        <f>IF(OR($I165=0,J172=0),0,MIN(($I172+SUM($I171:J171))/$I165, $I172+SUM($I171:J171)-SUM($I169:J169)))</f>
        <v>1.3513907601512256</v>
      </c>
      <c r="L169" s="5">
        <f>IF(OR($I165=0,K172=0),0,MIN(($I172+SUM($I171:K171))/$I165, $I172+SUM($I171:K171)-SUM($I169:K169)))</f>
        <v>1.3513907601512256</v>
      </c>
      <c r="M169" s="5">
        <f>IF(OR($I165=0,L172=0),0,MIN(($I172+SUM($I171:L171))/$I165, $I172+SUM($I171:L171)-SUM($I169:L169)))</f>
        <v>1.3513907601512256</v>
      </c>
      <c r="N169" s="5">
        <f>IF(OR($I165=0,M172=0),0,MIN(($I172+SUM($I171:M171))/$I165, $I172+SUM($I171:M171)-SUM($I169:M169)))</f>
        <v>1.3513907601512256</v>
      </c>
      <c r="O169" s="5">
        <f>IF(OR($I165=0,N172=0),0,MIN(($I172+SUM($I171:N171))/$I165, $I172+SUM($I171:N171)-SUM($I169:N169)))</f>
        <v>1.3513907601512256</v>
      </c>
      <c r="P169" s="5">
        <f>IF(OR($I165=0,O172=0),0,MIN(($I172+SUM($I171:O171))/$I165, $I172+SUM($I171:O171)-SUM($I169:O169)))</f>
        <v>1.3513907601512256</v>
      </c>
      <c r="Q169" s="5">
        <f>IF(OR($I165=0,P172=0),0,MIN(($I172+SUM($I171:P171))/$I165, $I172+SUM($I171:P171)-SUM($I169:P169)))</f>
        <v>1.3513907601512256</v>
      </c>
      <c r="R169" s="5">
        <f>IF(OR($I165=0,Q172=0),0,MIN(($I172+SUM($I171:Q171))/$I165, $I172+SUM($I171:Q171)-SUM($I169:Q169)))</f>
        <v>1.3513907601512256</v>
      </c>
      <c r="S169" s="5">
        <f>IF(OR($I165=0,R172=0),0,MIN(($I172+SUM($I171:R171))/$I165, $I172+SUM($I171:R171)-SUM($I169:R169)))</f>
        <v>1.3513907601512256</v>
      </c>
    </row>
    <row r="170" spans="1:19" ht="12.75" customHeight="1">
      <c r="D170" s="21" t="s">
        <v>14</v>
      </c>
      <c r="I170" s="37">
        <f>IF(I$5=first_reg_period, INDEX(Inputs!$I$43:$I$53,MATCH(B164,Inputs!$C$43:$C$53,0)),0)</f>
        <v>17.723363767312883</v>
      </c>
      <c r="J170" s="37">
        <f>IF(J$5=first_reg_period, INDEX(Inputs!$I$43:$I$53,MATCH(C164,Inputs!$C$43:$C$53,0)),0)</f>
        <v>0</v>
      </c>
      <c r="K170" s="37">
        <f>IF(K$5=first_reg_period, INDEX(Inputs!$I$43:$I$53,MATCH(D164,Inputs!$C$43:$C$53,0)),0)</f>
        <v>0</v>
      </c>
      <c r="L170" s="37">
        <f>IF(L$5=first_reg_period, INDEX(Inputs!$I$43:$I$53,MATCH(E164,Inputs!$C$43:$C$53,0)),0)</f>
        <v>0</v>
      </c>
      <c r="M170" s="37">
        <f>IF(M$5=first_reg_period, INDEX(Inputs!$I$43:$I$53,MATCH(F164,Inputs!$C$43:$C$53,0)),0)</f>
        <v>0</v>
      </c>
      <c r="N170" s="37">
        <f>IF(N$5=first_reg_period, INDEX(Inputs!$I$43:$I$53,MATCH(G164,Inputs!$C$43:$C$53,0)),0)</f>
        <v>0</v>
      </c>
      <c r="O170" s="37">
        <f>IF(O$5=first_reg_period, INDEX(Inputs!$I$43:$I$53,MATCH(H164,Inputs!$C$43:$C$53,0)),0)</f>
        <v>0</v>
      </c>
      <c r="P170" s="37">
        <f>IF(P$5=first_reg_period, INDEX(Inputs!$I$43:$I$53,MATCH(I164,Inputs!$C$43:$C$53,0)),0)</f>
        <v>0</v>
      </c>
      <c r="Q170" s="37">
        <f>IF(Q$5=first_reg_period, INDEX(Inputs!$I$43:$I$53,MATCH(J164,Inputs!$C$43:$C$53,0)),0)</f>
        <v>0</v>
      </c>
      <c r="R170" s="37">
        <f>IF(R$5=first_reg_period, INDEX(Inputs!$I$43:$I$53,MATCH(K164,Inputs!$C$43:$C$53,0)),0)</f>
        <v>0</v>
      </c>
      <c r="S170" s="37">
        <f>IF(S$5=first_reg_period, INDEX(Inputs!$I$43:$I$53,MATCH(L164,Inputs!$C$43:$C$53,0)),0)</f>
        <v>0</v>
      </c>
    </row>
    <row r="171" spans="1:19" ht="12.75" customHeight="1">
      <c r="D171" s="21" t="s">
        <v>57</v>
      </c>
      <c r="I171" s="37"/>
      <c r="J171" s="102">
        <f>IF(J$5=second_reg_period, INDEX(Inputs!$N$140:$N$150,MATCH($B164,Inputs!$C$140:$C$150,0)),0)/conv_2015_2010</f>
        <v>0</v>
      </c>
      <c r="K171" s="102">
        <f>IF(K$5=second_reg_period, INDEX(Inputs!$N$140:$N$150,MATCH($B164,Inputs!$C$140:$C$150,0)),0)/conv_2015_2010</f>
        <v>0</v>
      </c>
      <c r="L171" s="102">
        <f>IF(L$5=second_reg_period, INDEX(Inputs!$N$140:$N$150,MATCH($B164,Inputs!$C$140:$C$150,0)),0)/conv_2015_2010</f>
        <v>0</v>
      </c>
      <c r="M171" s="102">
        <f>IF(M$5=second_reg_period, INDEX(Inputs!$N$140:$N$150,MATCH($B164,Inputs!$C$140:$C$150,0)),0)/conv_2015_2010</f>
        <v>0</v>
      </c>
      <c r="N171" s="102">
        <f>IF(N$5=second_reg_period, INDEX(Inputs!$N$140:$N$150,MATCH($B164,Inputs!$C$140:$C$150,0)),0)/conv_2015_2010</f>
        <v>0</v>
      </c>
      <c r="O171" s="102">
        <f>IF(O$5=second_reg_period, INDEX(Inputs!$N$140:$N$150,MATCH($B164,Inputs!$C$140:$C$150,0)),0)/conv_2015_2010</f>
        <v>0</v>
      </c>
      <c r="P171" s="102">
        <f>IF(P$5=second_reg_period, INDEX(Inputs!$N$140:$N$150,MATCH($B164,Inputs!$C$140:$C$150,0)),0)/conv_2015_2010</f>
        <v>0</v>
      </c>
      <c r="Q171" s="102">
        <f>IF(Q$5=second_reg_period, INDEX(Inputs!$N$140:$N$150,MATCH($B164,Inputs!$C$140:$C$150,0)),0)/conv_2015_2010</f>
        <v>0</v>
      </c>
      <c r="R171" s="102">
        <f>IF(R$5=second_reg_period, INDEX(Inputs!$N$140:$N$150,MATCH($B164,Inputs!$C$140:$C$150,0)),0)/conv_2015_2010</f>
        <v>0</v>
      </c>
      <c r="S171" s="102">
        <f>IF(S$5=second_reg_period, INDEX(Inputs!$N$140:$N$150,MATCH($B164,Inputs!$C$140:$C$150,0)),0)/conv_2015_2010</f>
        <v>0</v>
      </c>
    </row>
    <row r="172" spans="1:19" ht="12.75" customHeight="1">
      <c r="D172" s="21" t="s">
        <v>28</v>
      </c>
      <c r="E172" s="1" t="s">
        <v>27</v>
      </c>
      <c r="I172" s="1">
        <f t="shared" ref="I172" si="56">H172-I169+I170+I171</f>
        <v>17.723363767312883</v>
      </c>
      <c r="J172" s="1">
        <f t="shared" ref="J172" si="57">I172-J169+J170+J171</f>
        <v>16.371973007161657</v>
      </c>
      <c r="K172" s="1">
        <f t="shared" ref="K172" si="58">J172-K169+K170+K171</f>
        <v>15.020582247010431</v>
      </c>
      <c r="L172" s="1">
        <f t="shared" ref="L172" si="59">K172-L169+L170+L171</f>
        <v>13.669191486859205</v>
      </c>
      <c r="M172" s="1">
        <f t="shared" ref="M172" si="60">L172-M169+M170+M171</f>
        <v>12.317800726707979</v>
      </c>
      <c r="N172" s="1">
        <f t="shared" ref="N172" si="61">M172-N169+N170+N171</f>
        <v>10.966409966556753</v>
      </c>
      <c r="O172" s="1">
        <f t="shared" ref="O172" si="62">N172-O169+O170+O171</f>
        <v>9.6150192064055275</v>
      </c>
      <c r="P172" s="1">
        <f t="shared" ref="P172" si="63">O172-P169+P170+P171</f>
        <v>8.2636284462543017</v>
      </c>
      <c r="Q172" s="1">
        <f t="shared" ref="Q172" si="64">P172-Q169+Q170+Q171</f>
        <v>6.9122376861030759</v>
      </c>
      <c r="R172" s="1">
        <f t="shared" ref="R172" si="65">Q172-R169+R170+R171</f>
        <v>5.56084692595185</v>
      </c>
      <c r="S172" s="1">
        <f t="shared" ref="S172" si="66">R172-S169+S170+S171</f>
        <v>4.2094561658006242</v>
      </c>
    </row>
    <row r="173" spans="1:19" ht="12.75" customHeight="1">
      <c r="I173" s="37"/>
    </row>
    <row r="174" spans="1:19" ht="12.75" customHeight="1">
      <c r="I174" s="37"/>
    </row>
    <row r="175" spans="1:19" ht="12.75" customHeight="1">
      <c r="C175" s="2" t="s">
        <v>17</v>
      </c>
      <c r="E175" s="1" t="s">
        <v>27</v>
      </c>
      <c r="I175" s="37"/>
      <c r="J175" s="10">
        <f>INDEX(Inputs!J$43:J$53,MATCH($B164,Inputs!$C$43:$C$53,0))*(1+IF(J$5&lt;=second_reg_period, J$7, J$6))^0.5</f>
        <v>0</v>
      </c>
      <c r="K175" s="10">
        <f>INDEX(Inputs!K$43:K$53,MATCH($B164,Inputs!$C$43:$C$53,0))*(1+IF(K$5&lt;=second_reg_period, K$7, K$6))^0.5</f>
        <v>0</v>
      </c>
      <c r="L175" s="10">
        <f>INDEX(Inputs!L$43:L$53,MATCH($B164,Inputs!$C$43:$C$53,0))*(1+IF(L$5&lt;=second_reg_period, L$7, L$6))^0.5</f>
        <v>0</v>
      </c>
      <c r="M175" s="10">
        <f>INDEX(Inputs!M$43:M$53,MATCH($B164,Inputs!$C$43:$C$53,0))*(1+IF(M$5&lt;=second_reg_period, M$7, M$6))^0.5</f>
        <v>0</v>
      </c>
      <c r="N175" s="10">
        <f>INDEX(Inputs!N$43:N$53,MATCH($B164,Inputs!$C$43:$C$53,0))*(1+IF(N$5&lt;=second_reg_period, N$7, N$6))^0.5</f>
        <v>0</v>
      </c>
      <c r="O175" s="10">
        <f>INDEX(Inputs!O$43:O$53,MATCH($B164,Inputs!$C$43:$C$53,0))*(1+IF(O$5&lt;=second_reg_period, O$7, O$6))^0.5</f>
        <v>0</v>
      </c>
      <c r="P175" s="10">
        <f>INDEX(Inputs!P$43:P$53,MATCH($B164,Inputs!$C$43:$C$53,0))*(1+IF(P$5&lt;=second_reg_period, P$7, P$6))^0.5</f>
        <v>0</v>
      </c>
      <c r="Q175" s="10">
        <f>INDEX(Inputs!Q$43:Q$53,MATCH($B164,Inputs!$C$43:$C$53,0))*(1+IF(Q$5&lt;=second_reg_period, Q$7, Q$6))^0.5</f>
        <v>0</v>
      </c>
      <c r="R175" s="10">
        <f>INDEX(Inputs!R$43:R$53,MATCH($B164,Inputs!$C$43:$C$53,0))*(1+IF(R$5&lt;=second_reg_period, R$7, R$6))^0.5</f>
        <v>0</v>
      </c>
      <c r="S175" s="10">
        <f>INDEX(Inputs!S$43:S$53,MATCH($B164,Inputs!$C$43:$C$53,0))*(1+IF(S$5&lt;=second_reg_period, S$7, S$6))^0.5</f>
        <v>0</v>
      </c>
    </row>
    <row r="176" spans="1:19" ht="12.75" customHeight="1">
      <c r="D176" s="21" t="s">
        <v>22</v>
      </c>
      <c r="I176" s="37"/>
      <c r="O176" s="6"/>
      <c r="P176" s="6"/>
      <c r="Q176" s="6"/>
      <c r="R176" s="6"/>
      <c r="S176" s="6"/>
    </row>
    <row r="177" spans="4:19" ht="12.75" customHeight="1">
      <c r="D177" s="24">
        <v>2011</v>
      </c>
      <c r="E177" s="1" t="s">
        <v>27</v>
      </c>
      <c r="I177" s="37"/>
      <c r="J177" s="5">
        <f>IF(SUM($I177:I177)&lt;SUMIF(I$5:$I$5, $D177,I$175:$I$175), SUMIF(I$5:$I$5, $D177,I$175:$I$175)/$I$166, SUMIF(I$5:$I$5, $D177,I$175:$I$175)-SUM($I177:I177))</f>
        <v>0</v>
      </c>
      <c r="K177" s="5">
        <f>IF(SUM($I177:J177)&lt;SUMIF($I$5:J$5, $D177,$I$175:J$175), SUMIF($I$5:J$5, $D177,$I$175:J$175)/$I$166, SUMIF($I$5:J$5, $D177,$I$175:J$175)-SUM($I177:J177))</f>
        <v>0</v>
      </c>
      <c r="L177" s="5">
        <f>IF(SUM($I177:K177)&lt;SUMIF($I$5:K$5, $D177,$I$175:K$175), SUMIF($I$5:K$5, $D177,$I$175:K$175)/$I$166, SUMIF($I$5:K$5, $D177,$I$175:K$175)-SUM($I177:K177))</f>
        <v>0</v>
      </c>
      <c r="M177" s="5">
        <f>IF(SUM($I177:L177)&lt;SUMIF($I$5:L$5, $D177,$I$175:L$175), SUMIF($I$5:L$5, $D177,$I$175:L$175)/$I$166, SUMIF($I$5:L$5, $D177,$I$175:L$175)-SUM($I177:L177))</f>
        <v>0</v>
      </c>
      <c r="N177" s="5">
        <f>IF(SUM($I177:M177)&lt;SUMIF($I$5:M$5, $D177,$I$175:M$175), SUMIF($I$5:M$5, $D177,$I$175:M$175)/$I$166, SUMIF($I$5:M$5, $D177,$I$175:M$175)-SUM($I177:M177))</f>
        <v>0</v>
      </c>
      <c r="O177" s="5">
        <f>IF(SUM($I177:N177)&lt;SUMIF($I$5:N$5, $D177,$I$175:N$175), SUMIF($I$5:N$5, $D177,$I$175:N$175)/$I$166, SUMIF($I$5:N$5, $D177,$I$175:N$175)-SUM($I177:N177))</f>
        <v>0</v>
      </c>
      <c r="P177" s="5">
        <f>IF(SUM($I177:O177)&lt;SUMIF($I$5:O$5, $D177,$I$175:O$175), SUMIF($I$5:O$5, $D177,$I$175:O$175)/$I$166, SUMIF($I$5:O$5, $D177,$I$175:O$175)-SUM($I177:O177))</f>
        <v>0</v>
      </c>
      <c r="Q177" s="5">
        <f>IF(SUM($I177:P177)&lt;SUMIF($I$5:P$5, $D177,$I$175:P$175), SUMIF($I$5:P$5, $D177,$I$175:P$175)/$I$166, SUMIF($I$5:P$5, $D177,$I$175:P$175)-SUM($I177:P177))</f>
        <v>0</v>
      </c>
      <c r="R177" s="5">
        <f>IF(SUM($I177:Q177)&lt;SUMIF($I$5:Q$5, $D177,$I$175:Q$175), SUMIF($I$5:Q$5, $D177,$I$175:Q$175)/$I$166, SUMIF($I$5:Q$5, $D177,$I$175:Q$175)-SUM($I177:Q177))</f>
        <v>0</v>
      </c>
      <c r="S177" s="5">
        <f>IF(SUM($I177:R177)&lt;SUMIF($I$5:R$5, $D177,$I$175:R$175), SUMIF($I$5:R$5, $D177,$I$175:R$175)/$I$166, SUMIF($I$5:R$5, $D177,$I$175:R$175)-SUM($I177:R177))</f>
        <v>0</v>
      </c>
    </row>
    <row r="178" spans="4:19" ht="12.75" customHeight="1">
      <c r="D178" s="25">
        <f>D177+1</f>
        <v>2012</v>
      </c>
      <c r="E178" s="1" t="s">
        <v>27</v>
      </c>
      <c r="I178" s="37"/>
      <c r="J178" s="5">
        <f>IF(SUM($I178:I178)&lt;SUMIF(I$5:$I$5, $D178,I$175:$I$175), SUMIF(I$5:$I$5, $D178,I$175:$I$175)/$I$166, SUMIF(I$5:$I$5, $D178,I$175:$I$175)-SUM($I178:I178))</f>
        <v>0</v>
      </c>
      <c r="K178" s="5">
        <f>IF(SUM($I178:J178)&lt;SUMIF($I$5:J$5, $D178,$I$175:J$175), SUMIF($I$5:J$5, $D178,$I$175:J$175)/$I$166, SUMIF($I$5:J$5, $D178,$I$175:J$175)-SUM($I178:J178))</f>
        <v>0</v>
      </c>
      <c r="L178" s="5">
        <f>IF(SUM($I178:K178)&lt;SUMIF($I$5:K$5, $D178,$I$175:K$175), SUMIF($I$5:K$5, $D178,$I$175:K$175)/$I$166, SUMIF($I$5:K$5, $D178,$I$175:K$175)-SUM($I178:K178))</f>
        <v>0</v>
      </c>
      <c r="M178" s="5">
        <f>IF(SUM($I178:L178)&lt;SUMIF($I$5:L$5, $D178,$I$175:L$175), SUMIF($I$5:L$5, $D178,$I$175:L$175)/$I$166, SUMIF($I$5:L$5, $D178,$I$175:L$175)-SUM($I178:L178))</f>
        <v>0</v>
      </c>
      <c r="N178" s="5">
        <f>IF(SUM($I178:M178)&lt;SUMIF($I$5:M$5, $D178,$I$175:M$175), SUMIF($I$5:M$5, $D178,$I$175:M$175)/$I$166, SUMIF($I$5:M$5, $D178,$I$175:M$175)-SUM($I178:M178))</f>
        <v>0</v>
      </c>
      <c r="O178" s="5">
        <f>IF(SUM($I178:N178)&lt;SUMIF($I$5:N$5, $D178,$I$175:N$175), SUMIF($I$5:N$5, $D178,$I$175:N$175)/$I$166, SUMIF($I$5:N$5, $D178,$I$175:N$175)-SUM($I178:N178))</f>
        <v>0</v>
      </c>
      <c r="P178" s="5">
        <f>IF(SUM($I178:O178)&lt;SUMIF($I$5:O$5, $D178,$I$175:O$175), SUMIF($I$5:O$5, $D178,$I$175:O$175)/$I$166, SUMIF($I$5:O$5, $D178,$I$175:O$175)-SUM($I178:O178))</f>
        <v>0</v>
      </c>
      <c r="Q178" s="5">
        <f>IF(SUM($I178:P178)&lt;SUMIF($I$5:P$5, $D178,$I$175:P$175), SUMIF($I$5:P$5, $D178,$I$175:P$175)/$I$166, SUMIF($I$5:P$5, $D178,$I$175:P$175)-SUM($I178:P178))</f>
        <v>0</v>
      </c>
      <c r="R178" s="5">
        <f>IF(SUM($I178:Q178)&lt;SUMIF($I$5:Q$5, $D178,$I$175:Q$175), SUMIF($I$5:Q$5, $D178,$I$175:Q$175)/$I$166, SUMIF($I$5:Q$5, $D178,$I$175:Q$175)-SUM($I178:Q178))</f>
        <v>0</v>
      </c>
      <c r="S178" s="5">
        <f>IF(SUM($I178:R178)&lt;SUMIF($I$5:R$5, $D178,$I$175:R$175), SUMIF($I$5:R$5, $D178,$I$175:R$175)/$I$166, SUMIF($I$5:R$5, $D178,$I$175:R$175)-SUM($I178:R178))</f>
        <v>0</v>
      </c>
    </row>
    <row r="179" spans="4:19" ht="12.75" customHeight="1">
      <c r="D179" s="25">
        <f t="shared" ref="D179:D206" si="67">D178+1</f>
        <v>2013</v>
      </c>
      <c r="E179" s="1" t="s">
        <v>27</v>
      </c>
      <c r="I179" s="37"/>
      <c r="J179" s="5">
        <f>IF(SUM($I179:I179)&lt;SUMIF(I$5:$I$5, $D179,I$175:$I$175), SUMIF(I$5:$I$5, $D179,I$175:$I$175)/$I$166, SUMIF(I$5:$I$5, $D179,I$175:$I$175)-SUM($I179:I179))</f>
        <v>0</v>
      </c>
      <c r="K179" s="5">
        <f>IF(SUM($I179:J179)&lt;SUMIF($I$5:J$5, $D179,$I$175:J$175), SUMIF($I$5:J$5, $D179,$I$175:J$175)/$I$166, SUMIF($I$5:J$5, $D179,$I$175:J$175)-SUM($I179:J179))</f>
        <v>0</v>
      </c>
      <c r="L179" s="5">
        <f>IF(SUM($I179:K179)&lt;SUMIF($I$5:K$5, $D179,$I$175:K$175), SUMIF($I$5:K$5, $D179,$I$175:K$175)/$I$166, SUMIF($I$5:K$5, $D179,$I$175:K$175)-SUM($I179:K179))</f>
        <v>0</v>
      </c>
      <c r="M179" s="5">
        <f>IF(SUM($I179:L179)&lt;SUMIF($I$5:L$5, $D179,$I$175:L$175), SUMIF($I$5:L$5, $D179,$I$175:L$175)/$I$166, SUMIF($I$5:L$5, $D179,$I$175:L$175)-SUM($I179:L179))</f>
        <v>0</v>
      </c>
      <c r="N179" s="5">
        <f>IF(SUM($I179:M179)&lt;SUMIF($I$5:M$5, $D179,$I$175:M$175), SUMIF($I$5:M$5, $D179,$I$175:M$175)/$I$166, SUMIF($I$5:M$5, $D179,$I$175:M$175)-SUM($I179:M179))</f>
        <v>0</v>
      </c>
      <c r="O179" s="5">
        <f>IF(SUM($I179:N179)&lt;SUMIF($I$5:N$5, $D179,$I$175:N$175), SUMIF($I$5:N$5, $D179,$I$175:N$175)/$I$166, SUMIF($I$5:N$5, $D179,$I$175:N$175)-SUM($I179:N179))</f>
        <v>0</v>
      </c>
      <c r="P179" s="5">
        <f>IF(SUM($I179:O179)&lt;SUMIF($I$5:O$5, $D179,$I$175:O$175), SUMIF($I$5:O$5, $D179,$I$175:O$175)/$I$166, SUMIF($I$5:O$5, $D179,$I$175:O$175)-SUM($I179:O179))</f>
        <v>0</v>
      </c>
      <c r="Q179" s="5">
        <f>IF(SUM($I179:P179)&lt;SUMIF($I$5:P$5, $D179,$I$175:P$175), SUMIF($I$5:P$5, $D179,$I$175:P$175)/$I$166, SUMIF($I$5:P$5, $D179,$I$175:P$175)-SUM($I179:P179))</f>
        <v>0</v>
      </c>
      <c r="R179" s="5">
        <f>IF(SUM($I179:Q179)&lt;SUMIF($I$5:Q$5, $D179,$I$175:Q$175), SUMIF($I$5:Q$5, $D179,$I$175:Q$175)/$I$166, SUMIF($I$5:Q$5, $D179,$I$175:Q$175)-SUM($I179:Q179))</f>
        <v>0</v>
      </c>
      <c r="S179" s="5">
        <f>IF(SUM($I179:R179)&lt;SUMIF($I$5:R$5, $D179,$I$175:R$175), SUMIF($I$5:R$5, $D179,$I$175:R$175)/$I$166, SUMIF($I$5:R$5, $D179,$I$175:R$175)-SUM($I179:R179))</f>
        <v>0</v>
      </c>
    </row>
    <row r="180" spans="4:19" ht="12.75" customHeight="1">
      <c r="D180" s="25">
        <f t="shared" si="67"/>
        <v>2014</v>
      </c>
      <c r="E180" s="1" t="s">
        <v>27</v>
      </c>
      <c r="I180" s="37"/>
      <c r="J180" s="5">
        <f>IF(SUM($I180:I180)&lt;SUMIF(I$5:$I$5, $D180,I$175:$I$175), SUMIF(I$5:$I$5, $D180,I$175:$I$175)/$I$166, SUMIF(I$5:$I$5, $D180,I$175:$I$175)-SUM($I180:I180))</f>
        <v>0</v>
      </c>
      <c r="K180" s="5">
        <f>IF(SUM($I180:J180)&lt;SUMIF($I$5:J$5, $D180,$I$175:J$175), SUMIF($I$5:J$5, $D180,$I$175:J$175)/$I$166, SUMIF($I$5:J$5, $D180,$I$175:J$175)-SUM($I180:J180))</f>
        <v>0</v>
      </c>
      <c r="L180" s="5">
        <f>IF(SUM($I180:K180)&lt;SUMIF($I$5:K$5, $D180,$I$175:K$175), SUMIF($I$5:K$5, $D180,$I$175:K$175)/$I$166, SUMIF($I$5:K$5, $D180,$I$175:K$175)-SUM($I180:K180))</f>
        <v>0</v>
      </c>
      <c r="M180" s="5">
        <f>IF(SUM($I180:L180)&lt;SUMIF($I$5:L$5, $D180,$I$175:L$175), SUMIF($I$5:L$5, $D180,$I$175:L$175)/$I$166, SUMIF($I$5:L$5, $D180,$I$175:L$175)-SUM($I180:L180))</f>
        <v>0</v>
      </c>
      <c r="N180" s="5">
        <f>IF(SUM($I180:M180)&lt;SUMIF($I$5:M$5, $D180,$I$175:M$175), SUMIF($I$5:M$5, $D180,$I$175:M$175)/$I$166, SUMIF($I$5:M$5, $D180,$I$175:M$175)-SUM($I180:M180))</f>
        <v>0</v>
      </c>
      <c r="O180" s="5">
        <f>IF(SUM($I180:N180)&lt;SUMIF($I$5:N$5, $D180,$I$175:N$175), SUMIF($I$5:N$5, $D180,$I$175:N$175)/$I$166, SUMIF($I$5:N$5, $D180,$I$175:N$175)-SUM($I180:N180))</f>
        <v>0</v>
      </c>
      <c r="P180" s="5">
        <f>IF(SUM($I180:O180)&lt;SUMIF($I$5:O$5, $D180,$I$175:O$175), SUMIF($I$5:O$5, $D180,$I$175:O$175)/$I$166, SUMIF($I$5:O$5, $D180,$I$175:O$175)-SUM($I180:O180))</f>
        <v>0</v>
      </c>
      <c r="Q180" s="5">
        <f>IF(SUM($I180:P180)&lt;SUMIF($I$5:P$5, $D180,$I$175:P$175), SUMIF($I$5:P$5, $D180,$I$175:P$175)/$I$166, SUMIF($I$5:P$5, $D180,$I$175:P$175)-SUM($I180:P180))</f>
        <v>0</v>
      </c>
      <c r="R180" s="5">
        <f>IF(SUM($I180:Q180)&lt;SUMIF($I$5:Q$5, $D180,$I$175:Q$175), SUMIF($I$5:Q$5, $D180,$I$175:Q$175)/$I$166, SUMIF($I$5:Q$5, $D180,$I$175:Q$175)-SUM($I180:Q180))</f>
        <v>0</v>
      </c>
      <c r="S180" s="5">
        <f>IF(SUM($I180:R180)&lt;SUMIF($I$5:R$5, $D180,$I$175:R$175), SUMIF($I$5:R$5, $D180,$I$175:R$175)/$I$166, SUMIF($I$5:R$5, $D180,$I$175:R$175)-SUM($I180:R180))</f>
        <v>0</v>
      </c>
    </row>
    <row r="181" spans="4:19" ht="12.75" customHeight="1">
      <c r="D181" s="25">
        <f t="shared" si="67"/>
        <v>2015</v>
      </c>
      <c r="E181" s="1" t="s">
        <v>27</v>
      </c>
      <c r="I181" s="37"/>
      <c r="J181" s="5">
        <f>IF(SUM($I181:I181)&lt;SUMIF(I$5:$I$5, $D181,I$175:$I$175), SUMIF(I$5:$I$5, $D181,I$175:$I$175)/$I$166, SUMIF(I$5:$I$5, $D181,I$175:$I$175)-SUM($I181:I181))</f>
        <v>0</v>
      </c>
      <c r="K181" s="5">
        <f>IF(SUM($I181:J181)&lt;SUMIF($I$5:J$5, $D181,$I$175:J$175), SUMIF($I$5:J$5, $D181,$I$175:J$175)/$I$166, SUMIF($I$5:J$5, $D181,$I$175:J$175)-SUM($I181:J181))</f>
        <v>0</v>
      </c>
      <c r="L181" s="5">
        <f>IF(SUM($I181:K181)&lt;SUMIF($I$5:K$5, $D181,$I$175:K$175), SUMIF($I$5:K$5, $D181,$I$175:K$175)/$I$166, SUMIF($I$5:K$5, $D181,$I$175:K$175)-SUM($I181:K181))</f>
        <v>0</v>
      </c>
      <c r="M181" s="5">
        <f>IF(SUM($I181:L181)&lt;SUMIF($I$5:L$5, $D181,$I$175:L$175), SUMIF($I$5:L$5, $D181,$I$175:L$175)/$I$166, SUMIF($I$5:L$5, $D181,$I$175:L$175)-SUM($I181:L181))</f>
        <v>0</v>
      </c>
      <c r="N181" s="5">
        <f>IF(SUM($I181:M181)&lt;SUMIF($I$5:M$5, $D181,$I$175:M$175), SUMIF($I$5:M$5, $D181,$I$175:M$175)/$I$166, SUMIF($I$5:M$5, $D181,$I$175:M$175)-SUM($I181:M181))</f>
        <v>0</v>
      </c>
      <c r="O181" s="5">
        <f>IF(SUM($I181:N181)&lt;SUMIF($I$5:N$5, $D181,$I$175:N$175), SUMIF($I$5:N$5, $D181,$I$175:N$175)/$I$166, SUMIF($I$5:N$5, $D181,$I$175:N$175)-SUM($I181:N181))</f>
        <v>0</v>
      </c>
      <c r="P181" s="5">
        <f>IF(SUM($I181:O181)&lt;SUMIF($I$5:O$5, $D181,$I$175:O$175), SUMIF($I$5:O$5, $D181,$I$175:O$175)/$I$166, SUMIF($I$5:O$5, $D181,$I$175:O$175)-SUM($I181:O181))</f>
        <v>0</v>
      </c>
      <c r="Q181" s="5">
        <f>IF(SUM($I181:P181)&lt;SUMIF($I$5:P$5, $D181,$I$175:P$175), SUMIF($I$5:P$5, $D181,$I$175:P$175)/$I$166, SUMIF($I$5:P$5, $D181,$I$175:P$175)-SUM($I181:P181))</f>
        <v>0</v>
      </c>
      <c r="R181" s="5">
        <f>IF(SUM($I181:Q181)&lt;SUMIF($I$5:Q$5, $D181,$I$175:Q$175), SUMIF($I$5:Q$5, $D181,$I$175:Q$175)/$I$166, SUMIF($I$5:Q$5, $D181,$I$175:Q$175)-SUM($I181:Q181))</f>
        <v>0</v>
      </c>
      <c r="S181" s="5">
        <f>IF(SUM($I181:R181)&lt;SUMIF($I$5:R$5, $D181,$I$175:R$175), SUMIF($I$5:R$5, $D181,$I$175:R$175)/$I$166, SUMIF($I$5:R$5, $D181,$I$175:R$175)-SUM($I181:R181))</f>
        <v>0</v>
      </c>
    </row>
    <row r="182" spans="4:19" ht="12.75" customHeight="1">
      <c r="D182" s="25">
        <f t="shared" si="67"/>
        <v>2016</v>
      </c>
      <c r="E182" s="1" t="s">
        <v>27</v>
      </c>
      <c r="I182" s="37"/>
      <c r="J182" s="5">
        <f>IF(SUM($I182:I182)&lt;SUMIF(I$5:$I$5, $D182,I$175:$I$175), SUMIF(I$5:$I$5, $D182,I$175:$I$175)/$I$166, SUMIF(I$5:$I$5, $D182,I$175:$I$175)-SUM($I182:I182))</f>
        <v>0</v>
      </c>
      <c r="K182" s="5">
        <f>IF(SUM($I182:J182)&lt;SUMIF($I$5:J$5, $D182,$I$175:J$175), SUMIF($I$5:J$5, $D182,$I$175:J$175)/$I$166, SUMIF($I$5:J$5, $D182,$I$175:J$175)-SUM($I182:J182))</f>
        <v>0</v>
      </c>
      <c r="L182" s="5">
        <f>IF(SUM($I182:K182)&lt;SUMIF($I$5:K$5, $D182,$I$175:K$175), SUMIF($I$5:K$5, $D182,$I$175:K$175)/$I$166, SUMIF($I$5:K$5, $D182,$I$175:K$175)-SUM($I182:K182))</f>
        <v>0</v>
      </c>
      <c r="M182" s="5">
        <f>IF(SUM($I182:L182)&lt;SUMIF($I$5:L$5, $D182,$I$175:L$175), SUMIF($I$5:L$5, $D182,$I$175:L$175)/$I$166, SUMIF($I$5:L$5, $D182,$I$175:L$175)-SUM($I182:L182))</f>
        <v>0</v>
      </c>
      <c r="N182" s="5">
        <f>IF(SUM($I182:M182)&lt;SUMIF($I$5:M$5, $D182,$I$175:M$175), SUMIF($I$5:M$5, $D182,$I$175:M$175)/$I$166, SUMIF($I$5:M$5, $D182,$I$175:M$175)-SUM($I182:M182))</f>
        <v>0</v>
      </c>
      <c r="O182" s="5">
        <f>IF(SUM($I182:N182)&lt;SUMIF($I$5:N$5, $D182,$I$175:N$175), SUMIF($I$5:N$5, $D182,$I$175:N$175)/$I$166, SUMIF($I$5:N$5, $D182,$I$175:N$175)-SUM($I182:N182))</f>
        <v>0</v>
      </c>
      <c r="P182" s="5">
        <f>IF(SUM($I182:O182)&lt;SUMIF($I$5:O$5, $D182,$I$175:O$175), SUMIF($I$5:O$5, $D182,$I$175:O$175)/$I$166, SUMIF($I$5:O$5, $D182,$I$175:O$175)-SUM($I182:O182))</f>
        <v>0</v>
      </c>
      <c r="Q182" s="5">
        <f>IF(SUM($I182:P182)&lt;SUMIF($I$5:P$5, $D182,$I$175:P$175), SUMIF($I$5:P$5, $D182,$I$175:P$175)/$I$166, SUMIF($I$5:P$5, $D182,$I$175:P$175)-SUM($I182:P182))</f>
        <v>0</v>
      </c>
      <c r="R182" s="5">
        <f>IF(SUM($I182:Q182)&lt;SUMIF($I$5:Q$5, $D182,$I$175:Q$175), SUMIF($I$5:Q$5, $D182,$I$175:Q$175)/$I$166, SUMIF($I$5:Q$5, $D182,$I$175:Q$175)-SUM($I182:Q182))</f>
        <v>0</v>
      </c>
      <c r="S182" s="5">
        <f>IF(SUM($I182:R182)&lt;SUMIF($I$5:R$5, $D182,$I$175:R$175), SUMIF($I$5:R$5, $D182,$I$175:R$175)/$I$166, SUMIF($I$5:R$5, $D182,$I$175:R$175)-SUM($I182:R182))</f>
        <v>0</v>
      </c>
    </row>
    <row r="183" spans="4:19" ht="12.75" customHeight="1">
      <c r="D183" s="25">
        <f t="shared" si="67"/>
        <v>2017</v>
      </c>
      <c r="E183" s="1" t="s">
        <v>27</v>
      </c>
      <c r="I183" s="37"/>
      <c r="J183" s="5">
        <f>IF(SUM($I183:I183)&lt;SUMIF(I$5:$I$5, $D183,I$175:$I$175), SUMIF(I$5:$I$5, $D183,I$175:$I$175)/$I$166, SUMIF(I$5:$I$5, $D183,I$175:$I$175)-SUM($I183:I183))</f>
        <v>0</v>
      </c>
      <c r="K183" s="5">
        <f>IF(SUM($I183:J183)&lt;SUMIF($I$5:J$5, $D183,$I$175:J$175), SUMIF($I$5:J$5, $D183,$I$175:J$175)/$I$166, SUMIF($I$5:J$5, $D183,$I$175:J$175)-SUM($I183:J183))</f>
        <v>0</v>
      </c>
      <c r="L183" s="5">
        <f>IF(SUM($I183:K183)&lt;SUMIF($I$5:K$5, $D183,$I$175:K$175), SUMIF($I$5:K$5, $D183,$I$175:K$175)/$I$166, SUMIF($I$5:K$5, $D183,$I$175:K$175)-SUM($I183:K183))</f>
        <v>0</v>
      </c>
      <c r="M183" s="5">
        <f>IF(SUM($I183:L183)&lt;SUMIF($I$5:L$5, $D183,$I$175:L$175), SUMIF($I$5:L$5, $D183,$I$175:L$175)/$I$166, SUMIF($I$5:L$5, $D183,$I$175:L$175)-SUM($I183:L183))</f>
        <v>0</v>
      </c>
      <c r="N183" s="5">
        <f>IF(SUM($I183:M183)&lt;SUMIF($I$5:M$5, $D183,$I$175:M$175), SUMIF($I$5:M$5, $D183,$I$175:M$175)/$I$166, SUMIF($I$5:M$5, $D183,$I$175:M$175)-SUM($I183:M183))</f>
        <v>0</v>
      </c>
      <c r="O183" s="5">
        <f>IF(SUM($I183:N183)&lt;SUMIF($I$5:N$5, $D183,$I$175:N$175), SUMIF($I$5:N$5, $D183,$I$175:N$175)/$I$166, SUMIF($I$5:N$5, $D183,$I$175:N$175)-SUM($I183:N183))</f>
        <v>0</v>
      </c>
      <c r="P183" s="5">
        <f>IF(SUM($I183:O183)&lt;SUMIF($I$5:O$5, $D183,$I$175:O$175), SUMIF($I$5:O$5, $D183,$I$175:O$175)/$I$166, SUMIF($I$5:O$5, $D183,$I$175:O$175)-SUM($I183:O183))</f>
        <v>0</v>
      </c>
      <c r="Q183" s="5">
        <f>IF(SUM($I183:P183)&lt;SUMIF($I$5:P$5, $D183,$I$175:P$175), SUMIF($I$5:P$5, $D183,$I$175:P$175)/$I$166, SUMIF($I$5:P$5, $D183,$I$175:P$175)-SUM($I183:P183))</f>
        <v>0</v>
      </c>
      <c r="R183" s="5">
        <f>IF(SUM($I183:Q183)&lt;SUMIF($I$5:Q$5, $D183,$I$175:Q$175), SUMIF($I$5:Q$5, $D183,$I$175:Q$175)/$I$166, SUMIF($I$5:Q$5, $D183,$I$175:Q$175)-SUM($I183:Q183))</f>
        <v>0</v>
      </c>
      <c r="S183" s="5">
        <f>IF(SUM($I183:R183)&lt;SUMIF($I$5:R$5, $D183,$I$175:R$175), SUMIF($I$5:R$5, $D183,$I$175:R$175)/$I$166, SUMIF($I$5:R$5, $D183,$I$175:R$175)-SUM($I183:R183))</f>
        <v>0</v>
      </c>
    </row>
    <row r="184" spans="4:19" ht="12.75" customHeight="1">
      <c r="D184" s="25">
        <f t="shared" si="67"/>
        <v>2018</v>
      </c>
      <c r="E184" s="1" t="s">
        <v>27</v>
      </c>
      <c r="I184" s="37"/>
      <c r="J184" s="5">
        <f>IF(SUM($I184:I184)&lt;SUMIF(I$5:$I$5, $D184,I$175:$I$175), SUMIF(I$5:$I$5, $D184,I$175:$I$175)/$I$166, SUMIF(I$5:$I$5, $D184,I$175:$I$175)-SUM($I184:I184))</f>
        <v>0</v>
      </c>
      <c r="K184" s="5">
        <f>IF(SUM($I184:J184)&lt;SUMIF($I$5:J$5, $D184,$I$175:J$175), SUMIF($I$5:J$5, $D184,$I$175:J$175)/$I$166, SUMIF($I$5:J$5, $D184,$I$175:J$175)-SUM($I184:J184))</f>
        <v>0</v>
      </c>
      <c r="L184" s="5">
        <f>IF(SUM($I184:K184)&lt;SUMIF($I$5:K$5, $D184,$I$175:K$175), SUMIF($I$5:K$5, $D184,$I$175:K$175)/$I$166, SUMIF($I$5:K$5, $D184,$I$175:K$175)-SUM($I184:K184))</f>
        <v>0</v>
      </c>
      <c r="M184" s="5">
        <f>IF(SUM($I184:L184)&lt;SUMIF($I$5:L$5, $D184,$I$175:L$175), SUMIF($I$5:L$5, $D184,$I$175:L$175)/$I$166, SUMIF($I$5:L$5, $D184,$I$175:L$175)-SUM($I184:L184))</f>
        <v>0</v>
      </c>
      <c r="N184" s="5">
        <f>IF(SUM($I184:M184)&lt;SUMIF($I$5:M$5, $D184,$I$175:M$175), SUMIF($I$5:M$5, $D184,$I$175:M$175)/$I$166, SUMIF($I$5:M$5, $D184,$I$175:M$175)-SUM($I184:M184))</f>
        <v>0</v>
      </c>
      <c r="O184" s="5">
        <f>IF(SUM($I184:N184)&lt;SUMIF($I$5:N$5, $D184,$I$175:N$175), SUMIF($I$5:N$5, $D184,$I$175:N$175)/$I$166, SUMIF($I$5:N$5, $D184,$I$175:N$175)-SUM($I184:N184))</f>
        <v>0</v>
      </c>
      <c r="P184" s="5">
        <f>IF(SUM($I184:O184)&lt;SUMIF($I$5:O$5, $D184,$I$175:O$175), SUMIF($I$5:O$5, $D184,$I$175:O$175)/$I$166, SUMIF($I$5:O$5, $D184,$I$175:O$175)-SUM($I184:O184))</f>
        <v>0</v>
      </c>
      <c r="Q184" s="5">
        <f>IF(SUM($I184:P184)&lt;SUMIF($I$5:P$5, $D184,$I$175:P$175), SUMIF($I$5:P$5, $D184,$I$175:P$175)/$I$166, SUMIF($I$5:P$5, $D184,$I$175:P$175)-SUM($I184:P184))</f>
        <v>0</v>
      </c>
      <c r="R184" s="5">
        <f>IF(SUM($I184:Q184)&lt;SUMIF($I$5:Q$5, $D184,$I$175:Q$175), SUMIF($I$5:Q$5, $D184,$I$175:Q$175)/$I$166, SUMIF($I$5:Q$5, $D184,$I$175:Q$175)-SUM($I184:Q184))</f>
        <v>0</v>
      </c>
      <c r="S184" s="5">
        <f>IF(SUM($I184:R184)&lt;SUMIF($I$5:R$5, $D184,$I$175:R$175), SUMIF($I$5:R$5, $D184,$I$175:R$175)/$I$166, SUMIF($I$5:R$5, $D184,$I$175:R$175)-SUM($I184:R184))</f>
        <v>0</v>
      </c>
    </row>
    <row r="185" spans="4:19" ht="12.75" customHeight="1">
      <c r="D185" s="25">
        <f t="shared" si="67"/>
        <v>2019</v>
      </c>
      <c r="E185" s="1" t="s">
        <v>27</v>
      </c>
      <c r="I185" s="37"/>
      <c r="J185" s="5">
        <f>IF(SUM($I185:I185)&lt;SUMIF(I$5:$I$5, $D185,I$175:$I$175), SUMIF(I$5:$I$5, $D185,I$175:$I$175)/$I$166, SUMIF(I$5:$I$5, $D185,I$175:$I$175)-SUM($I185:I185))</f>
        <v>0</v>
      </c>
      <c r="K185" s="5">
        <f>IF(SUM($I185:J185)&lt;SUMIF($I$5:J$5, $D185,$I$175:J$175), SUMIF($I$5:J$5, $D185,$I$175:J$175)/$I$166, SUMIF($I$5:J$5, $D185,$I$175:J$175)-SUM($I185:J185))</f>
        <v>0</v>
      </c>
      <c r="L185" s="5">
        <f>IF(SUM($I185:K185)&lt;SUMIF($I$5:K$5, $D185,$I$175:K$175), SUMIF($I$5:K$5, $D185,$I$175:K$175)/$I$166, SUMIF($I$5:K$5, $D185,$I$175:K$175)-SUM($I185:K185))</f>
        <v>0</v>
      </c>
      <c r="M185" s="5">
        <f>IF(SUM($I185:L185)&lt;SUMIF($I$5:L$5, $D185,$I$175:L$175), SUMIF($I$5:L$5, $D185,$I$175:L$175)/$I$166, SUMIF($I$5:L$5, $D185,$I$175:L$175)-SUM($I185:L185))</f>
        <v>0</v>
      </c>
      <c r="N185" s="5">
        <f>IF(SUM($I185:M185)&lt;SUMIF($I$5:M$5, $D185,$I$175:M$175), SUMIF($I$5:M$5, $D185,$I$175:M$175)/$I$166, SUMIF($I$5:M$5, $D185,$I$175:M$175)-SUM($I185:M185))</f>
        <v>0</v>
      </c>
      <c r="O185" s="5">
        <f>IF(SUM($I185:N185)&lt;SUMIF($I$5:N$5, $D185,$I$175:N$175), SUMIF($I$5:N$5, $D185,$I$175:N$175)/$I$166, SUMIF($I$5:N$5, $D185,$I$175:N$175)-SUM($I185:N185))</f>
        <v>0</v>
      </c>
      <c r="P185" s="5">
        <f>IF(SUM($I185:O185)&lt;SUMIF($I$5:O$5, $D185,$I$175:O$175), SUMIF($I$5:O$5, $D185,$I$175:O$175)/$I$166, SUMIF($I$5:O$5, $D185,$I$175:O$175)-SUM($I185:O185))</f>
        <v>0</v>
      </c>
      <c r="Q185" s="5">
        <f>IF(SUM($I185:P185)&lt;SUMIF($I$5:P$5, $D185,$I$175:P$175), SUMIF($I$5:P$5, $D185,$I$175:P$175)/$I$166, SUMIF($I$5:P$5, $D185,$I$175:P$175)-SUM($I185:P185))</f>
        <v>0</v>
      </c>
      <c r="R185" s="5">
        <f>IF(SUM($I185:Q185)&lt;SUMIF($I$5:Q$5, $D185,$I$175:Q$175), SUMIF($I$5:Q$5, $D185,$I$175:Q$175)/$I$166, SUMIF($I$5:Q$5, $D185,$I$175:Q$175)-SUM($I185:Q185))</f>
        <v>0</v>
      </c>
      <c r="S185" s="5">
        <f>IF(SUM($I185:R185)&lt;SUMIF($I$5:R$5, $D185,$I$175:R$175), SUMIF($I$5:R$5, $D185,$I$175:R$175)/$I$166, SUMIF($I$5:R$5, $D185,$I$175:R$175)-SUM($I185:R185))</f>
        <v>0</v>
      </c>
    </row>
    <row r="186" spans="4:19" ht="12.75" customHeight="1">
      <c r="D186" s="25">
        <f t="shared" si="67"/>
        <v>2020</v>
      </c>
      <c r="E186" s="1" t="s">
        <v>27</v>
      </c>
      <c r="I186" s="37"/>
      <c r="J186" s="5">
        <f>IF(SUM($I186:I186)&lt;SUMIF(I$5:$I$5, $D186,I$175:$I$175), SUMIF(I$5:$I$5, $D186,I$175:$I$175)/$I$166, SUMIF(I$5:$I$5, $D186,I$175:$I$175)-SUM($I186:I186))</f>
        <v>0</v>
      </c>
      <c r="K186" s="5">
        <f>IF(SUM($I186:J186)&lt;SUMIF($I$5:J$5, $D186,$I$175:J$175), SUMIF($I$5:J$5, $D186,$I$175:J$175)/$I$166, SUMIF($I$5:J$5, $D186,$I$175:J$175)-SUM($I186:J186))</f>
        <v>0</v>
      </c>
      <c r="L186" s="5">
        <f>IF(SUM($I186:K186)&lt;SUMIF($I$5:K$5, $D186,$I$175:K$175), SUMIF($I$5:K$5, $D186,$I$175:K$175)/$I$166, SUMIF($I$5:K$5, $D186,$I$175:K$175)-SUM($I186:K186))</f>
        <v>0</v>
      </c>
      <c r="M186" s="5">
        <f>IF(SUM($I186:L186)&lt;SUMIF($I$5:L$5, $D186,$I$175:L$175), SUMIF($I$5:L$5, $D186,$I$175:L$175)/$I$166, SUMIF($I$5:L$5, $D186,$I$175:L$175)-SUM($I186:L186))</f>
        <v>0</v>
      </c>
      <c r="N186" s="5">
        <f>IF(SUM($I186:M186)&lt;SUMIF($I$5:M$5, $D186,$I$175:M$175), SUMIF($I$5:M$5, $D186,$I$175:M$175)/$I$166, SUMIF($I$5:M$5, $D186,$I$175:M$175)-SUM($I186:M186))</f>
        <v>0</v>
      </c>
      <c r="O186" s="5">
        <f>IF(SUM($I186:N186)&lt;SUMIF($I$5:N$5, $D186,$I$175:N$175), SUMIF($I$5:N$5, $D186,$I$175:N$175)/$I$166, SUMIF($I$5:N$5, $D186,$I$175:N$175)-SUM($I186:N186))</f>
        <v>0</v>
      </c>
      <c r="P186" s="5">
        <f>IF(SUM($I186:O186)&lt;SUMIF($I$5:O$5, $D186,$I$175:O$175), SUMIF($I$5:O$5, $D186,$I$175:O$175)/$I$166, SUMIF($I$5:O$5, $D186,$I$175:O$175)-SUM($I186:O186))</f>
        <v>0</v>
      </c>
      <c r="Q186" s="5">
        <f>IF(SUM($I186:P186)&lt;SUMIF($I$5:P$5, $D186,$I$175:P$175), SUMIF($I$5:P$5, $D186,$I$175:P$175)/$I$166, SUMIF($I$5:P$5, $D186,$I$175:P$175)-SUM($I186:P186))</f>
        <v>0</v>
      </c>
      <c r="R186" s="5">
        <f>IF(SUM($I186:Q186)&lt;SUMIF($I$5:Q$5, $D186,$I$175:Q$175), SUMIF($I$5:Q$5, $D186,$I$175:Q$175)/$I$166, SUMIF($I$5:Q$5, $D186,$I$175:Q$175)-SUM($I186:Q186))</f>
        <v>0</v>
      </c>
      <c r="S186" s="5">
        <f>IF(SUM($I186:R186)&lt;SUMIF($I$5:R$5, $D186,$I$175:R$175), SUMIF($I$5:R$5, $D186,$I$175:R$175)/$I$166, SUMIF($I$5:R$5, $D186,$I$175:R$175)-SUM($I186:R186))</f>
        <v>0</v>
      </c>
    </row>
    <row r="187" spans="4:19" ht="12.75" customHeight="1">
      <c r="D187" s="25">
        <f t="shared" si="67"/>
        <v>2021</v>
      </c>
      <c r="E187" s="1" t="s">
        <v>27</v>
      </c>
      <c r="I187" s="37"/>
      <c r="J187" s="5">
        <f>IF(SUM($I187:I187)&lt;SUMIF(I$5:$I$5, $D187,I$175:$I$175), SUMIF(I$5:$I$5, $D187,I$175:$I$175)/$I$166, SUMIF(I$5:$I$5, $D187,I$175:$I$175)-SUM($I187:I187))</f>
        <v>0</v>
      </c>
      <c r="K187" s="5">
        <f>IF(SUM($I187:J187)&lt;SUMIF($I$5:J$5, $D187,$I$175:J$175), SUMIF($I$5:J$5, $D187,$I$175:J$175)/$I$166, SUMIF($I$5:J$5, $D187,$I$175:J$175)-SUM($I187:J187))</f>
        <v>0</v>
      </c>
      <c r="L187" s="5">
        <f>IF(SUM($I187:K187)&lt;SUMIF($I$5:K$5, $D187,$I$175:K$175), SUMIF($I$5:K$5, $D187,$I$175:K$175)/$I$166, SUMIF($I$5:K$5, $D187,$I$175:K$175)-SUM($I187:K187))</f>
        <v>0</v>
      </c>
      <c r="M187" s="5">
        <f>IF(SUM($I187:L187)&lt;SUMIF($I$5:L$5, $D187,$I$175:L$175), SUMIF($I$5:L$5, $D187,$I$175:L$175)/$I$166, SUMIF($I$5:L$5, $D187,$I$175:L$175)-SUM($I187:L187))</f>
        <v>0</v>
      </c>
      <c r="N187" s="5">
        <f>IF(SUM($I187:M187)&lt;SUMIF($I$5:M$5, $D187,$I$175:M$175), SUMIF($I$5:M$5, $D187,$I$175:M$175)/$I$166, SUMIF($I$5:M$5, $D187,$I$175:M$175)-SUM($I187:M187))</f>
        <v>0</v>
      </c>
      <c r="O187" s="5">
        <f>IF(SUM($I187:N187)&lt;SUMIF($I$5:N$5, $D187,$I$175:N$175), SUMIF($I$5:N$5, $D187,$I$175:N$175)/$I$166, SUMIF($I$5:N$5, $D187,$I$175:N$175)-SUM($I187:N187))</f>
        <v>0</v>
      </c>
      <c r="P187" s="5">
        <f>IF(SUM($I187:O187)&lt;SUMIF($I$5:O$5, $D187,$I$175:O$175), SUMIF($I$5:O$5, $D187,$I$175:O$175)/$I$166, SUMIF($I$5:O$5, $D187,$I$175:O$175)-SUM($I187:O187))</f>
        <v>0</v>
      </c>
      <c r="Q187" s="5">
        <f>IF(SUM($I187:P187)&lt;SUMIF($I$5:P$5, $D187,$I$175:P$175), SUMIF($I$5:P$5, $D187,$I$175:P$175)/$I$166, SUMIF($I$5:P$5, $D187,$I$175:P$175)-SUM($I187:P187))</f>
        <v>0</v>
      </c>
      <c r="R187" s="5">
        <f>IF(SUM($I187:Q187)&lt;SUMIF($I$5:Q$5, $D187,$I$175:Q$175), SUMIF($I$5:Q$5, $D187,$I$175:Q$175)/$I$166, SUMIF($I$5:Q$5, $D187,$I$175:Q$175)-SUM($I187:Q187))</f>
        <v>0</v>
      </c>
      <c r="S187" s="5">
        <f>IF(SUM($I187:R187)&lt;SUMIF($I$5:R$5, $D187,$I$175:R$175), SUMIF($I$5:R$5, $D187,$I$175:R$175)/$I$166, SUMIF($I$5:R$5, $D187,$I$175:R$175)-SUM($I187:R187))</f>
        <v>0</v>
      </c>
    </row>
    <row r="188" spans="4:19" ht="12.75" customHeight="1">
      <c r="D188" s="25">
        <f t="shared" si="67"/>
        <v>2022</v>
      </c>
      <c r="E188" s="1" t="s">
        <v>27</v>
      </c>
      <c r="I188" s="37"/>
      <c r="J188" s="5">
        <f>IF(SUM($I188:I188)&lt;SUMIF(I$5:$I$5, $D188,I$175:$I$175), SUMIF(I$5:$I$5, $D188,I$175:$I$175)/$I$166, SUMIF(I$5:$I$5, $D188,I$175:$I$175)-SUM($I188:I188))</f>
        <v>0</v>
      </c>
      <c r="K188" s="5">
        <f>IF(SUM($I188:J188)&lt;SUMIF($I$5:J$5, $D188,$I$175:J$175), SUMIF($I$5:J$5, $D188,$I$175:J$175)/$I$166, SUMIF($I$5:J$5, $D188,$I$175:J$175)-SUM($I188:J188))</f>
        <v>0</v>
      </c>
      <c r="L188" s="5">
        <f>IF(SUM($I188:K188)&lt;SUMIF($I$5:K$5, $D188,$I$175:K$175), SUMIF($I$5:K$5, $D188,$I$175:K$175)/$I$166, SUMIF($I$5:K$5, $D188,$I$175:K$175)-SUM($I188:K188))</f>
        <v>0</v>
      </c>
      <c r="M188" s="5">
        <f>IF(SUM($I188:L188)&lt;SUMIF($I$5:L$5, $D188,$I$175:L$175), SUMIF($I$5:L$5, $D188,$I$175:L$175)/$I$166, SUMIF($I$5:L$5, $D188,$I$175:L$175)-SUM($I188:L188))</f>
        <v>0</v>
      </c>
      <c r="N188" s="5">
        <f>IF(SUM($I188:M188)&lt;SUMIF($I$5:M$5, $D188,$I$175:M$175), SUMIF($I$5:M$5, $D188,$I$175:M$175)/$I$166, SUMIF($I$5:M$5, $D188,$I$175:M$175)-SUM($I188:M188))</f>
        <v>0</v>
      </c>
      <c r="O188" s="5">
        <f>IF(SUM($I188:N188)&lt;SUMIF($I$5:N$5, $D188,$I$175:N$175), SUMIF($I$5:N$5, $D188,$I$175:N$175)/$I$166, SUMIF($I$5:N$5, $D188,$I$175:N$175)-SUM($I188:N188))</f>
        <v>0</v>
      </c>
      <c r="P188" s="5">
        <f>IF(SUM($I188:O188)&lt;SUMIF($I$5:O$5, $D188,$I$175:O$175), SUMIF($I$5:O$5, $D188,$I$175:O$175)/$I$166, SUMIF($I$5:O$5, $D188,$I$175:O$175)-SUM($I188:O188))</f>
        <v>0</v>
      </c>
      <c r="Q188" s="5">
        <f>IF(SUM($I188:P188)&lt;SUMIF($I$5:P$5, $D188,$I$175:P$175), SUMIF($I$5:P$5, $D188,$I$175:P$175)/$I$166, SUMIF($I$5:P$5, $D188,$I$175:P$175)-SUM($I188:P188))</f>
        <v>0</v>
      </c>
      <c r="R188" s="5">
        <f>IF(SUM($I188:Q188)&lt;SUMIF($I$5:Q$5, $D188,$I$175:Q$175), SUMIF($I$5:Q$5, $D188,$I$175:Q$175)/$I$166, SUMIF($I$5:Q$5, $D188,$I$175:Q$175)-SUM($I188:Q188))</f>
        <v>0</v>
      </c>
      <c r="S188" s="5">
        <f>IF(SUM($I188:R188)&lt;SUMIF($I$5:R$5, $D188,$I$175:R$175), SUMIF($I$5:R$5, $D188,$I$175:R$175)/$I$166, SUMIF($I$5:R$5, $D188,$I$175:R$175)-SUM($I188:R188))</f>
        <v>0</v>
      </c>
    </row>
    <row r="189" spans="4:19" ht="12.75" customHeight="1">
      <c r="D189" s="25">
        <f t="shared" si="67"/>
        <v>2023</v>
      </c>
      <c r="E189" s="1" t="s">
        <v>27</v>
      </c>
      <c r="I189" s="37"/>
      <c r="J189" s="6">
        <f>IF(SUM($I189:I189)&lt;SUMIF(I$5:$I$5, $D189,I$175:$I$175), SUMIF(I$5:$I$5, $D189,I$175:$I$175)/$I$166, SUMIF(I$5:$I$5, $D189,I$175:$I$175)-SUM($I189:I189))</f>
        <v>0</v>
      </c>
      <c r="K189" s="6">
        <f>IF(SUM($I189:J189)&lt;SUMIF($I$5:J$5, $D189,$I$175:J$175), SUMIF($I$5:J$5, $D189,$I$175:J$175)/$I$166, SUMIF($I$5:J$5, $D189,$I$175:J$175)-SUM($I189:J189))</f>
        <v>0</v>
      </c>
      <c r="L189" s="6">
        <f>IF(SUM($I189:K189)&lt;SUMIF($I$5:K$5, $D189,$I$175:K$175), SUMIF($I$5:K$5, $D189,$I$175:K$175)/$I$166, SUMIF($I$5:K$5, $D189,$I$175:K$175)-SUM($I189:K189))</f>
        <v>0</v>
      </c>
      <c r="M189" s="6">
        <f>IF(SUM($I189:L189)&lt;SUMIF($I$5:L$5, $D189,$I$175:L$175), SUMIF($I$5:L$5, $D189,$I$175:L$175)/$I$166, SUMIF($I$5:L$5, $D189,$I$175:L$175)-SUM($I189:L189))</f>
        <v>0</v>
      </c>
      <c r="N189" s="6">
        <f>IF(SUM($I189:M189)&lt;SUMIF($I$5:M$5, $D189,$I$175:M$175), SUMIF($I$5:M$5, $D189,$I$175:M$175)/$I$166, SUMIF($I$5:M$5, $D189,$I$175:M$175)-SUM($I189:M189))</f>
        <v>0</v>
      </c>
      <c r="O189" s="6">
        <f>IF(SUM($I189:N189)&lt;SUMIF($I$5:N$5, $D189,$I$175:N$175), SUMIF($I$5:N$5, $D189,$I$175:N$175)/$I$166, SUMIF($I$5:N$5, $D189,$I$175:N$175)-SUM($I189:N189))</f>
        <v>0</v>
      </c>
      <c r="P189" s="6">
        <f>IF(SUM($I189:O189)&lt;SUMIF($I$5:O$5, $D189,$I$175:O$175), SUMIF($I$5:O$5, $D189,$I$175:O$175)/$I$166, SUMIF($I$5:O$5, $D189,$I$175:O$175)-SUM($I189:O189))</f>
        <v>0</v>
      </c>
      <c r="Q189" s="6">
        <f>IF(SUM($I189:P189)&lt;SUMIF($I$5:P$5, $D189,$I$175:P$175), SUMIF($I$5:P$5, $D189,$I$175:P$175)/$I$166, SUMIF($I$5:P$5, $D189,$I$175:P$175)-SUM($I189:P189))</f>
        <v>0</v>
      </c>
      <c r="R189" s="6">
        <f>IF(SUM($I189:Q189)&lt;SUMIF($I$5:Q$5, $D189,$I$175:Q$175), SUMIF($I$5:Q$5, $D189,$I$175:Q$175)/$I$166, SUMIF($I$5:Q$5, $D189,$I$175:Q$175)-SUM($I189:Q189))</f>
        <v>0</v>
      </c>
      <c r="S189" s="6">
        <f>IF(SUM($I189:R189)&lt;SUMIF($I$5:R$5, $D189,$I$175:R$175), SUMIF($I$5:R$5, $D189,$I$175:R$175)/$I$166, SUMIF($I$5:R$5, $D189,$I$175:R$175)-SUM($I189:R189))</f>
        <v>0</v>
      </c>
    </row>
    <row r="190" spans="4:19" ht="12.75" customHeight="1">
      <c r="D190" s="25">
        <f t="shared" si="67"/>
        <v>2024</v>
      </c>
      <c r="E190" s="1" t="s">
        <v>27</v>
      </c>
      <c r="I190" s="37"/>
      <c r="J190" s="6">
        <f>IF(SUM($I190:I190)&lt;SUMIF(I$5:$I$5, $D190,I$175:$I$175), SUMIF(I$5:$I$5, $D190,I$175:$I$175)/$I$166, SUMIF(I$5:$I$5, $D190,I$175:$I$175)-SUM($I190:I190))</f>
        <v>0</v>
      </c>
      <c r="K190" s="6">
        <f>IF(SUM($I190:J190)&lt;SUMIF($I$5:J$5, $D190,$I$175:J$175), SUMIF($I$5:J$5, $D190,$I$175:J$175)/$I$166, SUMIF($I$5:J$5, $D190,$I$175:J$175)-SUM($I190:J190))</f>
        <v>0</v>
      </c>
      <c r="L190" s="6">
        <f>IF(SUM($I190:K190)&lt;SUMIF($I$5:K$5, $D190,$I$175:K$175), SUMIF($I$5:K$5, $D190,$I$175:K$175)/$I$166, SUMIF($I$5:K$5, $D190,$I$175:K$175)-SUM($I190:K190))</f>
        <v>0</v>
      </c>
      <c r="M190" s="6">
        <f>IF(SUM($I190:L190)&lt;SUMIF($I$5:L$5, $D190,$I$175:L$175), SUMIF($I$5:L$5, $D190,$I$175:L$175)/$I$166, SUMIF($I$5:L$5, $D190,$I$175:L$175)-SUM($I190:L190))</f>
        <v>0</v>
      </c>
      <c r="N190" s="6">
        <f>IF(SUM($I190:M190)&lt;SUMIF($I$5:M$5, $D190,$I$175:M$175), SUMIF($I$5:M$5, $D190,$I$175:M$175)/$I$166, SUMIF($I$5:M$5, $D190,$I$175:M$175)-SUM($I190:M190))</f>
        <v>0</v>
      </c>
      <c r="O190" s="6">
        <f>IF(SUM($I190:N190)&lt;SUMIF($I$5:N$5, $D190,$I$175:N$175), SUMIF($I$5:N$5, $D190,$I$175:N$175)/$I$166, SUMIF($I$5:N$5, $D190,$I$175:N$175)-SUM($I190:N190))</f>
        <v>0</v>
      </c>
      <c r="P190" s="6">
        <f>IF(SUM($I190:O190)&lt;SUMIF($I$5:O$5, $D190,$I$175:O$175), SUMIF($I$5:O$5, $D190,$I$175:O$175)/$I$166, SUMIF($I$5:O$5, $D190,$I$175:O$175)-SUM($I190:O190))</f>
        <v>0</v>
      </c>
      <c r="Q190" s="6">
        <f>IF(SUM($I190:P190)&lt;SUMIF($I$5:P$5, $D190,$I$175:P$175), SUMIF($I$5:P$5, $D190,$I$175:P$175)/$I$166, SUMIF($I$5:P$5, $D190,$I$175:P$175)-SUM($I190:P190))</f>
        <v>0</v>
      </c>
      <c r="R190" s="6">
        <f>IF(SUM($I190:Q190)&lt;SUMIF($I$5:Q$5, $D190,$I$175:Q$175), SUMIF($I$5:Q$5, $D190,$I$175:Q$175)/$I$166, SUMIF($I$5:Q$5, $D190,$I$175:Q$175)-SUM($I190:Q190))</f>
        <v>0</v>
      </c>
      <c r="S190" s="6">
        <f>IF(SUM($I190:R190)&lt;SUMIF($I$5:R$5, $D190,$I$175:R$175), SUMIF($I$5:R$5, $D190,$I$175:R$175)/$I$166, SUMIF($I$5:R$5, $D190,$I$175:R$175)-SUM($I190:R190))</f>
        <v>0</v>
      </c>
    </row>
    <row r="191" spans="4:19" ht="12.75" customHeight="1">
      <c r="D191" s="25">
        <f t="shared" si="67"/>
        <v>2025</v>
      </c>
      <c r="E191" s="1" t="s">
        <v>27</v>
      </c>
      <c r="I191" s="37"/>
      <c r="J191" s="6">
        <f>IF(SUM($I191:I191)&lt;SUMIF(I$5:$I$5, $D191,I$175:$I$175), SUMIF(I$5:$I$5, $D191,I$175:$I$175)/$I$166, SUMIF(I$5:$I$5, $D191,I$175:$I$175)-SUM($I191:I191))</f>
        <v>0</v>
      </c>
      <c r="K191" s="6">
        <f>IF(SUM($I191:J191)&lt;SUMIF($I$5:J$5, $D191,$I$175:J$175), SUMIF($I$5:J$5, $D191,$I$175:J$175)/$I$166, SUMIF($I$5:J$5, $D191,$I$175:J$175)-SUM($I191:J191))</f>
        <v>0</v>
      </c>
      <c r="L191" s="6">
        <f>IF(SUM($I191:K191)&lt;SUMIF($I$5:K$5, $D191,$I$175:K$175), SUMIF($I$5:K$5, $D191,$I$175:K$175)/$I$166, SUMIF($I$5:K$5, $D191,$I$175:K$175)-SUM($I191:K191))</f>
        <v>0</v>
      </c>
      <c r="M191" s="6">
        <f>IF(SUM($I191:L191)&lt;SUMIF($I$5:L$5, $D191,$I$175:L$175), SUMIF($I$5:L$5, $D191,$I$175:L$175)/$I$166, SUMIF($I$5:L$5, $D191,$I$175:L$175)-SUM($I191:L191))</f>
        <v>0</v>
      </c>
      <c r="N191" s="6">
        <f>IF(SUM($I191:M191)&lt;SUMIF($I$5:M$5, $D191,$I$175:M$175), SUMIF($I$5:M$5, $D191,$I$175:M$175)/$I$166, SUMIF($I$5:M$5, $D191,$I$175:M$175)-SUM($I191:M191))</f>
        <v>0</v>
      </c>
      <c r="O191" s="6">
        <f>IF(SUM($I191:N191)&lt;SUMIF($I$5:N$5, $D191,$I$175:N$175), SUMIF($I$5:N$5, $D191,$I$175:N$175)/$I$166, SUMIF($I$5:N$5, $D191,$I$175:N$175)-SUM($I191:N191))</f>
        <v>0</v>
      </c>
      <c r="P191" s="6">
        <f>IF(SUM($I191:O191)&lt;SUMIF($I$5:O$5, $D191,$I$175:O$175), SUMIF($I$5:O$5, $D191,$I$175:O$175)/$I$166, SUMIF($I$5:O$5, $D191,$I$175:O$175)-SUM($I191:O191))</f>
        <v>0</v>
      </c>
      <c r="Q191" s="6">
        <f>IF(SUM($I191:P191)&lt;SUMIF($I$5:P$5, $D191,$I$175:P$175), SUMIF($I$5:P$5, $D191,$I$175:P$175)/$I$166, SUMIF($I$5:P$5, $D191,$I$175:P$175)-SUM($I191:P191))</f>
        <v>0</v>
      </c>
      <c r="R191" s="6">
        <f>IF(SUM($I191:Q191)&lt;SUMIF($I$5:Q$5, $D191,$I$175:Q$175), SUMIF($I$5:Q$5, $D191,$I$175:Q$175)/$I$166, SUMIF($I$5:Q$5, $D191,$I$175:Q$175)-SUM($I191:Q191))</f>
        <v>0</v>
      </c>
      <c r="S191" s="6">
        <f>IF(SUM($I191:R191)&lt;SUMIF($I$5:R$5, $D191,$I$175:R$175), SUMIF($I$5:R$5, $D191,$I$175:R$175)/$I$166, SUMIF($I$5:R$5, $D191,$I$175:R$175)-SUM($I191:R191))</f>
        <v>0</v>
      </c>
    </row>
    <row r="192" spans="4:19" ht="12.75" customHeight="1">
      <c r="D192" s="25">
        <f t="shared" si="67"/>
        <v>2026</v>
      </c>
      <c r="E192" s="1" t="s">
        <v>27</v>
      </c>
      <c r="I192" s="37"/>
      <c r="J192" s="6">
        <f>IF(SUM($I192:I192)&lt;SUMIF(I$5:$I$5, $D192,I$175:$I$175), SUMIF(I$5:$I$5, $D192,I$175:$I$175)/$I$166, SUMIF(I$5:$I$5, $D192,I$175:$I$175)-SUM($I192:I192))</f>
        <v>0</v>
      </c>
      <c r="K192" s="6">
        <f>IF(SUM($I192:J192)&lt;SUMIF($I$5:J$5, $D192,$I$175:J$175), SUMIF($I$5:J$5, $D192,$I$175:J$175)/$I$166, SUMIF($I$5:J$5, $D192,$I$175:J$175)-SUM($I192:J192))</f>
        <v>0</v>
      </c>
      <c r="L192" s="6">
        <f>IF(SUM($I192:K192)&lt;SUMIF($I$5:K$5, $D192,$I$175:K$175), SUMIF($I$5:K$5, $D192,$I$175:K$175)/$I$166, SUMIF($I$5:K$5, $D192,$I$175:K$175)-SUM($I192:K192))</f>
        <v>0</v>
      </c>
      <c r="M192" s="6">
        <f>IF(SUM($I192:L192)&lt;SUMIF($I$5:L$5, $D192,$I$175:L$175), SUMIF($I$5:L$5, $D192,$I$175:L$175)/$I$166, SUMIF($I$5:L$5, $D192,$I$175:L$175)-SUM($I192:L192))</f>
        <v>0</v>
      </c>
      <c r="N192" s="6">
        <f>IF(SUM($I192:M192)&lt;SUMIF($I$5:M$5, $D192,$I$175:M$175), SUMIF($I$5:M$5, $D192,$I$175:M$175)/$I$166, SUMIF($I$5:M$5, $D192,$I$175:M$175)-SUM($I192:M192))</f>
        <v>0</v>
      </c>
      <c r="O192" s="6">
        <f>IF(SUM($I192:N192)&lt;SUMIF($I$5:N$5, $D192,$I$175:N$175), SUMIF($I$5:N$5, $D192,$I$175:N$175)/$I$166, SUMIF($I$5:N$5, $D192,$I$175:N$175)-SUM($I192:N192))</f>
        <v>0</v>
      </c>
      <c r="P192" s="6">
        <f>IF(SUM($I192:O192)&lt;SUMIF($I$5:O$5, $D192,$I$175:O$175), SUMIF($I$5:O$5, $D192,$I$175:O$175)/$I$166, SUMIF($I$5:O$5, $D192,$I$175:O$175)-SUM($I192:O192))</f>
        <v>0</v>
      </c>
      <c r="Q192" s="6">
        <f>IF(SUM($I192:P192)&lt;SUMIF($I$5:P$5, $D192,$I$175:P$175), SUMIF($I$5:P$5, $D192,$I$175:P$175)/$I$166, SUMIF($I$5:P$5, $D192,$I$175:P$175)-SUM($I192:P192))</f>
        <v>0</v>
      </c>
      <c r="R192" s="6">
        <f>IF(SUM($I192:Q192)&lt;SUMIF($I$5:Q$5, $D192,$I$175:Q$175), SUMIF($I$5:Q$5, $D192,$I$175:Q$175)/$I$166, SUMIF($I$5:Q$5, $D192,$I$175:Q$175)-SUM($I192:Q192))</f>
        <v>0</v>
      </c>
      <c r="S192" s="6">
        <f>IF(SUM($I192:R192)&lt;SUMIF($I$5:R$5, $D192,$I$175:R$175), SUMIF($I$5:R$5, $D192,$I$175:R$175)/$I$166, SUMIF($I$5:R$5, $D192,$I$175:R$175)-SUM($I192:R192))</f>
        <v>0</v>
      </c>
    </row>
    <row r="193" spans="4:19" ht="12.75" customHeight="1">
      <c r="D193" s="25">
        <f t="shared" si="67"/>
        <v>2027</v>
      </c>
      <c r="E193" s="1" t="s">
        <v>27</v>
      </c>
      <c r="I193" s="37"/>
      <c r="J193" s="6">
        <f>IF(SUM($I193:I193)&lt;SUMIF(I$5:$I$5, $D193,I$175:$I$175), SUMIF(I$5:$I$5, $D193,I$175:$I$175)/$I$166, SUMIF(I$5:$I$5, $D193,I$175:$I$175)-SUM($I193:I193))</f>
        <v>0</v>
      </c>
      <c r="K193" s="6">
        <f>IF(SUM($I193:J193)&lt;SUMIF($I$5:J$5, $D193,$I$175:J$175), SUMIF($I$5:J$5, $D193,$I$175:J$175)/$I$166, SUMIF($I$5:J$5, $D193,$I$175:J$175)-SUM($I193:J193))</f>
        <v>0</v>
      </c>
      <c r="L193" s="6">
        <f>IF(SUM($I193:K193)&lt;SUMIF($I$5:K$5, $D193,$I$175:K$175), SUMIF($I$5:K$5, $D193,$I$175:K$175)/$I$166, SUMIF($I$5:K$5, $D193,$I$175:K$175)-SUM($I193:K193))</f>
        <v>0</v>
      </c>
      <c r="M193" s="6">
        <f>IF(SUM($I193:L193)&lt;SUMIF($I$5:L$5, $D193,$I$175:L$175), SUMIF($I$5:L$5, $D193,$I$175:L$175)/$I$166, SUMIF($I$5:L$5, $D193,$I$175:L$175)-SUM($I193:L193))</f>
        <v>0</v>
      </c>
      <c r="N193" s="6">
        <f>IF(SUM($I193:M193)&lt;SUMIF($I$5:M$5, $D193,$I$175:M$175), SUMIF($I$5:M$5, $D193,$I$175:M$175)/$I$166, SUMIF($I$5:M$5, $D193,$I$175:M$175)-SUM($I193:M193))</f>
        <v>0</v>
      </c>
      <c r="O193" s="6">
        <f>IF(SUM($I193:N193)&lt;SUMIF($I$5:N$5, $D193,$I$175:N$175), SUMIF($I$5:N$5, $D193,$I$175:N$175)/$I$166, SUMIF($I$5:N$5, $D193,$I$175:N$175)-SUM($I193:N193))</f>
        <v>0</v>
      </c>
      <c r="P193" s="6">
        <f>IF(SUM($I193:O193)&lt;SUMIF($I$5:O$5, $D193,$I$175:O$175), SUMIF($I$5:O$5, $D193,$I$175:O$175)/$I$166, SUMIF($I$5:O$5, $D193,$I$175:O$175)-SUM($I193:O193))</f>
        <v>0</v>
      </c>
      <c r="Q193" s="6">
        <f>IF(SUM($I193:P193)&lt;SUMIF($I$5:P$5, $D193,$I$175:P$175), SUMIF($I$5:P$5, $D193,$I$175:P$175)/$I$166, SUMIF($I$5:P$5, $D193,$I$175:P$175)-SUM($I193:P193))</f>
        <v>0</v>
      </c>
      <c r="R193" s="6">
        <f>IF(SUM($I193:Q193)&lt;SUMIF($I$5:Q$5, $D193,$I$175:Q$175), SUMIF($I$5:Q$5, $D193,$I$175:Q$175)/$I$166, SUMIF($I$5:Q$5, $D193,$I$175:Q$175)-SUM($I193:Q193))</f>
        <v>0</v>
      </c>
      <c r="S193" s="6">
        <f>IF(SUM($I193:R193)&lt;SUMIF($I$5:R$5, $D193,$I$175:R$175), SUMIF($I$5:R$5, $D193,$I$175:R$175)/$I$166, SUMIF($I$5:R$5, $D193,$I$175:R$175)-SUM($I193:R193))</f>
        <v>0</v>
      </c>
    </row>
    <row r="194" spans="4:19" ht="12.75" customHeight="1">
      <c r="D194" s="25">
        <f t="shared" si="67"/>
        <v>2028</v>
      </c>
      <c r="E194" s="1" t="s">
        <v>27</v>
      </c>
      <c r="I194" s="37"/>
      <c r="J194" s="6">
        <f>IF(SUM($I194:I194)&lt;SUMIF(I$5:$I$5, $D194,I$175:$I$175), SUMIF(I$5:$I$5, $D194,I$175:$I$175)/$I$166, SUMIF(I$5:$I$5, $D194,I$175:$I$175)-SUM($I194:I194))</f>
        <v>0</v>
      </c>
      <c r="K194" s="6">
        <f>IF(SUM($I194:J194)&lt;SUMIF($I$5:J$5, $D194,$I$175:J$175), SUMIF($I$5:J$5, $D194,$I$175:J$175)/$I$166, SUMIF($I$5:J$5, $D194,$I$175:J$175)-SUM($I194:J194))</f>
        <v>0</v>
      </c>
      <c r="L194" s="6">
        <f>IF(SUM($I194:K194)&lt;SUMIF($I$5:K$5, $D194,$I$175:K$175), SUMIF($I$5:K$5, $D194,$I$175:K$175)/$I$166, SUMIF($I$5:K$5, $D194,$I$175:K$175)-SUM($I194:K194))</f>
        <v>0</v>
      </c>
      <c r="M194" s="6">
        <f>IF(SUM($I194:L194)&lt;SUMIF($I$5:L$5, $D194,$I$175:L$175), SUMIF($I$5:L$5, $D194,$I$175:L$175)/$I$166, SUMIF($I$5:L$5, $D194,$I$175:L$175)-SUM($I194:L194))</f>
        <v>0</v>
      </c>
      <c r="N194" s="6">
        <f>IF(SUM($I194:M194)&lt;SUMIF($I$5:M$5, $D194,$I$175:M$175), SUMIF($I$5:M$5, $D194,$I$175:M$175)/$I$166, SUMIF($I$5:M$5, $D194,$I$175:M$175)-SUM($I194:M194))</f>
        <v>0</v>
      </c>
      <c r="O194" s="6">
        <f>IF(SUM($I194:N194)&lt;SUMIF($I$5:N$5, $D194,$I$175:N$175), SUMIF($I$5:N$5, $D194,$I$175:N$175)/$I$166, SUMIF($I$5:N$5, $D194,$I$175:N$175)-SUM($I194:N194))</f>
        <v>0</v>
      </c>
      <c r="P194" s="6">
        <f>IF(SUM($I194:O194)&lt;SUMIF($I$5:O$5, $D194,$I$175:O$175), SUMIF($I$5:O$5, $D194,$I$175:O$175)/$I$166, SUMIF($I$5:O$5, $D194,$I$175:O$175)-SUM($I194:O194))</f>
        <v>0</v>
      </c>
      <c r="Q194" s="6">
        <f>IF(SUM($I194:P194)&lt;SUMIF($I$5:P$5, $D194,$I$175:P$175), SUMIF($I$5:P$5, $D194,$I$175:P$175)/$I$166, SUMIF($I$5:P$5, $D194,$I$175:P$175)-SUM($I194:P194))</f>
        <v>0</v>
      </c>
      <c r="R194" s="6">
        <f>IF(SUM($I194:Q194)&lt;SUMIF($I$5:Q$5, $D194,$I$175:Q$175), SUMIF($I$5:Q$5, $D194,$I$175:Q$175)/$I$166, SUMIF($I$5:Q$5, $D194,$I$175:Q$175)-SUM($I194:Q194))</f>
        <v>0</v>
      </c>
      <c r="S194" s="6">
        <f>IF(SUM($I194:R194)&lt;SUMIF($I$5:R$5, $D194,$I$175:R$175), SUMIF($I$5:R$5, $D194,$I$175:R$175)/$I$166, SUMIF($I$5:R$5, $D194,$I$175:R$175)-SUM($I194:R194))</f>
        <v>0</v>
      </c>
    </row>
    <row r="195" spans="4:19" ht="12.75" customHeight="1">
      <c r="D195" s="25">
        <f t="shared" si="67"/>
        <v>2029</v>
      </c>
      <c r="E195" s="1" t="s">
        <v>27</v>
      </c>
      <c r="I195" s="37"/>
      <c r="J195" s="6">
        <f>IF(SUM($I195:I195)&lt;SUMIF(I$5:$I$5, $D195,I$175:$I$175), SUMIF(I$5:$I$5, $D195,I$175:$I$175)/$I$166, SUMIF(I$5:$I$5, $D195,I$175:$I$175)-SUM($I195:I195))</f>
        <v>0</v>
      </c>
      <c r="K195" s="6">
        <f>IF(SUM($I195:J195)&lt;SUMIF($I$5:J$5, $D195,$I$175:J$175), SUMIF($I$5:J$5, $D195,$I$175:J$175)/$I$166, SUMIF($I$5:J$5, $D195,$I$175:J$175)-SUM($I195:J195))</f>
        <v>0</v>
      </c>
      <c r="L195" s="6">
        <f>IF(SUM($I195:K195)&lt;SUMIF($I$5:K$5, $D195,$I$175:K$175), SUMIF($I$5:K$5, $D195,$I$175:K$175)/$I$166, SUMIF($I$5:K$5, $D195,$I$175:K$175)-SUM($I195:K195))</f>
        <v>0</v>
      </c>
      <c r="M195" s="6">
        <f>IF(SUM($I195:L195)&lt;SUMIF($I$5:L$5, $D195,$I$175:L$175), SUMIF($I$5:L$5, $D195,$I$175:L$175)/$I$166, SUMIF($I$5:L$5, $D195,$I$175:L$175)-SUM($I195:L195))</f>
        <v>0</v>
      </c>
      <c r="N195" s="6">
        <f>IF(SUM($I195:M195)&lt;SUMIF($I$5:M$5, $D195,$I$175:M$175), SUMIF($I$5:M$5, $D195,$I$175:M$175)/$I$166, SUMIF($I$5:M$5, $D195,$I$175:M$175)-SUM($I195:M195))</f>
        <v>0</v>
      </c>
      <c r="O195" s="6">
        <f>IF(SUM($I195:N195)&lt;SUMIF($I$5:N$5, $D195,$I$175:N$175), SUMIF($I$5:N$5, $D195,$I$175:N$175)/$I$166, SUMIF($I$5:N$5, $D195,$I$175:N$175)-SUM($I195:N195))</f>
        <v>0</v>
      </c>
      <c r="P195" s="6">
        <f>IF(SUM($I195:O195)&lt;SUMIF($I$5:O$5, $D195,$I$175:O$175), SUMIF($I$5:O$5, $D195,$I$175:O$175)/$I$166, SUMIF($I$5:O$5, $D195,$I$175:O$175)-SUM($I195:O195))</f>
        <v>0</v>
      </c>
      <c r="Q195" s="6">
        <f>IF(SUM($I195:P195)&lt;SUMIF($I$5:P$5, $D195,$I$175:P$175), SUMIF($I$5:P$5, $D195,$I$175:P$175)/$I$166, SUMIF($I$5:P$5, $D195,$I$175:P$175)-SUM($I195:P195))</f>
        <v>0</v>
      </c>
      <c r="R195" s="6">
        <f>IF(SUM($I195:Q195)&lt;SUMIF($I$5:Q$5, $D195,$I$175:Q$175), SUMIF($I$5:Q$5, $D195,$I$175:Q$175)/$I$166, SUMIF($I$5:Q$5, $D195,$I$175:Q$175)-SUM($I195:Q195))</f>
        <v>0</v>
      </c>
      <c r="S195" s="6">
        <f>IF(SUM($I195:R195)&lt;SUMIF($I$5:R$5, $D195,$I$175:R$175), SUMIF($I$5:R$5, $D195,$I$175:R$175)/$I$166, SUMIF($I$5:R$5, $D195,$I$175:R$175)-SUM($I195:R195))</f>
        <v>0</v>
      </c>
    </row>
    <row r="196" spans="4:19" ht="12.75" customHeight="1">
      <c r="D196" s="25">
        <f t="shared" si="67"/>
        <v>2030</v>
      </c>
      <c r="E196" s="1" t="s">
        <v>27</v>
      </c>
      <c r="I196" s="37"/>
      <c r="J196" s="6">
        <f>IF(SUM($I196:I196)&lt;SUMIF(I$5:$I$5, $D196,I$175:$I$175), SUMIF(I$5:$I$5, $D196,I$175:$I$175)/$I$166, SUMIF(I$5:$I$5, $D196,I$175:$I$175)-SUM($I196:I196))</f>
        <v>0</v>
      </c>
      <c r="K196" s="6">
        <f>IF(SUM($I196:J196)&lt;SUMIF($I$5:J$5, $D196,$I$175:J$175), SUMIF($I$5:J$5, $D196,$I$175:J$175)/$I$166, SUMIF($I$5:J$5, $D196,$I$175:J$175)-SUM($I196:J196))</f>
        <v>0</v>
      </c>
      <c r="L196" s="6">
        <f>IF(SUM($I196:K196)&lt;SUMIF($I$5:K$5, $D196,$I$175:K$175), SUMIF($I$5:K$5, $D196,$I$175:K$175)/$I$166, SUMIF($I$5:K$5, $D196,$I$175:K$175)-SUM($I196:K196))</f>
        <v>0</v>
      </c>
      <c r="M196" s="6">
        <f>IF(SUM($I196:L196)&lt;SUMIF($I$5:L$5, $D196,$I$175:L$175), SUMIF($I$5:L$5, $D196,$I$175:L$175)/$I$166, SUMIF($I$5:L$5, $D196,$I$175:L$175)-SUM($I196:L196))</f>
        <v>0</v>
      </c>
      <c r="N196" s="6">
        <f>IF(SUM($I196:M196)&lt;SUMIF($I$5:M$5, $D196,$I$175:M$175), SUMIF($I$5:M$5, $D196,$I$175:M$175)/$I$166, SUMIF($I$5:M$5, $D196,$I$175:M$175)-SUM($I196:M196))</f>
        <v>0</v>
      </c>
      <c r="O196" s="6">
        <f>IF(SUM($I196:N196)&lt;SUMIF($I$5:N$5, $D196,$I$175:N$175), SUMIF($I$5:N$5, $D196,$I$175:N$175)/$I$166, SUMIF($I$5:N$5, $D196,$I$175:N$175)-SUM($I196:N196))</f>
        <v>0</v>
      </c>
      <c r="P196" s="6">
        <f>IF(SUM($I196:O196)&lt;SUMIF($I$5:O$5, $D196,$I$175:O$175), SUMIF($I$5:O$5, $D196,$I$175:O$175)/$I$166, SUMIF($I$5:O$5, $D196,$I$175:O$175)-SUM($I196:O196))</f>
        <v>0</v>
      </c>
      <c r="Q196" s="6">
        <f>IF(SUM($I196:P196)&lt;SUMIF($I$5:P$5, $D196,$I$175:P$175), SUMIF($I$5:P$5, $D196,$I$175:P$175)/$I$166, SUMIF($I$5:P$5, $D196,$I$175:P$175)-SUM($I196:P196))</f>
        <v>0</v>
      </c>
      <c r="R196" s="6">
        <f>IF(SUM($I196:Q196)&lt;SUMIF($I$5:Q$5, $D196,$I$175:Q$175), SUMIF($I$5:Q$5, $D196,$I$175:Q$175)/$I$166, SUMIF($I$5:Q$5, $D196,$I$175:Q$175)-SUM($I196:Q196))</f>
        <v>0</v>
      </c>
      <c r="S196" s="6">
        <f>IF(SUM($I196:R196)&lt;SUMIF($I$5:R$5, $D196,$I$175:R$175), SUMIF($I$5:R$5, $D196,$I$175:R$175)/$I$166, SUMIF($I$5:R$5, $D196,$I$175:R$175)-SUM($I196:R196))</f>
        <v>0</v>
      </c>
    </row>
    <row r="197" spans="4:19" ht="12.75" customHeight="1">
      <c r="D197" s="25">
        <f t="shared" si="67"/>
        <v>2031</v>
      </c>
      <c r="E197" s="1" t="s">
        <v>27</v>
      </c>
      <c r="I197" s="37"/>
      <c r="J197" s="6">
        <f>IF(SUM($I197:I197)&lt;SUMIF(I$5:$I$5, $D197,I$175:$I$175), SUMIF(I$5:$I$5, $D197,I$175:$I$175)/$I$166, SUMIF(I$5:$I$5, $D197,I$175:$I$175)-SUM($I197:I197))</f>
        <v>0</v>
      </c>
      <c r="K197" s="6">
        <f>IF(SUM($I197:J197)&lt;SUMIF($I$5:J$5, $D197,$I$175:J$175), SUMIF($I$5:J$5, $D197,$I$175:J$175)/$I$166, SUMIF($I$5:J$5, $D197,$I$175:J$175)-SUM($I197:J197))</f>
        <v>0</v>
      </c>
      <c r="L197" s="6">
        <f>IF(SUM($I197:K197)&lt;SUMIF($I$5:K$5, $D197,$I$175:K$175), SUMIF($I$5:K$5, $D197,$I$175:K$175)/$I$166, SUMIF($I$5:K$5, $D197,$I$175:K$175)-SUM($I197:K197))</f>
        <v>0</v>
      </c>
      <c r="M197" s="6">
        <f>IF(SUM($I197:L197)&lt;SUMIF($I$5:L$5, $D197,$I$175:L$175), SUMIF($I$5:L$5, $D197,$I$175:L$175)/$I$166, SUMIF($I$5:L$5, $D197,$I$175:L$175)-SUM($I197:L197))</f>
        <v>0</v>
      </c>
      <c r="N197" s="6">
        <f>IF(SUM($I197:M197)&lt;SUMIF($I$5:M$5, $D197,$I$175:M$175), SUMIF($I$5:M$5, $D197,$I$175:M$175)/$I$166, SUMIF($I$5:M$5, $D197,$I$175:M$175)-SUM($I197:M197))</f>
        <v>0</v>
      </c>
      <c r="O197" s="6">
        <f>IF(SUM($I197:N197)&lt;SUMIF($I$5:N$5, $D197,$I$175:N$175), SUMIF($I$5:N$5, $D197,$I$175:N$175)/$I$166, SUMIF($I$5:N$5, $D197,$I$175:N$175)-SUM($I197:N197))</f>
        <v>0</v>
      </c>
      <c r="P197" s="6">
        <f>IF(SUM($I197:O197)&lt;SUMIF($I$5:O$5, $D197,$I$175:O$175), SUMIF($I$5:O$5, $D197,$I$175:O$175)/$I$166, SUMIF($I$5:O$5, $D197,$I$175:O$175)-SUM($I197:O197))</f>
        <v>0</v>
      </c>
      <c r="Q197" s="6">
        <f>IF(SUM($I197:P197)&lt;SUMIF($I$5:P$5, $D197,$I$175:P$175), SUMIF($I$5:P$5, $D197,$I$175:P$175)/$I$166, SUMIF($I$5:P$5, $D197,$I$175:P$175)-SUM($I197:P197))</f>
        <v>0</v>
      </c>
      <c r="R197" s="6">
        <f>IF(SUM($I197:Q197)&lt;SUMIF($I$5:Q$5, $D197,$I$175:Q$175), SUMIF($I$5:Q$5, $D197,$I$175:Q$175)/$I$166, SUMIF($I$5:Q$5, $D197,$I$175:Q$175)-SUM($I197:Q197))</f>
        <v>0</v>
      </c>
      <c r="S197" s="6">
        <f>IF(SUM($I197:R197)&lt;SUMIF($I$5:R$5, $D197,$I$175:R$175), SUMIF($I$5:R$5, $D197,$I$175:R$175)/$I$166, SUMIF($I$5:R$5, $D197,$I$175:R$175)-SUM($I197:R197))</f>
        <v>0</v>
      </c>
    </row>
    <row r="198" spans="4:19" ht="12.75" customHeight="1">
      <c r="D198" s="25">
        <f t="shared" si="67"/>
        <v>2032</v>
      </c>
      <c r="E198" s="1" t="s">
        <v>27</v>
      </c>
      <c r="I198" s="37"/>
      <c r="J198" s="6">
        <f>IF(SUM($I198:I198)&lt;SUMIF(I$5:$I$5, $D198,I$175:$I$175), SUMIF(I$5:$I$5, $D198,I$175:$I$175)/$I$166, SUMIF(I$5:$I$5, $D198,I$175:$I$175)-SUM($I198:I198))</f>
        <v>0</v>
      </c>
      <c r="K198" s="6">
        <f>IF(SUM($I198:J198)&lt;SUMIF($I$5:J$5, $D198,$I$175:J$175), SUMIF($I$5:J$5, $D198,$I$175:J$175)/$I$166, SUMIF($I$5:J$5, $D198,$I$175:J$175)-SUM($I198:J198))</f>
        <v>0</v>
      </c>
      <c r="L198" s="6">
        <f>IF(SUM($I198:K198)&lt;SUMIF($I$5:K$5, $D198,$I$175:K$175), SUMIF($I$5:K$5, $D198,$I$175:K$175)/$I$166, SUMIF($I$5:K$5, $D198,$I$175:K$175)-SUM($I198:K198))</f>
        <v>0</v>
      </c>
      <c r="M198" s="6">
        <f>IF(SUM($I198:L198)&lt;SUMIF($I$5:L$5, $D198,$I$175:L$175), SUMIF($I$5:L$5, $D198,$I$175:L$175)/$I$166, SUMIF($I$5:L$5, $D198,$I$175:L$175)-SUM($I198:L198))</f>
        <v>0</v>
      </c>
      <c r="N198" s="6">
        <f>IF(SUM($I198:M198)&lt;SUMIF($I$5:M$5, $D198,$I$175:M$175), SUMIF($I$5:M$5, $D198,$I$175:M$175)/$I$166, SUMIF($I$5:M$5, $D198,$I$175:M$175)-SUM($I198:M198))</f>
        <v>0</v>
      </c>
      <c r="O198" s="6">
        <f>IF(SUM($I198:N198)&lt;SUMIF($I$5:N$5, $D198,$I$175:N$175), SUMIF($I$5:N$5, $D198,$I$175:N$175)/$I$166, SUMIF($I$5:N$5, $D198,$I$175:N$175)-SUM($I198:N198))</f>
        <v>0</v>
      </c>
      <c r="P198" s="6">
        <f>IF(SUM($I198:O198)&lt;SUMIF($I$5:O$5, $D198,$I$175:O$175), SUMIF($I$5:O$5, $D198,$I$175:O$175)/$I$166, SUMIF($I$5:O$5, $D198,$I$175:O$175)-SUM($I198:O198))</f>
        <v>0</v>
      </c>
      <c r="Q198" s="6">
        <f>IF(SUM($I198:P198)&lt;SUMIF($I$5:P$5, $D198,$I$175:P$175), SUMIF($I$5:P$5, $D198,$I$175:P$175)/$I$166, SUMIF($I$5:P$5, $D198,$I$175:P$175)-SUM($I198:P198))</f>
        <v>0</v>
      </c>
      <c r="R198" s="6">
        <f>IF(SUM($I198:Q198)&lt;SUMIF($I$5:Q$5, $D198,$I$175:Q$175), SUMIF($I$5:Q$5, $D198,$I$175:Q$175)/$I$166, SUMIF($I$5:Q$5, $D198,$I$175:Q$175)-SUM($I198:Q198))</f>
        <v>0</v>
      </c>
      <c r="S198" s="6">
        <f>IF(SUM($I198:R198)&lt;SUMIF($I$5:R$5, $D198,$I$175:R$175), SUMIF($I$5:R$5, $D198,$I$175:R$175)/$I$166, SUMIF($I$5:R$5, $D198,$I$175:R$175)-SUM($I198:R198))</f>
        <v>0</v>
      </c>
    </row>
    <row r="199" spans="4:19" ht="12.75" customHeight="1">
      <c r="D199" s="25">
        <f t="shared" si="67"/>
        <v>2033</v>
      </c>
      <c r="E199" s="1" t="s">
        <v>27</v>
      </c>
      <c r="I199" s="37"/>
      <c r="J199" s="6">
        <f>IF(SUM($I199:I199)&lt;SUMIF(I$5:$I$5, $D199,I$175:$I$175), SUMIF(I$5:$I$5, $D199,I$175:$I$175)/$I$166, SUMIF(I$5:$I$5, $D199,I$175:$I$175)-SUM($I199:I199))</f>
        <v>0</v>
      </c>
      <c r="K199" s="6">
        <f>IF(SUM($I199:J199)&lt;SUMIF($I$5:J$5, $D199,$I$175:J$175), SUMIF($I$5:J$5, $D199,$I$175:J$175)/$I$166, SUMIF($I$5:J$5, $D199,$I$175:J$175)-SUM($I199:J199))</f>
        <v>0</v>
      </c>
      <c r="L199" s="6">
        <f>IF(SUM($I199:K199)&lt;SUMIF($I$5:K$5, $D199,$I$175:K$175), SUMIF($I$5:K$5, $D199,$I$175:K$175)/$I$166, SUMIF($I$5:K$5, $D199,$I$175:K$175)-SUM($I199:K199))</f>
        <v>0</v>
      </c>
      <c r="M199" s="6">
        <f>IF(SUM($I199:L199)&lt;SUMIF($I$5:L$5, $D199,$I$175:L$175), SUMIF($I$5:L$5, $D199,$I$175:L$175)/$I$166, SUMIF($I$5:L$5, $D199,$I$175:L$175)-SUM($I199:L199))</f>
        <v>0</v>
      </c>
      <c r="N199" s="6">
        <f>IF(SUM($I199:M199)&lt;SUMIF($I$5:M$5, $D199,$I$175:M$175), SUMIF($I$5:M$5, $D199,$I$175:M$175)/$I$166, SUMIF($I$5:M$5, $D199,$I$175:M$175)-SUM($I199:M199))</f>
        <v>0</v>
      </c>
      <c r="O199" s="6">
        <f>IF(SUM($I199:N199)&lt;SUMIF($I$5:N$5, $D199,$I$175:N$175), SUMIF($I$5:N$5, $D199,$I$175:N$175)/$I$166, SUMIF($I$5:N$5, $D199,$I$175:N$175)-SUM($I199:N199))</f>
        <v>0</v>
      </c>
      <c r="P199" s="6">
        <f>IF(SUM($I199:O199)&lt;SUMIF($I$5:O$5, $D199,$I$175:O$175), SUMIF($I$5:O$5, $D199,$I$175:O$175)/$I$166, SUMIF($I$5:O$5, $D199,$I$175:O$175)-SUM($I199:O199))</f>
        <v>0</v>
      </c>
      <c r="Q199" s="6">
        <f>IF(SUM($I199:P199)&lt;SUMIF($I$5:P$5, $D199,$I$175:P$175), SUMIF($I$5:P$5, $D199,$I$175:P$175)/$I$166, SUMIF($I$5:P$5, $D199,$I$175:P$175)-SUM($I199:P199))</f>
        <v>0</v>
      </c>
      <c r="R199" s="6">
        <f>IF(SUM($I199:Q199)&lt;SUMIF($I$5:Q$5, $D199,$I$175:Q$175), SUMIF($I$5:Q$5, $D199,$I$175:Q$175)/$I$166, SUMIF($I$5:Q$5, $D199,$I$175:Q$175)-SUM($I199:Q199))</f>
        <v>0</v>
      </c>
      <c r="S199" s="6">
        <f>IF(SUM($I199:R199)&lt;SUMIF($I$5:R$5, $D199,$I$175:R$175), SUMIF($I$5:R$5, $D199,$I$175:R$175)/$I$166, SUMIF($I$5:R$5, $D199,$I$175:R$175)-SUM($I199:R199))</f>
        <v>0</v>
      </c>
    </row>
    <row r="200" spans="4:19" ht="12.75" customHeight="1">
      <c r="D200" s="25">
        <f t="shared" si="67"/>
        <v>2034</v>
      </c>
      <c r="E200" s="1" t="s">
        <v>27</v>
      </c>
      <c r="I200" s="37"/>
      <c r="J200" s="6">
        <f>IF(SUM($I200:I200)&lt;SUMIF(I$5:$I$5, $D200,I$175:$I$175), SUMIF(I$5:$I$5, $D200,I$175:$I$175)/$I$166, SUMIF(I$5:$I$5, $D200,I$175:$I$175)-SUM($I200:I200))</f>
        <v>0</v>
      </c>
      <c r="K200" s="6">
        <f>IF(SUM($I200:J200)&lt;SUMIF($I$5:J$5, $D200,$I$175:J$175), SUMIF($I$5:J$5, $D200,$I$175:J$175)/$I$166, SUMIF($I$5:J$5, $D200,$I$175:J$175)-SUM($I200:J200))</f>
        <v>0</v>
      </c>
      <c r="L200" s="6">
        <f>IF(SUM($I200:K200)&lt;SUMIF($I$5:K$5, $D200,$I$175:K$175), SUMIF($I$5:K$5, $D200,$I$175:K$175)/$I$166, SUMIF($I$5:K$5, $D200,$I$175:K$175)-SUM($I200:K200))</f>
        <v>0</v>
      </c>
      <c r="M200" s="6">
        <f>IF(SUM($I200:L200)&lt;SUMIF($I$5:L$5, $D200,$I$175:L$175), SUMIF($I$5:L$5, $D200,$I$175:L$175)/$I$166, SUMIF($I$5:L$5, $D200,$I$175:L$175)-SUM($I200:L200))</f>
        <v>0</v>
      </c>
      <c r="N200" s="6">
        <f>IF(SUM($I200:M200)&lt;SUMIF($I$5:M$5, $D200,$I$175:M$175), SUMIF($I$5:M$5, $D200,$I$175:M$175)/$I$166, SUMIF($I$5:M$5, $D200,$I$175:M$175)-SUM($I200:M200))</f>
        <v>0</v>
      </c>
      <c r="O200" s="6">
        <f>IF(SUM($I200:N200)&lt;SUMIF($I$5:N$5, $D200,$I$175:N$175), SUMIF($I$5:N$5, $D200,$I$175:N$175)/$I$166, SUMIF($I$5:N$5, $D200,$I$175:N$175)-SUM($I200:N200))</f>
        <v>0</v>
      </c>
      <c r="P200" s="6">
        <f>IF(SUM($I200:O200)&lt;SUMIF($I$5:O$5, $D200,$I$175:O$175), SUMIF($I$5:O$5, $D200,$I$175:O$175)/$I$166, SUMIF($I$5:O$5, $D200,$I$175:O$175)-SUM($I200:O200))</f>
        <v>0</v>
      </c>
      <c r="Q200" s="6">
        <f>IF(SUM($I200:P200)&lt;SUMIF($I$5:P$5, $D200,$I$175:P$175), SUMIF($I$5:P$5, $D200,$I$175:P$175)/$I$166, SUMIF($I$5:P$5, $D200,$I$175:P$175)-SUM($I200:P200))</f>
        <v>0</v>
      </c>
      <c r="R200" s="6">
        <f>IF(SUM($I200:Q200)&lt;SUMIF($I$5:Q$5, $D200,$I$175:Q$175), SUMIF($I$5:Q$5, $D200,$I$175:Q$175)/$I$166, SUMIF($I$5:Q$5, $D200,$I$175:Q$175)-SUM($I200:Q200))</f>
        <v>0</v>
      </c>
      <c r="S200" s="6">
        <f>IF(SUM($I200:R200)&lt;SUMIF($I$5:R$5, $D200,$I$175:R$175), SUMIF($I$5:R$5, $D200,$I$175:R$175)/$I$166, SUMIF($I$5:R$5, $D200,$I$175:R$175)-SUM($I200:R200))</f>
        <v>0</v>
      </c>
    </row>
    <row r="201" spans="4:19" ht="12.75" customHeight="1">
      <c r="D201" s="25">
        <f t="shared" si="67"/>
        <v>2035</v>
      </c>
      <c r="E201" s="1" t="s">
        <v>27</v>
      </c>
      <c r="I201" s="37"/>
      <c r="J201" s="6">
        <f>IF(SUM($I201:I201)&lt;SUMIF(I$5:$I$5, $D201,I$175:$I$175), SUMIF(I$5:$I$5, $D201,I$175:$I$175)/$I$166, SUMIF(I$5:$I$5, $D201,I$175:$I$175)-SUM($I201:I201))</f>
        <v>0</v>
      </c>
      <c r="K201" s="6">
        <f>IF(SUM($I201:J201)&lt;SUMIF($I$5:J$5, $D201,$I$175:J$175), SUMIF($I$5:J$5, $D201,$I$175:J$175)/$I$166, SUMIF($I$5:J$5, $D201,$I$175:J$175)-SUM($I201:J201))</f>
        <v>0</v>
      </c>
      <c r="L201" s="6">
        <f>IF(SUM($I201:K201)&lt;SUMIF($I$5:K$5, $D201,$I$175:K$175), SUMIF($I$5:K$5, $D201,$I$175:K$175)/$I$166, SUMIF($I$5:K$5, $D201,$I$175:K$175)-SUM($I201:K201))</f>
        <v>0</v>
      </c>
      <c r="M201" s="6">
        <f>IF(SUM($I201:L201)&lt;SUMIF($I$5:L$5, $D201,$I$175:L$175), SUMIF($I$5:L$5, $D201,$I$175:L$175)/$I$166, SUMIF($I$5:L$5, $D201,$I$175:L$175)-SUM($I201:L201))</f>
        <v>0</v>
      </c>
      <c r="N201" s="6">
        <f>IF(SUM($I201:M201)&lt;SUMIF($I$5:M$5, $D201,$I$175:M$175), SUMIF($I$5:M$5, $D201,$I$175:M$175)/$I$166, SUMIF($I$5:M$5, $D201,$I$175:M$175)-SUM($I201:M201))</f>
        <v>0</v>
      </c>
      <c r="O201" s="6">
        <f>IF(SUM($I201:N201)&lt;SUMIF($I$5:N$5, $D201,$I$175:N$175), SUMIF($I$5:N$5, $D201,$I$175:N$175)/$I$166, SUMIF($I$5:N$5, $D201,$I$175:N$175)-SUM($I201:N201))</f>
        <v>0</v>
      </c>
      <c r="P201" s="6">
        <f>IF(SUM($I201:O201)&lt;SUMIF($I$5:O$5, $D201,$I$175:O$175), SUMIF($I$5:O$5, $D201,$I$175:O$175)/$I$166, SUMIF($I$5:O$5, $D201,$I$175:O$175)-SUM($I201:O201))</f>
        <v>0</v>
      </c>
      <c r="Q201" s="6">
        <f>IF(SUM($I201:P201)&lt;SUMIF($I$5:P$5, $D201,$I$175:P$175), SUMIF($I$5:P$5, $D201,$I$175:P$175)/$I$166, SUMIF($I$5:P$5, $D201,$I$175:P$175)-SUM($I201:P201))</f>
        <v>0</v>
      </c>
      <c r="R201" s="6">
        <f>IF(SUM($I201:Q201)&lt;SUMIF($I$5:Q$5, $D201,$I$175:Q$175), SUMIF($I$5:Q$5, $D201,$I$175:Q$175)/$I$166, SUMIF($I$5:Q$5, $D201,$I$175:Q$175)-SUM($I201:Q201))</f>
        <v>0</v>
      </c>
      <c r="S201" s="6">
        <f>IF(SUM($I201:R201)&lt;SUMIF($I$5:R$5, $D201,$I$175:R$175), SUMIF($I$5:R$5, $D201,$I$175:R$175)/$I$166, SUMIF($I$5:R$5, $D201,$I$175:R$175)-SUM($I201:R201))</f>
        <v>0</v>
      </c>
    </row>
    <row r="202" spans="4:19" ht="12.75" customHeight="1">
      <c r="D202" s="25">
        <f t="shared" si="67"/>
        <v>2036</v>
      </c>
      <c r="E202" s="1" t="s">
        <v>27</v>
      </c>
      <c r="I202" s="37"/>
      <c r="J202" s="6">
        <f>IF(SUM($I202:I202)&lt;SUMIF(I$5:$I$5, $D202,I$175:$I$175), SUMIF(I$5:$I$5, $D202,I$175:$I$175)/$I$166, SUMIF(I$5:$I$5, $D202,I$175:$I$175)-SUM($I202:I202))</f>
        <v>0</v>
      </c>
      <c r="K202" s="6">
        <f>IF(SUM($I202:J202)&lt;SUMIF($I$5:J$5, $D202,$I$175:J$175), SUMIF($I$5:J$5, $D202,$I$175:J$175)/$I$166, SUMIF($I$5:J$5, $D202,$I$175:J$175)-SUM($I202:J202))</f>
        <v>0</v>
      </c>
      <c r="L202" s="6">
        <f>IF(SUM($I202:K202)&lt;SUMIF($I$5:K$5, $D202,$I$175:K$175), SUMIF($I$5:K$5, $D202,$I$175:K$175)/$I$166, SUMIF($I$5:K$5, $D202,$I$175:K$175)-SUM($I202:K202))</f>
        <v>0</v>
      </c>
      <c r="M202" s="6">
        <f>IF(SUM($I202:L202)&lt;SUMIF($I$5:L$5, $D202,$I$175:L$175), SUMIF($I$5:L$5, $D202,$I$175:L$175)/$I$166, SUMIF($I$5:L$5, $D202,$I$175:L$175)-SUM($I202:L202))</f>
        <v>0</v>
      </c>
      <c r="N202" s="6">
        <f>IF(SUM($I202:M202)&lt;SUMIF($I$5:M$5, $D202,$I$175:M$175), SUMIF($I$5:M$5, $D202,$I$175:M$175)/$I$166, SUMIF($I$5:M$5, $D202,$I$175:M$175)-SUM($I202:M202))</f>
        <v>0</v>
      </c>
      <c r="O202" s="6">
        <f>IF(SUM($I202:N202)&lt;SUMIF($I$5:N$5, $D202,$I$175:N$175), SUMIF($I$5:N$5, $D202,$I$175:N$175)/$I$166, SUMIF($I$5:N$5, $D202,$I$175:N$175)-SUM($I202:N202))</f>
        <v>0</v>
      </c>
      <c r="P202" s="6">
        <f>IF(SUM($I202:O202)&lt;SUMIF($I$5:O$5, $D202,$I$175:O$175), SUMIF($I$5:O$5, $D202,$I$175:O$175)/$I$166, SUMIF($I$5:O$5, $D202,$I$175:O$175)-SUM($I202:O202))</f>
        <v>0</v>
      </c>
      <c r="Q202" s="6">
        <f>IF(SUM($I202:P202)&lt;SUMIF($I$5:P$5, $D202,$I$175:P$175), SUMIF($I$5:P$5, $D202,$I$175:P$175)/$I$166, SUMIF($I$5:P$5, $D202,$I$175:P$175)-SUM($I202:P202))</f>
        <v>0</v>
      </c>
      <c r="R202" s="6">
        <f>IF(SUM($I202:Q202)&lt;SUMIF($I$5:Q$5, $D202,$I$175:Q$175), SUMIF($I$5:Q$5, $D202,$I$175:Q$175)/$I$166, SUMIF($I$5:Q$5, $D202,$I$175:Q$175)-SUM($I202:Q202))</f>
        <v>0</v>
      </c>
      <c r="S202" s="6">
        <f>IF(SUM($I202:R202)&lt;SUMIF($I$5:R$5, $D202,$I$175:R$175), SUMIF($I$5:R$5, $D202,$I$175:R$175)/$I$166, SUMIF($I$5:R$5, $D202,$I$175:R$175)-SUM($I202:R202))</f>
        <v>0</v>
      </c>
    </row>
    <row r="203" spans="4:19" ht="12.75" customHeight="1">
      <c r="D203" s="25">
        <f t="shared" si="67"/>
        <v>2037</v>
      </c>
      <c r="E203" s="1" t="s">
        <v>27</v>
      </c>
      <c r="I203" s="37"/>
      <c r="J203" s="6">
        <f>IF(SUM($I203:I203)&lt;SUMIF(I$5:$I$5, $D203,I$175:$I$175), SUMIF(I$5:$I$5, $D203,I$175:$I$175)/$I$166, SUMIF(I$5:$I$5, $D203,I$175:$I$175)-SUM($I203:I203))</f>
        <v>0</v>
      </c>
      <c r="K203" s="6">
        <f>IF(SUM($I203:J203)&lt;SUMIF($I$5:J$5, $D203,$I$175:J$175), SUMIF($I$5:J$5, $D203,$I$175:J$175)/$I$166, SUMIF($I$5:J$5, $D203,$I$175:J$175)-SUM($I203:J203))</f>
        <v>0</v>
      </c>
      <c r="L203" s="6">
        <f>IF(SUM($I203:K203)&lt;SUMIF($I$5:K$5, $D203,$I$175:K$175), SUMIF($I$5:K$5, $D203,$I$175:K$175)/$I$166, SUMIF($I$5:K$5, $D203,$I$175:K$175)-SUM($I203:K203))</f>
        <v>0</v>
      </c>
      <c r="M203" s="6">
        <f>IF(SUM($I203:L203)&lt;SUMIF($I$5:L$5, $D203,$I$175:L$175), SUMIF($I$5:L$5, $D203,$I$175:L$175)/$I$166, SUMIF($I$5:L$5, $D203,$I$175:L$175)-SUM($I203:L203))</f>
        <v>0</v>
      </c>
      <c r="N203" s="6">
        <f>IF(SUM($I203:M203)&lt;SUMIF($I$5:M$5, $D203,$I$175:M$175), SUMIF($I$5:M$5, $D203,$I$175:M$175)/$I$166, SUMIF($I$5:M$5, $D203,$I$175:M$175)-SUM($I203:M203))</f>
        <v>0</v>
      </c>
      <c r="O203" s="6">
        <f>IF(SUM($I203:N203)&lt;SUMIF($I$5:N$5, $D203,$I$175:N$175), SUMIF($I$5:N$5, $D203,$I$175:N$175)/$I$166, SUMIF($I$5:N$5, $D203,$I$175:N$175)-SUM($I203:N203))</f>
        <v>0</v>
      </c>
      <c r="P203" s="6">
        <f>IF(SUM($I203:O203)&lt;SUMIF($I$5:O$5, $D203,$I$175:O$175), SUMIF($I$5:O$5, $D203,$I$175:O$175)/$I$166, SUMIF($I$5:O$5, $D203,$I$175:O$175)-SUM($I203:O203))</f>
        <v>0</v>
      </c>
      <c r="Q203" s="6">
        <f>IF(SUM($I203:P203)&lt;SUMIF($I$5:P$5, $D203,$I$175:P$175), SUMIF($I$5:P$5, $D203,$I$175:P$175)/$I$166, SUMIF($I$5:P$5, $D203,$I$175:P$175)-SUM($I203:P203))</f>
        <v>0</v>
      </c>
      <c r="R203" s="6">
        <f>IF(SUM($I203:Q203)&lt;SUMIF($I$5:Q$5, $D203,$I$175:Q$175), SUMIF($I$5:Q$5, $D203,$I$175:Q$175)/$I$166, SUMIF($I$5:Q$5, $D203,$I$175:Q$175)-SUM($I203:Q203))</f>
        <v>0</v>
      </c>
      <c r="S203" s="6">
        <f>IF(SUM($I203:R203)&lt;SUMIF($I$5:R$5, $D203,$I$175:R$175), SUMIF($I$5:R$5, $D203,$I$175:R$175)/$I$166, SUMIF($I$5:R$5, $D203,$I$175:R$175)-SUM($I203:R203))</f>
        <v>0</v>
      </c>
    </row>
    <row r="204" spans="4:19" ht="12.75" customHeight="1">
      <c r="D204" s="25">
        <f t="shared" si="67"/>
        <v>2038</v>
      </c>
      <c r="E204" s="1" t="s">
        <v>27</v>
      </c>
      <c r="I204" s="37"/>
      <c r="J204" s="6">
        <f>IF(SUM($I204:I204)&lt;SUMIF(I$5:$I$5, $D204,I$175:$I$175), SUMIF(I$5:$I$5, $D204,I$175:$I$175)/$I$166, SUMIF(I$5:$I$5, $D204,I$175:$I$175)-SUM($I204:I204))</f>
        <v>0</v>
      </c>
      <c r="K204" s="6">
        <f>IF(SUM($I204:J204)&lt;SUMIF($I$5:J$5, $D204,$I$175:J$175), SUMIF($I$5:J$5, $D204,$I$175:J$175)/$I$166, SUMIF($I$5:J$5, $D204,$I$175:J$175)-SUM($I204:J204))</f>
        <v>0</v>
      </c>
      <c r="L204" s="6">
        <f>IF(SUM($I204:K204)&lt;SUMIF($I$5:K$5, $D204,$I$175:K$175), SUMIF($I$5:K$5, $D204,$I$175:K$175)/$I$166, SUMIF($I$5:K$5, $D204,$I$175:K$175)-SUM($I204:K204))</f>
        <v>0</v>
      </c>
      <c r="M204" s="6">
        <f>IF(SUM($I204:L204)&lt;SUMIF($I$5:L$5, $D204,$I$175:L$175), SUMIF($I$5:L$5, $D204,$I$175:L$175)/$I$166, SUMIF($I$5:L$5, $D204,$I$175:L$175)-SUM($I204:L204))</f>
        <v>0</v>
      </c>
      <c r="N204" s="6">
        <f>IF(SUM($I204:M204)&lt;SUMIF($I$5:M$5, $D204,$I$175:M$175), SUMIF($I$5:M$5, $D204,$I$175:M$175)/$I$166, SUMIF($I$5:M$5, $D204,$I$175:M$175)-SUM($I204:M204))</f>
        <v>0</v>
      </c>
      <c r="O204" s="6">
        <f>IF(SUM($I204:N204)&lt;SUMIF($I$5:N$5, $D204,$I$175:N$175), SUMIF($I$5:N$5, $D204,$I$175:N$175)/$I$166, SUMIF($I$5:N$5, $D204,$I$175:N$175)-SUM($I204:N204))</f>
        <v>0</v>
      </c>
      <c r="P204" s="6">
        <f>IF(SUM($I204:O204)&lt;SUMIF($I$5:O$5, $D204,$I$175:O$175), SUMIF($I$5:O$5, $D204,$I$175:O$175)/$I$166, SUMIF($I$5:O$5, $D204,$I$175:O$175)-SUM($I204:O204))</f>
        <v>0</v>
      </c>
      <c r="Q204" s="6">
        <f>IF(SUM($I204:P204)&lt;SUMIF($I$5:P$5, $D204,$I$175:P$175), SUMIF($I$5:P$5, $D204,$I$175:P$175)/$I$166, SUMIF($I$5:P$5, $D204,$I$175:P$175)-SUM($I204:P204))</f>
        <v>0</v>
      </c>
      <c r="R204" s="6">
        <f>IF(SUM($I204:Q204)&lt;SUMIF($I$5:Q$5, $D204,$I$175:Q$175), SUMIF($I$5:Q$5, $D204,$I$175:Q$175)/$I$166, SUMIF($I$5:Q$5, $D204,$I$175:Q$175)-SUM($I204:Q204))</f>
        <v>0</v>
      </c>
      <c r="S204" s="6">
        <f>IF(SUM($I204:R204)&lt;SUMIF($I$5:R$5, $D204,$I$175:R$175), SUMIF($I$5:R$5, $D204,$I$175:R$175)/$I$166, SUMIF($I$5:R$5, $D204,$I$175:R$175)-SUM($I204:R204))</f>
        <v>0</v>
      </c>
    </row>
    <row r="205" spans="4:19" ht="12.75" customHeight="1">
      <c r="D205" s="25">
        <f t="shared" si="67"/>
        <v>2039</v>
      </c>
      <c r="E205" s="1" t="s">
        <v>27</v>
      </c>
      <c r="I205" s="37"/>
      <c r="J205" s="6">
        <f>IF(SUM($I205:I205)&lt;SUMIF(I$5:$I$5, $D205,I$175:$I$175), SUMIF(I$5:$I$5, $D205,I$175:$I$175)/$I$166, SUMIF(I$5:$I$5, $D205,I$175:$I$175)-SUM($I205:I205))</f>
        <v>0</v>
      </c>
      <c r="K205" s="6">
        <f>IF(SUM($I205:J205)&lt;SUMIF($I$5:J$5, $D205,$I$175:J$175), SUMIF($I$5:J$5, $D205,$I$175:J$175)/$I$166, SUMIF($I$5:J$5, $D205,$I$175:J$175)-SUM($I205:J205))</f>
        <v>0</v>
      </c>
      <c r="L205" s="6">
        <f>IF(SUM($I205:K205)&lt;SUMIF($I$5:K$5, $D205,$I$175:K$175), SUMIF($I$5:K$5, $D205,$I$175:K$175)/$I$166, SUMIF($I$5:K$5, $D205,$I$175:K$175)-SUM($I205:K205))</f>
        <v>0</v>
      </c>
      <c r="M205" s="6">
        <f>IF(SUM($I205:L205)&lt;SUMIF($I$5:L$5, $D205,$I$175:L$175), SUMIF($I$5:L$5, $D205,$I$175:L$175)/$I$166, SUMIF($I$5:L$5, $D205,$I$175:L$175)-SUM($I205:L205))</f>
        <v>0</v>
      </c>
      <c r="N205" s="6">
        <f>IF(SUM($I205:M205)&lt;SUMIF($I$5:M$5, $D205,$I$175:M$175), SUMIF($I$5:M$5, $D205,$I$175:M$175)/$I$166, SUMIF($I$5:M$5, $D205,$I$175:M$175)-SUM($I205:M205))</f>
        <v>0</v>
      </c>
      <c r="O205" s="6">
        <f>IF(SUM($I205:N205)&lt;SUMIF($I$5:N$5, $D205,$I$175:N$175), SUMIF($I$5:N$5, $D205,$I$175:N$175)/$I$166, SUMIF($I$5:N$5, $D205,$I$175:N$175)-SUM($I205:N205))</f>
        <v>0</v>
      </c>
      <c r="P205" s="6">
        <f>IF(SUM($I205:O205)&lt;SUMIF($I$5:O$5, $D205,$I$175:O$175), SUMIF($I$5:O$5, $D205,$I$175:O$175)/$I$166, SUMIF($I$5:O$5, $D205,$I$175:O$175)-SUM($I205:O205))</f>
        <v>0</v>
      </c>
      <c r="Q205" s="6">
        <f>IF(SUM($I205:P205)&lt;SUMIF($I$5:P$5, $D205,$I$175:P$175), SUMIF($I$5:P$5, $D205,$I$175:P$175)/$I$166, SUMIF($I$5:P$5, $D205,$I$175:P$175)-SUM($I205:P205))</f>
        <v>0</v>
      </c>
      <c r="R205" s="6">
        <f>IF(SUM($I205:Q205)&lt;SUMIF($I$5:Q$5, $D205,$I$175:Q$175), SUMIF($I$5:Q$5, $D205,$I$175:Q$175)/$I$166, SUMIF($I$5:Q$5, $D205,$I$175:Q$175)-SUM($I205:Q205))</f>
        <v>0</v>
      </c>
      <c r="S205" s="6">
        <f>IF(SUM($I205:R205)&lt;SUMIF($I$5:R$5, $D205,$I$175:R$175), SUMIF($I$5:R$5, $D205,$I$175:R$175)/$I$166, SUMIF($I$5:R$5, $D205,$I$175:R$175)-SUM($I205:R205))</f>
        <v>0</v>
      </c>
    </row>
    <row r="206" spans="4:19" ht="12.75" customHeight="1">
      <c r="D206" s="25">
        <f t="shared" si="67"/>
        <v>2040</v>
      </c>
      <c r="E206" s="1" t="s">
        <v>27</v>
      </c>
      <c r="I206" s="37"/>
      <c r="J206" s="6">
        <f>IF(SUM($I206:I206)&lt;SUMIF(I$5:$I$5, $D206,I$175:$I$175), SUMIF(I$5:$I$5, $D206,I$175:$I$175)/$I$166, SUMIF(I$5:$I$5, $D206,I$175:$I$175)-SUM($I206:I206))</f>
        <v>0</v>
      </c>
      <c r="K206" s="6">
        <f>IF(SUM($I206:J206)&lt;SUMIF($I$5:J$5, $D206,$I$175:J$175), SUMIF($I$5:J$5, $D206,$I$175:J$175)/$I$166, SUMIF($I$5:J$5, $D206,$I$175:J$175)-SUM($I206:J206))</f>
        <v>0</v>
      </c>
      <c r="L206" s="6">
        <f>IF(SUM($I206:K206)&lt;SUMIF($I$5:K$5, $D206,$I$175:K$175), SUMIF($I$5:K$5, $D206,$I$175:K$175)/$I$166, SUMIF($I$5:K$5, $D206,$I$175:K$175)-SUM($I206:K206))</f>
        <v>0</v>
      </c>
      <c r="M206" s="6">
        <f>IF(SUM($I206:L206)&lt;SUMIF($I$5:L$5, $D206,$I$175:L$175), SUMIF($I$5:L$5, $D206,$I$175:L$175)/$I$166, SUMIF($I$5:L$5, $D206,$I$175:L$175)-SUM($I206:L206))</f>
        <v>0</v>
      </c>
      <c r="N206" s="6">
        <f>IF(SUM($I206:M206)&lt;SUMIF($I$5:M$5, $D206,$I$175:M$175), SUMIF($I$5:M$5, $D206,$I$175:M$175)/$I$166, SUMIF($I$5:M$5, $D206,$I$175:M$175)-SUM($I206:M206))</f>
        <v>0</v>
      </c>
      <c r="O206" s="6">
        <f>IF(SUM($I206:N206)&lt;SUMIF($I$5:N$5, $D206,$I$175:N$175), SUMIF($I$5:N$5, $D206,$I$175:N$175)/$I$166, SUMIF($I$5:N$5, $D206,$I$175:N$175)-SUM($I206:N206))</f>
        <v>0</v>
      </c>
      <c r="P206" s="6">
        <f>IF(SUM($I206:O206)&lt;SUMIF($I$5:O$5, $D206,$I$175:O$175), SUMIF($I$5:O$5, $D206,$I$175:O$175)/$I$166, SUMIF($I$5:O$5, $D206,$I$175:O$175)-SUM($I206:O206))</f>
        <v>0</v>
      </c>
      <c r="Q206" s="6">
        <f>IF(SUM($I206:P206)&lt;SUMIF($I$5:P$5, $D206,$I$175:P$175), SUMIF($I$5:P$5, $D206,$I$175:P$175)/$I$166, SUMIF($I$5:P$5, $D206,$I$175:P$175)-SUM($I206:P206))</f>
        <v>0</v>
      </c>
      <c r="R206" s="6">
        <f>IF(SUM($I206:Q206)&lt;SUMIF($I$5:Q$5, $D206,$I$175:Q$175), SUMIF($I$5:Q$5, $D206,$I$175:Q$175)/$I$166, SUMIF($I$5:Q$5, $D206,$I$175:Q$175)-SUM($I206:Q206))</f>
        <v>0</v>
      </c>
      <c r="S206" s="6">
        <f>IF(SUM($I206:R206)&lt;SUMIF($I$5:R$5, $D206,$I$175:R$175), SUMIF($I$5:R$5, $D206,$I$175:R$175)/$I$166, SUMIF($I$5:R$5, $D206,$I$175:R$175)-SUM($I206:R206))</f>
        <v>0</v>
      </c>
    </row>
    <row r="207" spans="4:19" ht="12.75" customHeight="1">
      <c r="D207" s="25"/>
      <c r="I207" s="37"/>
    </row>
    <row r="208" spans="4:19" ht="12.75" customHeight="1">
      <c r="D208" s="21" t="s">
        <v>20</v>
      </c>
      <c r="E208" s="1" t="s">
        <v>27</v>
      </c>
      <c r="I208" s="37"/>
      <c r="J208" s="1">
        <f>J169+SUM(J177:J206)</f>
        <v>1.3513907601512256</v>
      </c>
      <c r="K208" s="1">
        <f t="shared" ref="K208:N208" si="68">K169+SUM(K177:K206)</f>
        <v>1.3513907601512256</v>
      </c>
      <c r="L208" s="1">
        <f t="shared" si="68"/>
        <v>1.3513907601512256</v>
      </c>
      <c r="M208" s="1">
        <f t="shared" si="68"/>
        <v>1.3513907601512256</v>
      </c>
      <c r="N208" s="1">
        <f t="shared" si="68"/>
        <v>1.3513907601512256</v>
      </c>
      <c r="O208" s="1">
        <f t="shared" ref="O208:S208" si="69">O169+SUM(O177:O206)</f>
        <v>1.3513907601512256</v>
      </c>
      <c r="P208" s="1">
        <f t="shared" si="69"/>
        <v>1.3513907601512256</v>
      </c>
      <c r="Q208" s="1">
        <f t="shared" si="69"/>
        <v>1.3513907601512256</v>
      </c>
      <c r="R208" s="1">
        <f t="shared" si="69"/>
        <v>1.3513907601512256</v>
      </c>
      <c r="S208" s="1">
        <f t="shared" si="69"/>
        <v>1.3513907601512256</v>
      </c>
    </row>
    <row r="209" spans="1:19" ht="12.75" customHeight="1">
      <c r="D209" s="21" t="s">
        <v>19</v>
      </c>
      <c r="E209" s="1" t="s">
        <v>27</v>
      </c>
      <c r="I209" s="37"/>
      <c r="J209" s="1">
        <f t="shared" ref="J209:S209" si="70">J175-SUM(J177:J206)+I209</f>
        <v>0</v>
      </c>
      <c r="K209" s="1">
        <f t="shared" si="70"/>
        <v>0</v>
      </c>
      <c r="L209" s="1">
        <f t="shared" si="70"/>
        <v>0</v>
      </c>
      <c r="M209" s="1">
        <f t="shared" si="70"/>
        <v>0</v>
      </c>
      <c r="N209" s="1">
        <f t="shared" si="70"/>
        <v>0</v>
      </c>
      <c r="O209" s="1">
        <f t="shared" si="70"/>
        <v>0</v>
      </c>
      <c r="P209" s="1">
        <f t="shared" si="70"/>
        <v>0</v>
      </c>
      <c r="Q209" s="1">
        <f t="shared" si="70"/>
        <v>0</v>
      </c>
      <c r="R209" s="1">
        <f t="shared" si="70"/>
        <v>0</v>
      </c>
      <c r="S209" s="1">
        <f t="shared" si="70"/>
        <v>0</v>
      </c>
    </row>
    <row r="210" spans="1:19" ht="12.75" customHeight="1">
      <c r="D210" s="21" t="str">
        <f>"Total Closing RAB - "&amp;B164</f>
        <v>Total Closing RAB - Public lighting</v>
      </c>
      <c r="E210" s="1" t="s">
        <v>27</v>
      </c>
      <c r="I210" s="37"/>
      <c r="J210" s="1">
        <f t="shared" ref="J210:N210" si="71">J209+J172</f>
        <v>16.371973007161657</v>
      </c>
      <c r="K210" s="1">
        <f t="shared" si="71"/>
        <v>15.020582247010431</v>
      </c>
      <c r="L210" s="1">
        <f t="shared" si="71"/>
        <v>13.669191486859205</v>
      </c>
      <c r="M210" s="1">
        <f t="shared" si="71"/>
        <v>12.317800726707979</v>
      </c>
      <c r="N210" s="1">
        <f t="shared" si="71"/>
        <v>10.966409966556753</v>
      </c>
      <c r="O210" s="1">
        <f t="shared" ref="O210:S210" si="72">O209+O172</f>
        <v>9.6150192064055275</v>
      </c>
      <c r="P210" s="1">
        <f t="shared" si="72"/>
        <v>8.2636284462543017</v>
      </c>
      <c r="Q210" s="1">
        <f t="shared" si="72"/>
        <v>6.9122376861030759</v>
      </c>
      <c r="R210" s="1">
        <f t="shared" si="72"/>
        <v>5.56084692595185</v>
      </c>
      <c r="S210" s="1">
        <f t="shared" si="72"/>
        <v>4.2094561658006242</v>
      </c>
    </row>
    <row r="211" spans="1:19" ht="12.75" customHeight="1">
      <c r="I211" s="37"/>
    </row>
    <row r="212" spans="1:19" ht="12.75" customHeight="1">
      <c r="I212" s="37"/>
    </row>
    <row r="213" spans="1:19" s="18" customFormat="1" ht="12.75" customHeight="1">
      <c r="A213" s="19"/>
      <c r="B213" s="20" t="str">
        <f>Inputs!C47</f>
        <v>SCADA/Network control</v>
      </c>
      <c r="C213" s="19"/>
      <c r="D213" s="23"/>
      <c r="E213" s="19"/>
      <c r="F213" s="19"/>
      <c r="G213" s="19"/>
      <c r="H213" s="19"/>
      <c r="I213" s="38"/>
      <c r="J213" s="19"/>
      <c r="K213" s="19"/>
      <c r="L213" s="19"/>
      <c r="M213" s="19"/>
      <c r="N213" s="19"/>
      <c r="O213" s="19"/>
      <c r="P213" s="19"/>
      <c r="Q213" s="19"/>
      <c r="R213" s="19"/>
      <c r="S213" s="19"/>
    </row>
    <row r="214" spans="1:19" ht="12.75" customHeight="1">
      <c r="B214" s="9"/>
      <c r="C214" s="1" t="s">
        <v>9</v>
      </c>
      <c r="I214" s="37">
        <f>INDEX(Inputs!$E$43:$E$53, MATCH(B213, Inputs!$C$43:$C$53,0))</f>
        <v>6.3479699853929006</v>
      </c>
    </row>
    <row r="215" spans="1:19" ht="12.75" customHeight="1">
      <c r="B215" s="9"/>
      <c r="C215" s="1" t="s">
        <v>10</v>
      </c>
      <c r="I215" s="37">
        <f>INDEX(Inputs!$F$43:$F$53, MATCH(B213, Inputs!$C$43:$C$53,0))</f>
        <v>13</v>
      </c>
    </row>
    <row r="216" spans="1:19" ht="12.75" customHeight="1">
      <c r="B216" s="9"/>
      <c r="I216" s="37"/>
    </row>
    <row r="217" spans="1:19" ht="12.75" customHeight="1">
      <c r="C217" s="2" t="s">
        <v>12</v>
      </c>
      <c r="I217" s="37"/>
    </row>
    <row r="218" spans="1:19" ht="12.75" customHeight="1">
      <c r="D218" s="21" t="s">
        <v>21</v>
      </c>
      <c r="E218" s="1" t="s">
        <v>27</v>
      </c>
      <c r="I218" s="37"/>
      <c r="J218" s="5">
        <f>IF(OR($I214=0,I221=0),0,MIN(($I221+SUM($I220:I220))/$I214, $I221+SUM($I220:I220)-SUM($I218:I218)))</f>
        <v>1.5669476908601689</v>
      </c>
      <c r="K218" s="5">
        <f>IF(OR($I214=0,J221=0),0,MIN(($I221+SUM($I220:J220))/$I214, $I221+SUM($I220:J220)-SUM($I218:J218)))</f>
        <v>1.5669476908601689</v>
      </c>
      <c r="L218" s="5">
        <f>IF(OR($I214=0,K221=0),0,MIN(($I221+SUM($I220:K220))/$I214, $I221+SUM($I220:K220)-SUM($I218:K218)))</f>
        <v>1.5669476908601689</v>
      </c>
      <c r="M218" s="5">
        <f>IF(OR($I214=0,L221=0),0,MIN(($I221+SUM($I220:L220))/$I214, $I221+SUM($I220:L220)-SUM($I218:L218)))</f>
        <v>1.5669476908601689</v>
      </c>
      <c r="N218" s="5">
        <f>IF(OR($I214=0,M221=0),0,MIN(($I221+SUM($I220:M220))/$I214, $I221+SUM($I220:M220)-SUM($I218:M218)))</f>
        <v>1.5669476908601689</v>
      </c>
      <c r="O218" s="5">
        <f>IF(OR($I214=0,N221=0),0,MIN(($I221+SUM($I220:N220))/$I214, $I221+SUM($I220:N220)-SUM($I218:N218)))</f>
        <v>0.49990522974248908</v>
      </c>
      <c r="P218" s="5">
        <f>IF(OR($I214=0,O221=0),0,MIN(($I221+SUM($I220:O220))/$I214, $I221+SUM($I220:O220)-SUM($I218:O218)))</f>
        <v>0</v>
      </c>
      <c r="Q218" s="5">
        <f>IF(OR($I214=0,P221=0),0,MIN(($I221+SUM($I220:P220))/$I214, $I221+SUM($I220:P220)-SUM($I218:P218)))</f>
        <v>0</v>
      </c>
      <c r="R218" s="5">
        <f>IF(OR($I214=0,Q221=0),0,MIN(($I221+SUM($I220:Q220))/$I214, $I221+SUM($I220:Q220)-SUM($I218:Q218)))</f>
        <v>0</v>
      </c>
      <c r="S218" s="5">
        <f>IF(OR($I214=0,R221=0),0,MIN(($I221+SUM($I220:R220))/$I214, $I221+SUM($I220:R220)-SUM($I218:R218)))</f>
        <v>0</v>
      </c>
    </row>
    <row r="219" spans="1:19" ht="12.75" customHeight="1">
      <c r="D219" s="21" t="s">
        <v>14</v>
      </c>
      <c r="I219" s="37">
        <f>IF(I$5=first_reg_period, INDEX(Inputs!$I$43:$I$53,MATCH(B213,Inputs!$C$43:$C$53,0)),0)</f>
        <v>9.9469369102610656</v>
      </c>
      <c r="J219" s="37">
        <f>IF(J$5=first_reg_period, INDEX(Inputs!$I$43:$I$53,MATCH(C213,Inputs!$C$43:$C$53,0)),0)</f>
        <v>0</v>
      </c>
      <c r="K219" s="37">
        <f>IF(K$5=first_reg_period, INDEX(Inputs!$I$43:$I$53,MATCH(D213,Inputs!$C$43:$C$53,0)),0)</f>
        <v>0</v>
      </c>
      <c r="L219" s="37">
        <f>IF(L$5=first_reg_period, INDEX(Inputs!$I$43:$I$53,MATCH(E213,Inputs!$C$43:$C$53,0)),0)</f>
        <v>0</v>
      </c>
      <c r="M219" s="37">
        <f>IF(M$5=first_reg_period, INDEX(Inputs!$I$43:$I$53,MATCH(F213,Inputs!$C$43:$C$53,0)),0)</f>
        <v>0</v>
      </c>
      <c r="N219" s="37">
        <f>IF(N$5=first_reg_period, INDEX(Inputs!$I$43:$I$53,MATCH(G213,Inputs!$C$43:$C$53,0)),0)</f>
        <v>0</v>
      </c>
      <c r="O219" s="37">
        <f>IF(O$5=first_reg_period, INDEX(Inputs!$I$43:$I$53,MATCH(H213,Inputs!$C$43:$C$53,0)),0)</f>
        <v>0</v>
      </c>
      <c r="P219" s="37">
        <f>IF(P$5=first_reg_period, INDEX(Inputs!$I$43:$I$53,MATCH(I213,Inputs!$C$43:$C$53,0)),0)</f>
        <v>0</v>
      </c>
      <c r="Q219" s="37">
        <f>IF(Q$5=first_reg_period, INDEX(Inputs!$I$43:$I$53,MATCH(J213,Inputs!$C$43:$C$53,0)),0)</f>
        <v>0</v>
      </c>
      <c r="R219" s="37">
        <f>IF(R$5=first_reg_period, INDEX(Inputs!$I$43:$I$53,MATCH(K213,Inputs!$C$43:$C$53,0)),0)</f>
        <v>0</v>
      </c>
      <c r="S219" s="37">
        <f>IF(S$5=first_reg_period, INDEX(Inputs!$I$43:$I$53,MATCH(L213,Inputs!$C$43:$C$53,0)),0)</f>
        <v>0</v>
      </c>
    </row>
    <row r="220" spans="1:19" ht="12.75" customHeight="1">
      <c r="D220" s="21" t="s">
        <v>57</v>
      </c>
      <c r="I220" s="37"/>
      <c r="J220" s="102">
        <f>IF(J$5=second_reg_period, INDEX(Inputs!$N$140:$N$150,MATCH($B213,Inputs!$C$140:$C$150,0)),0)/conv_2015_2010</f>
        <v>0</v>
      </c>
      <c r="K220" s="102">
        <f>IF(K$5=second_reg_period, INDEX(Inputs!$N$140:$N$150,MATCH($B213,Inputs!$C$140:$C$150,0)),0)/conv_2015_2010</f>
        <v>0</v>
      </c>
      <c r="L220" s="102">
        <f>IF(L$5=second_reg_period, INDEX(Inputs!$N$140:$N$150,MATCH($B213,Inputs!$C$140:$C$150,0)),0)/conv_2015_2010</f>
        <v>0</v>
      </c>
      <c r="M220" s="102">
        <f>IF(M$5=second_reg_period, INDEX(Inputs!$N$140:$N$150,MATCH($B213,Inputs!$C$140:$C$150,0)),0)/conv_2015_2010</f>
        <v>0</v>
      </c>
      <c r="N220" s="102">
        <f>IF(N$5=second_reg_period, INDEX(Inputs!$N$140:$N$150,MATCH($B213,Inputs!$C$140:$C$150,0)),0)/conv_2015_2010</f>
        <v>-1.6122932262177319</v>
      </c>
      <c r="O220" s="102">
        <f>IF(O$5=second_reg_period, INDEX(Inputs!$N$140:$N$150,MATCH($B213,Inputs!$C$140:$C$150,0)),0)/conv_2015_2010</f>
        <v>0</v>
      </c>
      <c r="P220" s="102">
        <f>IF(P$5=second_reg_period, INDEX(Inputs!$N$140:$N$150,MATCH($B213,Inputs!$C$140:$C$150,0)),0)/conv_2015_2010</f>
        <v>0</v>
      </c>
      <c r="Q220" s="102">
        <f>IF(Q$5=second_reg_period, INDEX(Inputs!$N$140:$N$150,MATCH($B213,Inputs!$C$140:$C$150,0)),0)/conv_2015_2010</f>
        <v>0</v>
      </c>
      <c r="R220" s="102">
        <f>IF(R$5=second_reg_period, INDEX(Inputs!$N$140:$N$150,MATCH($B213,Inputs!$C$140:$C$150,0)),0)/conv_2015_2010</f>
        <v>0</v>
      </c>
      <c r="S220" s="102">
        <f>IF(S$5=second_reg_period, INDEX(Inputs!$N$140:$N$150,MATCH($B213,Inputs!$C$140:$C$150,0)),0)/conv_2015_2010</f>
        <v>0</v>
      </c>
    </row>
    <row r="221" spans="1:19" ht="12.75" customHeight="1">
      <c r="D221" s="21" t="s">
        <v>28</v>
      </c>
      <c r="E221" s="1" t="s">
        <v>27</v>
      </c>
      <c r="I221" s="1">
        <f t="shared" ref="I221" si="73">H221-I218+I219+I220</f>
        <v>9.9469369102610656</v>
      </c>
      <c r="J221" s="1">
        <f t="shared" ref="J221" si="74">I221-J218+J219+J220</f>
        <v>8.3799892194008976</v>
      </c>
      <c r="K221" s="1">
        <f t="shared" ref="K221" si="75">J221-K218+K219+K220</f>
        <v>6.8130415285407286</v>
      </c>
      <c r="L221" s="1">
        <f t="shared" ref="L221" si="76">K221-L218+L219+L220</f>
        <v>5.2460938376805597</v>
      </c>
      <c r="M221" s="1">
        <f t="shared" ref="M221" si="77">L221-M218+M219+M220</f>
        <v>3.6791461468203908</v>
      </c>
      <c r="N221" s="1">
        <f t="shared" ref="N221" si="78">M221-N218+N219+N220</f>
        <v>0.49990522974248996</v>
      </c>
      <c r="O221" s="1">
        <f t="shared" ref="O221" si="79">N221-O218+O219+O220</f>
        <v>8.8817841970012523E-16</v>
      </c>
      <c r="P221" s="1">
        <f t="shared" ref="P221" si="80">O221-P218+P219+P220</f>
        <v>8.8817841970012523E-16</v>
      </c>
      <c r="Q221" s="1">
        <f t="shared" ref="Q221" si="81">P221-Q218+Q219+Q220</f>
        <v>8.8817841970012523E-16</v>
      </c>
      <c r="R221" s="1">
        <f t="shared" ref="R221" si="82">Q221-R218+R219+R220</f>
        <v>8.8817841970012523E-16</v>
      </c>
      <c r="S221" s="1">
        <f t="shared" ref="S221" si="83">R221-S218+S219+S220</f>
        <v>8.8817841970012523E-16</v>
      </c>
    </row>
    <row r="222" spans="1:19" ht="12.75" customHeight="1">
      <c r="I222" s="37"/>
    </row>
    <row r="223" spans="1:19" ht="12.75" customHeight="1">
      <c r="I223" s="37"/>
    </row>
    <row r="224" spans="1:19" ht="12.75" customHeight="1">
      <c r="C224" s="2" t="s">
        <v>17</v>
      </c>
      <c r="E224" s="1" t="s">
        <v>27</v>
      </c>
      <c r="I224" s="37"/>
      <c r="J224" s="10">
        <f>INDEX(Inputs!J$43:J$53,MATCH($B213,Inputs!$C$43:$C$53,0))*(1+IF(J$5&lt;=second_reg_period, J$7, J$6))^0.5</f>
        <v>4.3377655464557456</v>
      </c>
      <c r="K224" s="10">
        <f>INDEX(Inputs!K$43:K$53,MATCH($B213,Inputs!$C$43:$C$53,0))*(1+IF(K$5&lt;=second_reg_period, K$7, K$6))^0.5</f>
        <v>2.6483233607413585</v>
      </c>
      <c r="L224" s="10">
        <f>INDEX(Inputs!L$43:L$53,MATCH($B213,Inputs!$C$43:$C$53,0))*(1+IF(L$5&lt;=second_reg_period, L$7, L$6))^0.5</f>
        <v>2.9037006664053071</v>
      </c>
      <c r="M224" s="10">
        <f>INDEX(Inputs!M$43:M$53,MATCH($B213,Inputs!$C$43:$C$53,0))*(1+IF(M$5&lt;=second_reg_period, M$7, M$6))^0.5</f>
        <v>2.947623083076774</v>
      </c>
      <c r="N224" s="10">
        <f>INDEX(Inputs!N$43:N$53,MATCH($B213,Inputs!$C$43:$C$53,0))*(1+IF(N$5&lt;=second_reg_period, N$7, N$6))^0.5</f>
        <v>3.8391760898702278</v>
      </c>
      <c r="O224" s="10">
        <f>INDEX(Inputs!O$43:O$53,MATCH($B213,Inputs!$C$43:$C$53,0))*(1+IF(O$5&lt;=second_reg_period, O$7, O$6))^0.5</f>
        <v>5.5880696747726617</v>
      </c>
      <c r="P224" s="10">
        <f>INDEX(Inputs!P$43:P$53,MATCH($B213,Inputs!$C$43:$C$53,0))*(1+IF(P$5&lt;=second_reg_period, P$7, P$6))^0.5</f>
        <v>6.6440291460805758</v>
      </c>
      <c r="Q224" s="10">
        <f>INDEX(Inputs!Q$43:Q$53,MATCH($B213,Inputs!$C$43:$C$53,0))*(1+IF(Q$5&lt;=second_reg_period, Q$7, Q$6))^0.5</f>
        <v>7.4665150595983345</v>
      </c>
      <c r="R224" s="10">
        <f>INDEX(Inputs!R$43:R$53,MATCH($B213,Inputs!$C$43:$C$53,0))*(1+IF(R$5&lt;=second_reg_period, R$7, R$6))^0.5</f>
        <v>7.5576795321009618</v>
      </c>
      <c r="S224" s="10">
        <f>INDEX(Inputs!S$43:S$53,MATCH($B213,Inputs!$C$43:$C$53,0))*(1+IF(S$5&lt;=second_reg_period, S$7, S$6))^0.5</f>
        <v>8.1931171486848555</v>
      </c>
    </row>
    <row r="225" spans="4:19" ht="12.75" customHeight="1">
      <c r="D225" s="21" t="s">
        <v>22</v>
      </c>
      <c r="I225" s="37"/>
      <c r="O225" s="6"/>
      <c r="P225" s="6"/>
      <c r="Q225" s="6"/>
      <c r="R225" s="6"/>
      <c r="S225" s="6"/>
    </row>
    <row r="226" spans="4:19" ht="12.75" customHeight="1">
      <c r="D226" s="24">
        <v>2011</v>
      </c>
      <c r="E226" s="1" t="s">
        <v>27</v>
      </c>
      <c r="I226" s="37"/>
      <c r="J226" s="5">
        <f>IF(SUM($I226:I226)&lt;SUMIF(I$5:$I$5, $D226,I$224:$I$224), SUMIF(I$5:$I$5, $D226,I$224:$I$224)/$I$215, SUMIF(I$5:$I$5, $D226,I$224:$I$224)-SUM($I226:I226))</f>
        <v>0</v>
      </c>
      <c r="K226" s="5">
        <f>IF(SUM($I226:J226)&lt;SUMIF($I$5:J$5, $D226,$I$224:J$224), SUMIF($I$5:J$5, $D226,$I$224:J$224)/$I$215, SUMIF($I$5:J$5, $D226,$I$224:J$224)-SUM($I226:J226))</f>
        <v>0.33367427280428813</v>
      </c>
      <c r="L226" s="5">
        <f>IF(SUM($I226:K226)&lt;SUMIF($I$5:K$5, $D226,$I$224:K$224), SUMIF($I$5:K$5, $D226,$I$224:K$224)/$I$215, SUMIF($I$5:K$5, $D226,$I$224:K$224)-SUM($I226:K226))</f>
        <v>0.33367427280428813</v>
      </c>
      <c r="M226" s="5">
        <f>IF(SUM($I226:L226)&lt;SUMIF($I$5:L$5, $D226,$I$224:L$224), SUMIF($I$5:L$5, $D226,$I$224:L$224)/$I$215, SUMIF($I$5:L$5, $D226,$I$224:L$224)-SUM($I226:L226))</f>
        <v>0.33367427280428813</v>
      </c>
      <c r="N226" s="5">
        <f>IF(SUM($I226:M226)&lt;SUMIF($I$5:M$5, $D226,$I$224:M$224), SUMIF($I$5:M$5, $D226,$I$224:M$224)/$I$215, SUMIF($I$5:M$5, $D226,$I$224:M$224)-SUM($I226:M226))</f>
        <v>0.33367427280428813</v>
      </c>
      <c r="O226" s="5">
        <f>IF(SUM($I226:N226)&lt;SUMIF($I$5:N$5, $D226,$I$224:N$224), SUMIF($I$5:N$5, $D226,$I$224:N$224)/$I$215, SUMIF($I$5:N$5, $D226,$I$224:N$224)-SUM($I226:N226))</f>
        <v>0.33367427280428813</v>
      </c>
      <c r="P226" s="5">
        <f>IF(SUM($I226:O226)&lt;SUMIF($I$5:O$5, $D226,$I$224:O$224), SUMIF($I$5:O$5, $D226,$I$224:O$224)/$I$215, SUMIF($I$5:O$5, $D226,$I$224:O$224)-SUM($I226:O226))</f>
        <v>0.33367427280428813</v>
      </c>
      <c r="Q226" s="5">
        <f>IF(SUM($I226:P226)&lt;SUMIF($I$5:P$5, $D226,$I$224:P$224), SUMIF($I$5:P$5, $D226,$I$224:P$224)/$I$215, SUMIF($I$5:P$5, $D226,$I$224:P$224)-SUM($I226:P226))</f>
        <v>0.33367427280428813</v>
      </c>
      <c r="R226" s="5">
        <f>IF(SUM($I226:Q226)&lt;SUMIF($I$5:Q$5, $D226,$I$224:Q$224), SUMIF($I$5:Q$5, $D226,$I$224:Q$224)/$I$215, SUMIF($I$5:Q$5, $D226,$I$224:Q$224)-SUM($I226:Q226))</f>
        <v>0.33367427280428813</v>
      </c>
      <c r="S226" s="5">
        <f>IF(SUM($I226:R226)&lt;SUMIF($I$5:R$5, $D226,$I$224:R$224), SUMIF($I$5:R$5, $D226,$I$224:R$224)/$I$215, SUMIF($I$5:R$5, $D226,$I$224:R$224)-SUM($I226:R226))</f>
        <v>0.33367427280428813</v>
      </c>
    </row>
    <row r="227" spans="4:19" ht="12.75" customHeight="1">
      <c r="D227" s="25">
        <f>D226+1</f>
        <v>2012</v>
      </c>
      <c r="E227" s="1" t="s">
        <v>27</v>
      </c>
      <c r="I227" s="37"/>
      <c r="J227" s="5">
        <f>IF(SUM($I227:I227)&lt;SUMIF(I$5:$I$5, $D227,I$224:$I$224), SUMIF(I$5:$I$5, $D227,I$224:$I$224)/$I$215, SUMIF(I$5:$I$5, $D227,I$224:$I$224)-SUM($I227:I227))</f>
        <v>0</v>
      </c>
      <c r="K227" s="5">
        <f>IF(SUM($I227:J227)&lt;SUMIF($I$5:J$5, $D227,$I$224:J$224), SUMIF($I$5:J$5, $D227,$I$224:J$224)/$I$215, SUMIF($I$5:J$5, $D227,$I$224:J$224)-SUM($I227:J227))</f>
        <v>0</v>
      </c>
      <c r="L227" s="5">
        <f>IF(SUM($I227:K227)&lt;SUMIF($I$5:K$5, $D227,$I$224:K$224), SUMIF($I$5:K$5, $D227,$I$224:K$224)/$I$215, SUMIF($I$5:K$5, $D227,$I$224:K$224)-SUM($I227:K227))</f>
        <v>0.20371718159548913</v>
      </c>
      <c r="M227" s="5">
        <f>IF(SUM($I227:L227)&lt;SUMIF($I$5:L$5, $D227,$I$224:L$224), SUMIF($I$5:L$5, $D227,$I$224:L$224)/$I$215, SUMIF($I$5:L$5, $D227,$I$224:L$224)-SUM($I227:L227))</f>
        <v>0.20371718159548913</v>
      </c>
      <c r="N227" s="5">
        <f>IF(SUM($I227:M227)&lt;SUMIF($I$5:M$5, $D227,$I$224:M$224), SUMIF($I$5:M$5, $D227,$I$224:M$224)/$I$215, SUMIF($I$5:M$5, $D227,$I$224:M$224)-SUM($I227:M227))</f>
        <v>0.20371718159548913</v>
      </c>
      <c r="O227" s="5">
        <f>IF(SUM($I227:N227)&lt;SUMIF($I$5:N$5, $D227,$I$224:N$224), SUMIF($I$5:N$5, $D227,$I$224:N$224)/$I$215, SUMIF($I$5:N$5, $D227,$I$224:N$224)-SUM($I227:N227))</f>
        <v>0.20371718159548913</v>
      </c>
      <c r="P227" s="5">
        <f>IF(SUM($I227:O227)&lt;SUMIF($I$5:O$5, $D227,$I$224:O$224), SUMIF($I$5:O$5, $D227,$I$224:O$224)/$I$215, SUMIF($I$5:O$5, $D227,$I$224:O$224)-SUM($I227:O227))</f>
        <v>0.20371718159548913</v>
      </c>
      <c r="Q227" s="5">
        <f>IF(SUM($I227:P227)&lt;SUMIF($I$5:P$5, $D227,$I$224:P$224), SUMIF($I$5:P$5, $D227,$I$224:P$224)/$I$215, SUMIF($I$5:P$5, $D227,$I$224:P$224)-SUM($I227:P227))</f>
        <v>0.20371718159548913</v>
      </c>
      <c r="R227" s="5">
        <f>IF(SUM($I227:Q227)&lt;SUMIF($I$5:Q$5, $D227,$I$224:Q$224), SUMIF($I$5:Q$5, $D227,$I$224:Q$224)/$I$215, SUMIF($I$5:Q$5, $D227,$I$224:Q$224)-SUM($I227:Q227))</f>
        <v>0.20371718159548913</v>
      </c>
      <c r="S227" s="5">
        <f>IF(SUM($I227:R227)&lt;SUMIF($I$5:R$5, $D227,$I$224:R$224), SUMIF($I$5:R$5, $D227,$I$224:R$224)/$I$215, SUMIF($I$5:R$5, $D227,$I$224:R$224)-SUM($I227:R227))</f>
        <v>0.20371718159548913</v>
      </c>
    </row>
    <row r="228" spans="4:19" ht="12.75" customHeight="1">
      <c r="D228" s="25">
        <f t="shared" ref="D228:D255" si="84">D227+1</f>
        <v>2013</v>
      </c>
      <c r="E228" s="1" t="s">
        <v>27</v>
      </c>
      <c r="I228" s="37"/>
      <c r="J228" s="5">
        <f>IF(SUM($I228:I228)&lt;SUMIF(I$5:$I$5, $D228,I$224:$I$224), SUMIF(I$5:$I$5, $D228,I$224:$I$224)/$I$215, SUMIF(I$5:$I$5, $D228,I$224:$I$224)-SUM($I228:I228))</f>
        <v>0</v>
      </c>
      <c r="K228" s="5">
        <f>IF(SUM($I228:J228)&lt;SUMIF($I$5:J$5, $D228,$I$224:J$224), SUMIF($I$5:J$5, $D228,$I$224:J$224)/$I$215, SUMIF($I$5:J$5, $D228,$I$224:J$224)-SUM($I228:J228))</f>
        <v>0</v>
      </c>
      <c r="L228" s="5">
        <f>IF(SUM($I228:K228)&lt;SUMIF($I$5:K$5, $D228,$I$224:K$224), SUMIF($I$5:K$5, $D228,$I$224:K$224)/$I$215, SUMIF($I$5:K$5, $D228,$I$224:K$224)-SUM($I228:K228))</f>
        <v>0</v>
      </c>
      <c r="M228" s="5">
        <f>IF(SUM($I228:L228)&lt;SUMIF($I$5:L$5, $D228,$I$224:L$224), SUMIF($I$5:L$5, $D228,$I$224:L$224)/$I$215, SUMIF($I$5:L$5, $D228,$I$224:L$224)-SUM($I228:L228))</f>
        <v>0.22336158972348516</v>
      </c>
      <c r="N228" s="5">
        <f>IF(SUM($I228:M228)&lt;SUMIF($I$5:M$5, $D228,$I$224:M$224), SUMIF($I$5:M$5, $D228,$I$224:M$224)/$I$215, SUMIF($I$5:M$5, $D228,$I$224:M$224)-SUM($I228:M228))</f>
        <v>0.22336158972348516</v>
      </c>
      <c r="O228" s="5">
        <f>IF(SUM($I228:N228)&lt;SUMIF($I$5:N$5, $D228,$I$224:N$224), SUMIF($I$5:N$5, $D228,$I$224:N$224)/$I$215, SUMIF($I$5:N$5, $D228,$I$224:N$224)-SUM($I228:N228))</f>
        <v>0.22336158972348516</v>
      </c>
      <c r="P228" s="5">
        <f>IF(SUM($I228:O228)&lt;SUMIF($I$5:O$5, $D228,$I$224:O$224), SUMIF($I$5:O$5, $D228,$I$224:O$224)/$I$215, SUMIF($I$5:O$5, $D228,$I$224:O$224)-SUM($I228:O228))</f>
        <v>0.22336158972348516</v>
      </c>
      <c r="Q228" s="5">
        <f>IF(SUM($I228:P228)&lt;SUMIF($I$5:P$5, $D228,$I$224:P$224), SUMIF($I$5:P$5, $D228,$I$224:P$224)/$I$215, SUMIF($I$5:P$5, $D228,$I$224:P$224)-SUM($I228:P228))</f>
        <v>0.22336158972348516</v>
      </c>
      <c r="R228" s="5">
        <f>IF(SUM($I228:Q228)&lt;SUMIF($I$5:Q$5, $D228,$I$224:Q$224), SUMIF($I$5:Q$5, $D228,$I$224:Q$224)/$I$215, SUMIF($I$5:Q$5, $D228,$I$224:Q$224)-SUM($I228:Q228))</f>
        <v>0.22336158972348516</v>
      </c>
      <c r="S228" s="5">
        <f>IF(SUM($I228:R228)&lt;SUMIF($I$5:R$5, $D228,$I$224:R$224), SUMIF($I$5:R$5, $D228,$I$224:R$224)/$I$215, SUMIF($I$5:R$5, $D228,$I$224:R$224)-SUM($I228:R228))</f>
        <v>0.22336158972348516</v>
      </c>
    </row>
    <row r="229" spans="4:19" ht="12.75" customHeight="1">
      <c r="D229" s="25">
        <f t="shared" si="84"/>
        <v>2014</v>
      </c>
      <c r="E229" s="1" t="s">
        <v>27</v>
      </c>
      <c r="I229" s="37"/>
      <c r="J229" s="5">
        <f>IF(SUM($I229:I229)&lt;SUMIF(I$5:$I$5, $D229,I$224:$I$224), SUMIF(I$5:$I$5, $D229,I$224:$I$224)/$I$215, SUMIF(I$5:$I$5, $D229,I$224:$I$224)-SUM($I229:I229))</f>
        <v>0</v>
      </c>
      <c r="K229" s="5">
        <f>IF(SUM($I229:J229)&lt;SUMIF($I$5:J$5, $D229,$I$224:J$224), SUMIF($I$5:J$5, $D229,$I$224:J$224)/$I$215, SUMIF($I$5:J$5, $D229,$I$224:J$224)-SUM($I229:J229))</f>
        <v>0</v>
      </c>
      <c r="L229" s="5">
        <f>IF(SUM($I229:K229)&lt;SUMIF($I$5:K$5, $D229,$I$224:K$224), SUMIF($I$5:K$5, $D229,$I$224:K$224)/$I$215, SUMIF($I$5:K$5, $D229,$I$224:K$224)-SUM($I229:K229))</f>
        <v>0</v>
      </c>
      <c r="M229" s="5">
        <f>IF(SUM($I229:L229)&lt;SUMIF($I$5:L$5, $D229,$I$224:L$224), SUMIF($I$5:L$5, $D229,$I$224:L$224)/$I$215, SUMIF($I$5:L$5, $D229,$I$224:L$224)-SUM($I229:L229))</f>
        <v>0</v>
      </c>
      <c r="N229" s="5">
        <f>IF(SUM($I229:M229)&lt;SUMIF($I$5:M$5, $D229,$I$224:M$224), SUMIF($I$5:M$5, $D229,$I$224:M$224)/$I$215, SUMIF($I$5:M$5, $D229,$I$224:M$224)-SUM($I229:M229))</f>
        <v>0.22674023715975183</v>
      </c>
      <c r="O229" s="5">
        <f>IF(SUM($I229:N229)&lt;SUMIF($I$5:N$5, $D229,$I$224:N$224), SUMIF($I$5:N$5, $D229,$I$224:N$224)/$I$215, SUMIF($I$5:N$5, $D229,$I$224:N$224)-SUM($I229:N229))</f>
        <v>0.22674023715975183</v>
      </c>
      <c r="P229" s="5">
        <f>IF(SUM($I229:O229)&lt;SUMIF($I$5:O$5, $D229,$I$224:O$224), SUMIF($I$5:O$5, $D229,$I$224:O$224)/$I$215, SUMIF($I$5:O$5, $D229,$I$224:O$224)-SUM($I229:O229))</f>
        <v>0.22674023715975183</v>
      </c>
      <c r="Q229" s="5">
        <f>IF(SUM($I229:P229)&lt;SUMIF($I$5:P$5, $D229,$I$224:P$224), SUMIF($I$5:P$5, $D229,$I$224:P$224)/$I$215, SUMIF($I$5:P$5, $D229,$I$224:P$224)-SUM($I229:P229))</f>
        <v>0.22674023715975183</v>
      </c>
      <c r="R229" s="5">
        <f>IF(SUM($I229:Q229)&lt;SUMIF($I$5:Q$5, $D229,$I$224:Q$224), SUMIF($I$5:Q$5, $D229,$I$224:Q$224)/$I$215, SUMIF($I$5:Q$5, $D229,$I$224:Q$224)-SUM($I229:Q229))</f>
        <v>0.22674023715975183</v>
      </c>
      <c r="S229" s="5">
        <f>IF(SUM($I229:R229)&lt;SUMIF($I$5:R$5, $D229,$I$224:R$224), SUMIF($I$5:R$5, $D229,$I$224:R$224)/$I$215, SUMIF($I$5:R$5, $D229,$I$224:R$224)-SUM($I229:R229))</f>
        <v>0.22674023715975183</v>
      </c>
    </row>
    <row r="230" spans="4:19" ht="12.75" customHeight="1">
      <c r="D230" s="25">
        <f t="shared" si="84"/>
        <v>2015</v>
      </c>
      <c r="E230" s="1" t="s">
        <v>27</v>
      </c>
      <c r="I230" s="37"/>
      <c r="J230" s="5">
        <f>IF(SUM($I230:I230)&lt;SUMIF(I$5:$I$5, $D230,I$224:$I$224), SUMIF(I$5:$I$5, $D230,I$224:$I$224)/$I$215, SUMIF(I$5:$I$5, $D230,I$224:$I$224)-SUM($I230:I230))</f>
        <v>0</v>
      </c>
      <c r="K230" s="5">
        <f>IF(SUM($I230:J230)&lt;SUMIF($I$5:J$5, $D230,$I$224:J$224), SUMIF($I$5:J$5, $D230,$I$224:J$224)/$I$215, SUMIF($I$5:J$5, $D230,$I$224:J$224)-SUM($I230:J230))</f>
        <v>0</v>
      </c>
      <c r="L230" s="5">
        <f>IF(SUM($I230:K230)&lt;SUMIF($I$5:K$5, $D230,$I$224:K$224), SUMIF($I$5:K$5, $D230,$I$224:K$224)/$I$215, SUMIF($I$5:K$5, $D230,$I$224:K$224)-SUM($I230:K230))</f>
        <v>0</v>
      </c>
      <c r="M230" s="5">
        <f>IF(SUM($I230:L230)&lt;SUMIF($I$5:L$5, $D230,$I$224:L$224), SUMIF($I$5:L$5, $D230,$I$224:L$224)/$I$215, SUMIF($I$5:L$5, $D230,$I$224:L$224)-SUM($I230:L230))</f>
        <v>0</v>
      </c>
      <c r="N230" s="5">
        <f>IF(SUM($I230:M230)&lt;SUMIF($I$5:M$5, $D230,$I$224:M$224), SUMIF($I$5:M$5, $D230,$I$224:M$224)/$I$215, SUMIF($I$5:M$5, $D230,$I$224:M$224)-SUM($I230:M230))</f>
        <v>0</v>
      </c>
      <c r="O230" s="5">
        <f>IF(SUM($I230:N230)&lt;SUMIF($I$5:N$5, $D230,$I$224:N$224), SUMIF($I$5:N$5, $D230,$I$224:N$224)/$I$215, SUMIF($I$5:N$5, $D230,$I$224:N$224)-SUM($I230:N230))</f>
        <v>0.29532123768232521</v>
      </c>
      <c r="P230" s="5">
        <f>IF(SUM($I230:O230)&lt;SUMIF($I$5:O$5, $D230,$I$224:O$224), SUMIF($I$5:O$5, $D230,$I$224:O$224)/$I$215, SUMIF($I$5:O$5, $D230,$I$224:O$224)-SUM($I230:O230))</f>
        <v>0.29532123768232521</v>
      </c>
      <c r="Q230" s="5">
        <f>IF(SUM($I230:P230)&lt;SUMIF($I$5:P$5, $D230,$I$224:P$224), SUMIF($I$5:P$5, $D230,$I$224:P$224)/$I$215, SUMIF($I$5:P$5, $D230,$I$224:P$224)-SUM($I230:P230))</f>
        <v>0.29532123768232521</v>
      </c>
      <c r="R230" s="5">
        <f>IF(SUM($I230:Q230)&lt;SUMIF($I$5:Q$5, $D230,$I$224:Q$224), SUMIF($I$5:Q$5, $D230,$I$224:Q$224)/$I$215, SUMIF($I$5:Q$5, $D230,$I$224:Q$224)-SUM($I230:Q230))</f>
        <v>0.29532123768232521</v>
      </c>
      <c r="S230" s="5">
        <f>IF(SUM($I230:R230)&lt;SUMIF($I$5:R$5, $D230,$I$224:R$224), SUMIF($I$5:R$5, $D230,$I$224:R$224)/$I$215, SUMIF($I$5:R$5, $D230,$I$224:R$224)-SUM($I230:R230))</f>
        <v>0.29532123768232521</v>
      </c>
    </row>
    <row r="231" spans="4:19" ht="12.75" customHeight="1">
      <c r="D231" s="25">
        <f t="shared" si="84"/>
        <v>2016</v>
      </c>
      <c r="E231" s="1" t="s">
        <v>27</v>
      </c>
      <c r="I231" s="37"/>
      <c r="J231" s="5">
        <f>IF(SUM($I231:I231)&lt;SUMIF(I$5:$I$5, $D231,I$224:$I$224), SUMIF(I$5:$I$5, $D231,I$224:$I$224)/$I$215, SUMIF(I$5:$I$5, $D231,I$224:$I$224)-SUM($I231:I231))</f>
        <v>0</v>
      </c>
      <c r="K231" s="5">
        <f>IF(SUM($I231:J231)&lt;SUMIF($I$5:J$5, $D231,$I$224:J$224), SUMIF($I$5:J$5, $D231,$I$224:J$224)/$I$215, SUMIF($I$5:J$5, $D231,$I$224:J$224)-SUM($I231:J231))</f>
        <v>0</v>
      </c>
      <c r="L231" s="5">
        <f>IF(SUM($I231:K231)&lt;SUMIF($I$5:K$5, $D231,$I$224:K$224), SUMIF($I$5:K$5, $D231,$I$224:K$224)/$I$215, SUMIF($I$5:K$5, $D231,$I$224:K$224)-SUM($I231:K231))</f>
        <v>0</v>
      </c>
      <c r="M231" s="5">
        <f>IF(SUM($I231:L231)&lt;SUMIF($I$5:L$5, $D231,$I$224:L$224), SUMIF($I$5:L$5, $D231,$I$224:L$224)/$I$215, SUMIF($I$5:L$5, $D231,$I$224:L$224)-SUM($I231:L231))</f>
        <v>0</v>
      </c>
      <c r="N231" s="5">
        <f>IF(SUM($I231:M231)&lt;SUMIF($I$5:M$5, $D231,$I$224:M$224), SUMIF($I$5:M$5, $D231,$I$224:M$224)/$I$215, SUMIF($I$5:M$5, $D231,$I$224:M$224)-SUM($I231:M231))</f>
        <v>0</v>
      </c>
      <c r="O231" s="5">
        <f>IF(SUM($I231:N231)&lt;SUMIF($I$5:N$5, $D231,$I$224:N$224), SUMIF($I$5:N$5, $D231,$I$224:N$224)/$I$215, SUMIF($I$5:N$5, $D231,$I$224:N$224)-SUM($I231:N231))</f>
        <v>0</v>
      </c>
      <c r="P231" s="5">
        <f>IF(SUM($I231:O231)&lt;SUMIF($I$5:O$5, $D231,$I$224:O$224), SUMIF($I$5:O$5, $D231,$I$224:O$224)/$I$215, SUMIF($I$5:O$5, $D231,$I$224:O$224)-SUM($I231:O231))</f>
        <v>0.42985151344405093</v>
      </c>
      <c r="Q231" s="5">
        <f>IF(SUM($I231:P231)&lt;SUMIF($I$5:P$5, $D231,$I$224:P$224), SUMIF($I$5:P$5, $D231,$I$224:P$224)/$I$215, SUMIF($I$5:P$5, $D231,$I$224:P$224)-SUM($I231:P231))</f>
        <v>0.42985151344405093</v>
      </c>
      <c r="R231" s="5">
        <f>IF(SUM($I231:Q231)&lt;SUMIF($I$5:Q$5, $D231,$I$224:Q$224), SUMIF($I$5:Q$5, $D231,$I$224:Q$224)/$I$215, SUMIF($I$5:Q$5, $D231,$I$224:Q$224)-SUM($I231:Q231))</f>
        <v>0.42985151344405093</v>
      </c>
      <c r="S231" s="5">
        <f>IF(SUM($I231:R231)&lt;SUMIF($I$5:R$5, $D231,$I$224:R$224), SUMIF($I$5:R$5, $D231,$I$224:R$224)/$I$215, SUMIF($I$5:R$5, $D231,$I$224:R$224)-SUM($I231:R231))</f>
        <v>0.42985151344405093</v>
      </c>
    </row>
    <row r="232" spans="4:19" ht="12.75" customHeight="1">
      <c r="D232" s="25">
        <f t="shared" si="84"/>
        <v>2017</v>
      </c>
      <c r="E232" s="1" t="s">
        <v>27</v>
      </c>
      <c r="I232" s="37"/>
      <c r="J232" s="5">
        <f>IF(SUM($I232:I232)&lt;SUMIF(I$5:$I$5, $D232,I$224:$I$224), SUMIF(I$5:$I$5, $D232,I$224:$I$224)/$I$215, SUMIF(I$5:$I$5, $D232,I$224:$I$224)-SUM($I232:I232))</f>
        <v>0</v>
      </c>
      <c r="K232" s="5">
        <f>IF(SUM($I232:J232)&lt;SUMIF($I$5:J$5, $D232,$I$224:J$224), SUMIF($I$5:J$5, $D232,$I$224:J$224)/$I$215, SUMIF($I$5:J$5, $D232,$I$224:J$224)-SUM($I232:J232))</f>
        <v>0</v>
      </c>
      <c r="L232" s="5">
        <f>IF(SUM($I232:K232)&lt;SUMIF($I$5:K$5, $D232,$I$224:K$224), SUMIF($I$5:K$5, $D232,$I$224:K$224)/$I$215, SUMIF($I$5:K$5, $D232,$I$224:K$224)-SUM($I232:K232))</f>
        <v>0</v>
      </c>
      <c r="M232" s="5">
        <f>IF(SUM($I232:L232)&lt;SUMIF($I$5:L$5, $D232,$I$224:L$224), SUMIF($I$5:L$5, $D232,$I$224:L$224)/$I$215, SUMIF($I$5:L$5, $D232,$I$224:L$224)-SUM($I232:L232))</f>
        <v>0</v>
      </c>
      <c r="N232" s="5">
        <f>IF(SUM($I232:M232)&lt;SUMIF($I$5:M$5, $D232,$I$224:M$224), SUMIF($I$5:M$5, $D232,$I$224:M$224)/$I$215, SUMIF($I$5:M$5, $D232,$I$224:M$224)-SUM($I232:M232))</f>
        <v>0</v>
      </c>
      <c r="O232" s="5">
        <f>IF(SUM($I232:N232)&lt;SUMIF($I$5:N$5, $D232,$I$224:N$224), SUMIF($I$5:N$5, $D232,$I$224:N$224)/$I$215, SUMIF($I$5:N$5, $D232,$I$224:N$224)-SUM($I232:N232))</f>
        <v>0</v>
      </c>
      <c r="P232" s="5">
        <f>IF(SUM($I232:O232)&lt;SUMIF($I$5:O$5, $D232,$I$224:O$224), SUMIF($I$5:O$5, $D232,$I$224:O$224)/$I$215, SUMIF($I$5:O$5, $D232,$I$224:O$224)-SUM($I232:O232))</f>
        <v>0</v>
      </c>
      <c r="Q232" s="5">
        <f>IF(SUM($I232:P232)&lt;SUMIF($I$5:P$5, $D232,$I$224:P$224), SUMIF($I$5:P$5, $D232,$I$224:P$224)/$I$215, SUMIF($I$5:P$5, $D232,$I$224:P$224)-SUM($I232:P232))</f>
        <v>0.51107916508312123</v>
      </c>
      <c r="R232" s="5">
        <f>IF(SUM($I232:Q232)&lt;SUMIF($I$5:Q$5, $D232,$I$224:Q$224), SUMIF($I$5:Q$5, $D232,$I$224:Q$224)/$I$215, SUMIF($I$5:Q$5, $D232,$I$224:Q$224)-SUM($I232:Q232))</f>
        <v>0.51107916508312123</v>
      </c>
      <c r="S232" s="5">
        <f>IF(SUM($I232:R232)&lt;SUMIF($I$5:R$5, $D232,$I$224:R$224), SUMIF($I$5:R$5, $D232,$I$224:R$224)/$I$215, SUMIF($I$5:R$5, $D232,$I$224:R$224)-SUM($I232:R232))</f>
        <v>0.51107916508312123</v>
      </c>
    </row>
    <row r="233" spans="4:19" ht="12.75" customHeight="1">
      <c r="D233" s="25">
        <f t="shared" si="84"/>
        <v>2018</v>
      </c>
      <c r="E233" s="1" t="s">
        <v>27</v>
      </c>
      <c r="I233" s="37"/>
      <c r="J233" s="5">
        <f>IF(SUM($I233:I233)&lt;SUMIF(I$5:$I$5, $D233,I$224:$I$224), SUMIF(I$5:$I$5, $D233,I$224:$I$224)/$I$215, SUMIF(I$5:$I$5, $D233,I$224:$I$224)-SUM($I233:I233))</f>
        <v>0</v>
      </c>
      <c r="K233" s="5">
        <f>IF(SUM($I233:J233)&lt;SUMIF($I$5:J$5, $D233,$I$224:J$224), SUMIF($I$5:J$5, $D233,$I$224:J$224)/$I$215, SUMIF($I$5:J$5, $D233,$I$224:J$224)-SUM($I233:J233))</f>
        <v>0</v>
      </c>
      <c r="L233" s="5">
        <f>IF(SUM($I233:K233)&lt;SUMIF($I$5:K$5, $D233,$I$224:K$224), SUMIF($I$5:K$5, $D233,$I$224:K$224)/$I$215, SUMIF($I$5:K$5, $D233,$I$224:K$224)-SUM($I233:K233))</f>
        <v>0</v>
      </c>
      <c r="M233" s="5">
        <f>IF(SUM($I233:L233)&lt;SUMIF($I$5:L$5, $D233,$I$224:L$224), SUMIF($I$5:L$5, $D233,$I$224:L$224)/$I$215, SUMIF($I$5:L$5, $D233,$I$224:L$224)-SUM($I233:L233))</f>
        <v>0</v>
      </c>
      <c r="N233" s="5">
        <f>IF(SUM($I233:M233)&lt;SUMIF($I$5:M$5, $D233,$I$224:M$224), SUMIF($I$5:M$5, $D233,$I$224:M$224)/$I$215, SUMIF($I$5:M$5, $D233,$I$224:M$224)-SUM($I233:M233))</f>
        <v>0</v>
      </c>
      <c r="O233" s="5">
        <f>IF(SUM($I233:N233)&lt;SUMIF($I$5:N$5, $D233,$I$224:N$224), SUMIF($I$5:N$5, $D233,$I$224:N$224)/$I$215, SUMIF($I$5:N$5, $D233,$I$224:N$224)-SUM($I233:N233))</f>
        <v>0</v>
      </c>
      <c r="P233" s="5">
        <f>IF(SUM($I233:O233)&lt;SUMIF($I$5:O$5, $D233,$I$224:O$224), SUMIF($I$5:O$5, $D233,$I$224:O$224)/$I$215, SUMIF($I$5:O$5, $D233,$I$224:O$224)-SUM($I233:O233))</f>
        <v>0</v>
      </c>
      <c r="Q233" s="5">
        <f>IF(SUM($I233:P233)&lt;SUMIF($I$5:P$5, $D233,$I$224:P$224), SUMIF($I$5:P$5, $D233,$I$224:P$224)/$I$215, SUMIF($I$5:P$5, $D233,$I$224:P$224)-SUM($I233:P233))</f>
        <v>0</v>
      </c>
      <c r="R233" s="5">
        <f>IF(SUM($I233:Q233)&lt;SUMIF($I$5:Q$5, $D233,$I$224:Q$224), SUMIF($I$5:Q$5, $D233,$I$224:Q$224)/$I$215, SUMIF($I$5:Q$5, $D233,$I$224:Q$224)-SUM($I233:Q233))</f>
        <v>0.57434731227679492</v>
      </c>
      <c r="S233" s="5">
        <f>IF(SUM($I233:R233)&lt;SUMIF($I$5:R$5, $D233,$I$224:R$224), SUMIF($I$5:R$5, $D233,$I$224:R$224)/$I$215, SUMIF($I$5:R$5, $D233,$I$224:R$224)-SUM($I233:R233))</f>
        <v>0.57434731227679492</v>
      </c>
    </row>
    <row r="234" spans="4:19" ht="12.75" customHeight="1">
      <c r="D234" s="25">
        <f t="shared" si="84"/>
        <v>2019</v>
      </c>
      <c r="E234" s="1" t="s">
        <v>27</v>
      </c>
      <c r="I234" s="37"/>
      <c r="J234" s="5">
        <f>IF(SUM($I234:I234)&lt;SUMIF(I$5:$I$5, $D234,I$224:$I$224), SUMIF(I$5:$I$5, $D234,I$224:$I$224)/$I$215, SUMIF(I$5:$I$5, $D234,I$224:$I$224)-SUM($I234:I234))</f>
        <v>0</v>
      </c>
      <c r="K234" s="5">
        <f>IF(SUM($I234:J234)&lt;SUMIF($I$5:J$5, $D234,$I$224:J$224), SUMIF($I$5:J$5, $D234,$I$224:J$224)/$I$215, SUMIF($I$5:J$5, $D234,$I$224:J$224)-SUM($I234:J234))</f>
        <v>0</v>
      </c>
      <c r="L234" s="5">
        <f>IF(SUM($I234:K234)&lt;SUMIF($I$5:K$5, $D234,$I$224:K$224), SUMIF($I$5:K$5, $D234,$I$224:K$224)/$I$215, SUMIF($I$5:K$5, $D234,$I$224:K$224)-SUM($I234:K234))</f>
        <v>0</v>
      </c>
      <c r="M234" s="5">
        <f>IF(SUM($I234:L234)&lt;SUMIF($I$5:L$5, $D234,$I$224:L$224), SUMIF($I$5:L$5, $D234,$I$224:L$224)/$I$215, SUMIF($I$5:L$5, $D234,$I$224:L$224)-SUM($I234:L234))</f>
        <v>0</v>
      </c>
      <c r="N234" s="5">
        <f>IF(SUM($I234:M234)&lt;SUMIF($I$5:M$5, $D234,$I$224:M$224), SUMIF($I$5:M$5, $D234,$I$224:M$224)/$I$215, SUMIF($I$5:M$5, $D234,$I$224:M$224)-SUM($I234:M234))</f>
        <v>0</v>
      </c>
      <c r="O234" s="5">
        <f>IF(SUM($I234:N234)&lt;SUMIF($I$5:N$5, $D234,$I$224:N$224), SUMIF($I$5:N$5, $D234,$I$224:N$224)/$I$215, SUMIF($I$5:N$5, $D234,$I$224:N$224)-SUM($I234:N234))</f>
        <v>0</v>
      </c>
      <c r="P234" s="5">
        <f>IF(SUM($I234:O234)&lt;SUMIF($I$5:O$5, $D234,$I$224:O$224), SUMIF($I$5:O$5, $D234,$I$224:O$224)/$I$215, SUMIF($I$5:O$5, $D234,$I$224:O$224)-SUM($I234:O234))</f>
        <v>0</v>
      </c>
      <c r="Q234" s="5">
        <f>IF(SUM($I234:P234)&lt;SUMIF($I$5:P$5, $D234,$I$224:P$224), SUMIF($I$5:P$5, $D234,$I$224:P$224)/$I$215, SUMIF($I$5:P$5, $D234,$I$224:P$224)-SUM($I234:P234))</f>
        <v>0</v>
      </c>
      <c r="R234" s="5">
        <f>IF(SUM($I234:Q234)&lt;SUMIF($I$5:Q$5, $D234,$I$224:Q$224), SUMIF($I$5:Q$5, $D234,$I$224:Q$224)/$I$215, SUMIF($I$5:Q$5, $D234,$I$224:Q$224)-SUM($I234:Q234))</f>
        <v>0</v>
      </c>
      <c r="S234" s="5">
        <f>IF(SUM($I234:R234)&lt;SUMIF($I$5:R$5, $D234,$I$224:R$224), SUMIF($I$5:R$5, $D234,$I$224:R$224)/$I$215, SUMIF($I$5:R$5, $D234,$I$224:R$224)-SUM($I234:R234))</f>
        <v>0.58135996400776624</v>
      </c>
    </row>
    <row r="235" spans="4:19" ht="12.75" customHeight="1">
      <c r="D235" s="25">
        <f t="shared" si="84"/>
        <v>2020</v>
      </c>
      <c r="E235" s="1" t="s">
        <v>27</v>
      </c>
      <c r="I235" s="37"/>
      <c r="J235" s="5">
        <f>IF(SUM($I235:I235)&lt;SUMIF(I$5:$I$5, $D235,I$224:$I$224), SUMIF(I$5:$I$5, $D235,I$224:$I$224)/$I$215, SUMIF(I$5:$I$5, $D235,I$224:$I$224)-SUM($I235:I235))</f>
        <v>0</v>
      </c>
      <c r="K235" s="5">
        <f>IF(SUM($I235:J235)&lt;SUMIF($I$5:J$5, $D235,$I$224:J$224), SUMIF($I$5:J$5, $D235,$I$224:J$224)/$I$215, SUMIF($I$5:J$5, $D235,$I$224:J$224)-SUM($I235:J235))</f>
        <v>0</v>
      </c>
      <c r="L235" s="5">
        <f>IF(SUM($I235:K235)&lt;SUMIF($I$5:K$5, $D235,$I$224:K$224), SUMIF($I$5:K$5, $D235,$I$224:K$224)/$I$215, SUMIF($I$5:K$5, $D235,$I$224:K$224)-SUM($I235:K235))</f>
        <v>0</v>
      </c>
      <c r="M235" s="5">
        <f>IF(SUM($I235:L235)&lt;SUMIF($I$5:L$5, $D235,$I$224:L$224), SUMIF($I$5:L$5, $D235,$I$224:L$224)/$I$215, SUMIF($I$5:L$5, $D235,$I$224:L$224)-SUM($I235:L235))</f>
        <v>0</v>
      </c>
      <c r="N235" s="5">
        <f>IF(SUM($I235:M235)&lt;SUMIF($I$5:M$5, $D235,$I$224:M$224), SUMIF($I$5:M$5, $D235,$I$224:M$224)/$I$215, SUMIF($I$5:M$5, $D235,$I$224:M$224)-SUM($I235:M235))</f>
        <v>0</v>
      </c>
      <c r="O235" s="5">
        <f>IF(SUM($I235:N235)&lt;SUMIF($I$5:N$5, $D235,$I$224:N$224), SUMIF($I$5:N$5, $D235,$I$224:N$224)/$I$215, SUMIF($I$5:N$5, $D235,$I$224:N$224)-SUM($I235:N235))</f>
        <v>0</v>
      </c>
      <c r="P235" s="5">
        <f>IF(SUM($I235:O235)&lt;SUMIF($I$5:O$5, $D235,$I$224:O$224), SUMIF($I$5:O$5, $D235,$I$224:O$224)/$I$215, SUMIF($I$5:O$5, $D235,$I$224:O$224)-SUM($I235:O235))</f>
        <v>0</v>
      </c>
      <c r="Q235" s="5">
        <f>IF(SUM($I235:P235)&lt;SUMIF($I$5:P$5, $D235,$I$224:P$224), SUMIF($I$5:P$5, $D235,$I$224:P$224)/$I$215, SUMIF($I$5:P$5, $D235,$I$224:P$224)-SUM($I235:P235))</f>
        <v>0</v>
      </c>
      <c r="R235" s="5">
        <f>IF(SUM($I235:Q235)&lt;SUMIF($I$5:Q$5, $D235,$I$224:Q$224), SUMIF($I$5:Q$5, $D235,$I$224:Q$224)/$I$215, SUMIF($I$5:Q$5, $D235,$I$224:Q$224)-SUM($I235:Q235))</f>
        <v>0</v>
      </c>
      <c r="S235" s="5">
        <f>IF(SUM($I235:R235)&lt;SUMIF($I$5:R$5, $D235,$I$224:R$224), SUMIF($I$5:R$5, $D235,$I$224:R$224)/$I$215, SUMIF($I$5:R$5, $D235,$I$224:R$224)-SUM($I235:R235))</f>
        <v>0</v>
      </c>
    </row>
    <row r="236" spans="4:19" ht="12.75" customHeight="1">
      <c r="D236" s="25">
        <f t="shared" si="84"/>
        <v>2021</v>
      </c>
      <c r="E236" s="1" t="s">
        <v>27</v>
      </c>
      <c r="I236" s="37"/>
      <c r="J236" s="5">
        <f>IF(SUM($I236:I236)&lt;SUMIF(I$5:$I$5, $D236,I$224:$I$224), SUMIF(I$5:$I$5, $D236,I$224:$I$224)/$I$215, SUMIF(I$5:$I$5, $D236,I$224:$I$224)-SUM($I236:I236))</f>
        <v>0</v>
      </c>
      <c r="K236" s="5">
        <f>IF(SUM($I236:J236)&lt;SUMIF($I$5:J$5, $D236,$I$224:J$224), SUMIF($I$5:J$5, $D236,$I$224:J$224)/$I$215, SUMIF($I$5:J$5, $D236,$I$224:J$224)-SUM($I236:J236))</f>
        <v>0</v>
      </c>
      <c r="L236" s="5">
        <f>IF(SUM($I236:K236)&lt;SUMIF($I$5:K$5, $D236,$I$224:K$224), SUMIF($I$5:K$5, $D236,$I$224:K$224)/$I$215, SUMIF($I$5:K$5, $D236,$I$224:K$224)-SUM($I236:K236))</f>
        <v>0</v>
      </c>
      <c r="M236" s="5">
        <f>IF(SUM($I236:L236)&lt;SUMIF($I$5:L$5, $D236,$I$224:L$224), SUMIF($I$5:L$5, $D236,$I$224:L$224)/$I$215, SUMIF($I$5:L$5, $D236,$I$224:L$224)-SUM($I236:L236))</f>
        <v>0</v>
      </c>
      <c r="N236" s="5">
        <f>IF(SUM($I236:M236)&lt;SUMIF($I$5:M$5, $D236,$I$224:M$224), SUMIF($I$5:M$5, $D236,$I$224:M$224)/$I$215, SUMIF($I$5:M$5, $D236,$I$224:M$224)-SUM($I236:M236))</f>
        <v>0</v>
      </c>
      <c r="O236" s="5">
        <f>IF(SUM($I236:N236)&lt;SUMIF($I$5:N$5, $D236,$I$224:N$224), SUMIF($I$5:N$5, $D236,$I$224:N$224)/$I$215, SUMIF($I$5:N$5, $D236,$I$224:N$224)-SUM($I236:N236))</f>
        <v>0</v>
      </c>
      <c r="P236" s="5">
        <f>IF(SUM($I236:O236)&lt;SUMIF($I$5:O$5, $D236,$I$224:O$224), SUMIF($I$5:O$5, $D236,$I$224:O$224)/$I$215, SUMIF($I$5:O$5, $D236,$I$224:O$224)-SUM($I236:O236))</f>
        <v>0</v>
      </c>
      <c r="Q236" s="5">
        <f>IF(SUM($I236:P236)&lt;SUMIF($I$5:P$5, $D236,$I$224:P$224), SUMIF($I$5:P$5, $D236,$I$224:P$224)/$I$215, SUMIF($I$5:P$5, $D236,$I$224:P$224)-SUM($I236:P236))</f>
        <v>0</v>
      </c>
      <c r="R236" s="5">
        <f>IF(SUM($I236:Q236)&lt;SUMIF($I$5:Q$5, $D236,$I$224:Q$224), SUMIF($I$5:Q$5, $D236,$I$224:Q$224)/$I$215, SUMIF($I$5:Q$5, $D236,$I$224:Q$224)-SUM($I236:Q236))</f>
        <v>0</v>
      </c>
      <c r="S236" s="5">
        <f>IF(SUM($I236:R236)&lt;SUMIF($I$5:R$5, $D236,$I$224:R$224), SUMIF($I$5:R$5, $D236,$I$224:R$224)/$I$215, SUMIF($I$5:R$5, $D236,$I$224:R$224)-SUM($I236:R236))</f>
        <v>0</v>
      </c>
    </row>
    <row r="237" spans="4:19" ht="12.75" customHeight="1">
      <c r="D237" s="25">
        <f t="shared" si="84"/>
        <v>2022</v>
      </c>
      <c r="E237" s="1" t="s">
        <v>27</v>
      </c>
      <c r="I237" s="37"/>
      <c r="J237" s="5">
        <f>IF(SUM($I237:I237)&lt;SUMIF(I$5:$I$5, $D237,I$224:$I$224), SUMIF(I$5:$I$5, $D237,I$224:$I$224)/$I$215, SUMIF(I$5:$I$5, $D237,I$224:$I$224)-SUM($I237:I237))</f>
        <v>0</v>
      </c>
      <c r="K237" s="5">
        <f>IF(SUM($I237:J237)&lt;SUMIF($I$5:J$5, $D237,$I$224:J$224), SUMIF($I$5:J$5, $D237,$I$224:J$224)/$I$215, SUMIF($I$5:J$5, $D237,$I$224:J$224)-SUM($I237:J237))</f>
        <v>0</v>
      </c>
      <c r="L237" s="5">
        <f>IF(SUM($I237:K237)&lt;SUMIF($I$5:K$5, $D237,$I$224:K$224), SUMIF($I$5:K$5, $D237,$I$224:K$224)/$I$215, SUMIF($I$5:K$5, $D237,$I$224:K$224)-SUM($I237:K237))</f>
        <v>0</v>
      </c>
      <c r="M237" s="5">
        <f>IF(SUM($I237:L237)&lt;SUMIF($I$5:L$5, $D237,$I$224:L$224), SUMIF($I$5:L$5, $D237,$I$224:L$224)/$I$215, SUMIF($I$5:L$5, $D237,$I$224:L$224)-SUM($I237:L237))</f>
        <v>0</v>
      </c>
      <c r="N237" s="5">
        <f>IF(SUM($I237:M237)&lt;SUMIF($I$5:M$5, $D237,$I$224:M$224), SUMIF($I$5:M$5, $D237,$I$224:M$224)/$I$215, SUMIF($I$5:M$5, $D237,$I$224:M$224)-SUM($I237:M237))</f>
        <v>0</v>
      </c>
      <c r="O237" s="5">
        <f>IF(SUM($I237:N237)&lt;SUMIF($I$5:N$5, $D237,$I$224:N$224), SUMIF($I$5:N$5, $D237,$I$224:N$224)/$I$215, SUMIF($I$5:N$5, $D237,$I$224:N$224)-SUM($I237:N237))</f>
        <v>0</v>
      </c>
      <c r="P237" s="5">
        <f>IF(SUM($I237:O237)&lt;SUMIF($I$5:O$5, $D237,$I$224:O$224), SUMIF($I$5:O$5, $D237,$I$224:O$224)/$I$215, SUMIF($I$5:O$5, $D237,$I$224:O$224)-SUM($I237:O237))</f>
        <v>0</v>
      </c>
      <c r="Q237" s="5">
        <f>IF(SUM($I237:P237)&lt;SUMIF($I$5:P$5, $D237,$I$224:P$224), SUMIF($I$5:P$5, $D237,$I$224:P$224)/$I$215, SUMIF($I$5:P$5, $D237,$I$224:P$224)-SUM($I237:P237))</f>
        <v>0</v>
      </c>
      <c r="R237" s="5">
        <f>IF(SUM($I237:Q237)&lt;SUMIF($I$5:Q$5, $D237,$I$224:Q$224), SUMIF($I$5:Q$5, $D237,$I$224:Q$224)/$I$215, SUMIF($I$5:Q$5, $D237,$I$224:Q$224)-SUM($I237:Q237))</f>
        <v>0</v>
      </c>
      <c r="S237" s="5">
        <f>IF(SUM($I237:R237)&lt;SUMIF($I$5:R$5, $D237,$I$224:R$224), SUMIF($I$5:R$5, $D237,$I$224:R$224)/$I$215, SUMIF($I$5:R$5, $D237,$I$224:R$224)-SUM($I237:R237))</f>
        <v>0</v>
      </c>
    </row>
    <row r="238" spans="4:19" ht="12.75" customHeight="1">
      <c r="D238" s="25">
        <f t="shared" si="84"/>
        <v>2023</v>
      </c>
      <c r="E238" s="1" t="s">
        <v>27</v>
      </c>
      <c r="I238" s="37"/>
      <c r="J238" s="6">
        <f>IF(SUM($I238:I238)&lt;SUMIF(I$5:$I$5, $D238,I$224:$I$224), SUMIF(I$5:$I$5, $D238,I$224:$I$224)/$I$215, SUMIF(I$5:$I$5, $D238,I$224:$I$224)-SUM($I238:I238))</f>
        <v>0</v>
      </c>
      <c r="K238" s="6">
        <f>IF(SUM($I238:J238)&lt;SUMIF($I$5:J$5, $D238,$I$224:J$224), SUMIF($I$5:J$5, $D238,$I$224:J$224)/$I$215, SUMIF($I$5:J$5, $D238,$I$224:J$224)-SUM($I238:J238))</f>
        <v>0</v>
      </c>
      <c r="L238" s="6">
        <f>IF(SUM($I238:K238)&lt;SUMIF($I$5:K$5, $D238,$I$224:K$224), SUMIF($I$5:K$5, $D238,$I$224:K$224)/$I$215, SUMIF($I$5:K$5, $D238,$I$224:K$224)-SUM($I238:K238))</f>
        <v>0</v>
      </c>
      <c r="M238" s="6">
        <f>IF(SUM($I238:L238)&lt;SUMIF($I$5:L$5, $D238,$I$224:L$224), SUMIF($I$5:L$5, $D238,$I$224:L$224)/$I$215, SUMIF($I$5:L$5, $D238,$I$224:L$224)-SUM($I238:L238))</f>
        <v>0</v>
      </c>
      <c r="N238" s="6">
        <f>IF(SUM($I238:M238)&lt;SUMIF($I$5:M$5, $D238,$I$224:M$224), SUMIF($I$5:M$5, $D238,$I$224:M$224)/$I$215, SUMIF($I$5:M$5, $D238,$I$224:M$224)-SUM($I238:M238))</f>
        <v>0</v>
      </c>
      <c r="O238" s="6">
        <f>IF(SUM($I238:N238)&lt;SUMIF($I$5:N$5, $D238,$I$224:N$224), SUMIF($I$5:N$5, $D238,$I$224:N$224)/$I$215, SUMIF($I$5:N$5, $D238,$I$224:N$224)-SUM($I238:N238))</f>
        <v>0</v>
      </c>
      <c r="P238" s="6">
        <f>IF(SUM($I238:O238)&lt;SUMIF($I$5:O$5, $D238,$I$224:O$224), SUMIF($I$5:O$5, $D238,$I$224:O$224)/$I$215, SUMIF($I$5:O$5, $D238,$I$224:O$224)-SUM($I238:O238))</f>
        <v>0</v>
      </c>
      <c r="Q238" s="6">
        <f>IF(SUM($I238:P238)&lt;SUMIF($I$5:P$5, $D238,$I$224:P$224), SUMIF($I$5:P$5, $D238,$I$224:P$224)/$I$215, SUMIF($I$5:P$5, $D238,$I$224:P$224)-SUM($I238:P238))</f>
        <v>0</v>
      </c>
      <c r="R238" s="6">
        <f>IF(SUM($I238:Q238)&lt;SUMIF($I$5:Q$5, $D238,$I$224:Q$224), SUMIF($I$5:Q$5, $D238,$I$224:Q$224)/$I$215, SUMIF($I$5:Q$5, $D238,$I$224:Q$224)-SUM($I238:Q238))</f>
        <v>0</v>
      </c>
      <c r="S238" s="6">
        <f>IF(SUM($I238:R238)&lt;SUMIF($I$5:R$5, $D238,$I$224:R$224), SUMIF($I$5:R$5, $D238,$I$224:R$224)/$I$215, SUMIF($I$5:R$5, $D238,$I$224:R$224)-SUM($I238:R238))</f>
        <v>0</v>
      </c>
    </row>
    <row r="239" spans="4:19" ht="12.75" customHeight="1">
      <c r="D239" s="25">
        <f t="shared" si="84"/>
        <v>2024</v>
      </c>
      <c r="E239" s="1" t="s">
        <v>27</v>
      </c>
      <c r="I239" s="37"/>
      <c r="J239" s="6">
        <f>IF(SUM($I239:I239)&lt;SUMIF(I$5:$I$5, $D239,I$224:$I$224), SUMIF(I$5:$I$5, $D239,I$224:$I$224)/$I$215, SUMIF(I$5:$I$5, $D239,I$224:$I$224)-SUM($I239:I239))</f>
        <v>0</v>
      </c>
      <c r="K239" s="6">
        <f>IF(SUM($I239:J239)&lt;SUMIF($I$5:J$5, $D239,$I$224:J$224), SUMIF($I$5:J$5, $D239,$I$224:J$224)/$I$215, SUMIF($I$5:J$5, $D239,$I$224:J$224)-SUM($I239:J239))</f>
        <v>0</v>
      </c>
      <c r="L239" s="6">
        <f>IF(SUM($I239:K239)&lt;SUMIF($I$5:K$5, $D239,$I$224:K$224), SUMIF($I$5:K$5, $D239,$I$224:K$224)/$I$215, SUMIF($I$5:K$5, $D239,$I$224:K$224)-SUM($I239:K239))</f>
        <v>0</v>
      </c>
      <c r="M239" s="6">
        <f>IF(SUM($I239:L239)&lt;SUMIF($I$5:L$5, $D239,$I$224:L$224), SUMIF($I$5:L$5, $D239,$I$224:L$224)/$I$215, SUMIF($I$5:L$5, $D239,$I$224:L$224)-SUM($I239:L239))</f>
        <v>0</v>
      </c>
      <c r="N239" s="6">
        <f>IF(SUM($I239:M239)&lt;SUMIF($I$5:M$5, $D239,$I$224:M$224), SUMIF($I$5:M$5, $D239,$I$224:M$224)/$I$215, SUMIF($I$5:M$5, $D239,$I$224:M$224)-SUM($I239:M239))</f>
        <v>0</v>
      </c>
      <c r="O239" s="6">
        <f>IF(SUM($I239:N239)&lt;SUMIF($I$5:N$5, $D239,$I$224:N$224), SUMIF($I$5:N$5, $D239,$I$224:N$224)/$I$215, SUMIF($I$5:N$5, $D239,$I$224:N$224)-SUM($I239:N239))</f>
        <v>0</v>
      </c>
      <c r="P239" s="6">
        <f>IF(SUM($I239:O239)&lt;SUMIF($I$5:O$5, $D239,$I$224:O$224), SUMIF($I$5:O$5, $D239,$I$224:O$224)/$I$215, SUMIF($I$5:O$5, $D239,$I$224:O$224)-SUM($I239:O239))</f>
        <v>0</v>
      </c>
      <c r="Q239" s="6">
        <f>IF(SUM($I239:P239)&lt;SUMIF($I$5:P$5, $D239,$I$224:P$224), SUMIF($I$5:P$5, $D239,$I$224:P$224)/$I$215, SUMIF($I$5:P$5, $D239,$I$224:P$224)-SUM($I239:P239))</f>
        <v>0</v>
      </c>
      <c r="R239" s="6">
        <f>IF(SUM($I239:Q239)&lt;SUMIF($I$5:Q$5, $D239,$I$224:Q$224), SUMIF($I$5:Q$5, $D239,$I$224:Q$224)/$I$215, SUMIF($I$5:Q$5, $D239,$I$224:Q$224)-SUM($I239:Q239))</f>
        <v>0</v>
      </c>
      <c r="S239" s="6">
        <f>IF(SUM($I239:R239)&lt;SUMIF($I$5:R$5, $D239,$I$224:R$224), SUMIF($I$5:R$5, $D239,$I$224:R$224)/$I$215, SUMIF($I$5:R$5, $D239,$I$224:R$224)-SUM($I239:R239))</f>
        <v>0</v>
      </c>
    </row>
    <row r="240" spans="4:19" ht="12.75" customHeight="1">
      <c r="D240" s="25">
        <f t="shared" si="84"/>
        <v>2025</v>
      </c>
      <c r="E240" s="1" t="s">
        <v>27</v>
      </c>
      <c r="I240" s="37"/>
      <c r="J240" s="6">
        <f>IF(SUM($I240:I240)&lt;SUMIF(I$5:$I$5, $D240,I$224:$I$224), SUMIF(I$5:$I$5, $D240,I$224:$I$224)/$I$215, SUMIF(I$5:$I$5, $D240,I$224:$I$224)-SUM($I240:I240))</f>
        <v>0</v>
      </c>
      <c r="K240" s="6">
        <f>IF(SUM($I240:J240)&lt;SUMIF($I$5:J$5, $D240,$I$224:J$224), SUMIF($I$5:J$5, $D240,$I$224:J$224)/$I$215, SUMIF($I$5:J$5, $D240,$I$224:J$224)-SUM($I240:J240))</f>
        <v>0</v>
      </c>
      <c r="L240" s="6">
        <f>IF(SUM($I240:K240)&lt;SUMIF($I$5:K$5, $D240,$I$224:K$224), SUMIF($I$5:K$5, $D240,$I$224:K$224)/$I$215, SUMIF($I$5:K$5, $D240,$I$224:K$224)-SUM($I240:K240))</f>
        <v>0</v>
      </c>
      <c r="M240" s="6">
        <f>IF(SUM($I240:L240)&lt;SUMIF($I$5:L$5, $D240,$I$224:L$224), SUMIF($I$5:L$5, $D240,$I$224:L$224)/$I$215, SUMIF($I$5:L$5, $D240,$I$224:L$224)-SUM($I240:L240))</f>
        <v>0</v>
      </c>
      <c r="N240" s="6">
        <f>IF(SUM($I240:M240)&lt;SUMIF($I$5:M$5, $D240,$I$224:M$224), SUMIF($I$5:M$5, $D240,$I$224:M$224)/$I$215, SUMIF($I$5:M$5, $D240,$I$224:M$224)-SUM($I240:M240))</f>
        <v>0</v>
      </c>
      <c r="O240" s="6">
        <f>IF(SUM($I240:N240)&lt;SUMIF($I$5:N$5, $D240,$I$224:N$224), SUMIF($I$5:N$5, $D240,$I$224:N$224)/$I$215, SUMIF($I$5:N$5, $D240,$I$224:N$224)-SUM($I240:N240))</f>
        <v>0</v>
      </c>
      <c r="P240" s="6">
        <f>IF(SUM($I240:O240)&lt;SUMIF($I$5:O$5, $D240,$I$224:O$224), SUMIF($I$5:O$5, $D240,$I$224:O$224)/$I$215, SUMIF($I$5:O$5, $D240,$I$224:O$224)-SUM($I240:O240))</f>
        <v>0</v>
      </c>
      <c r="Q240" s="6">
        <f>IF(SUM($I240:P240)&lt;SUMIF($I$5:P$5, $D240,$I$224:P$224), SUMIF($I$5:P$5, $D240,$I$224:P$224)/$I$215, SUMIF($I$5:P$5, $D240,$I$224:P$224)-SUM($I240:P240))</f>
        <v>0</v>
      </c>
      <c r="R240" s="6">
        <f>IF(SUM($I240:Q240)&lt;SUMIF($I$5:Q$5, $D240,$I$224:Q$224), SUMIF($I$5:Q$5, $D240,$I$224:Q$224)/$I$215, SUMIF($I$5:Q$5, $D240,$I$224:Q$224)-SUM($I240:Q240))</f>
        <v>0</v>
      </c>
      <c r="S240" s="6">
        <f>IF(SUM($I240:R240)&lt;SUMIF($I$5:R$5, $D240,$I$224:R$224), SUMIF($I$5:R$5, $D240,$I$224:R$224)/$I$215, SUMIF($I$5:R$5, $D240,$I$224:R$224)-SUM($I240:R240))</f>
        <v>0</v>
      </c>
    </row>
    <row r="241" spans="4:19" ht="12.75" customHeight="1">
      <c r="D241" s="25">
        <f t="shared" si="84"/>
        <v>2026</v>
      </c>
      <c r="E241" s="1" t="s">
        <v>27</v>
      </c>
      <c r="I241" s="37"/>
      <c r="J241" s="6">
        <f>IF(SUM($I241:I241)&lt;SUMIF(I$5:$I$5, $D241,I$224:$I$224), SUMIF(I$5:$I$5, $D241,I$224:$I$224)/$I$215, SUMIF(I$5:$I$5, $D241,I$224:$I$224)-SUM($I241:I241))</f>
        <v>0</v>
      </c>
      <c r="K241" s="6">
        <f>IF(SUM($I241:J241)&lt;SUMIF($I$5:J$5, $D241,$I$224:J$224), SUMIF($I$5:J$5, $D241,$I$224:J$224)/$I$215, SUMIF($I$5:J$5, $D241,$I$224:J$224)-SUM($I241:J241))</f>
        <v>0</v>
      </c>
      <c r="L241" s="6">
        <f>IF(SUM($I241:K241)&lt;SUMIF($I$5:K$5, $D241,$I$224:K$224), SUMIF($I$5:K$5, $D241,$I$224:K$224)/$I$215, SUMIF($I$5:K$5, $D241,$I$224:K$224)-SUM($I241:K241))</f>
        <v>0</v>
      </c>
      <c r="M241" s="6">
        <f>IF(SUM($I241:L241)&lt;SUMIF($I$5:L$5, $D241,$I$224:L$224), SUMIF($I$5:L$5, $D241,$I$224:L$224)/$I$215, SUMIF($I$5:L$5, $D241,$I$224:L$224)-SUM($I241:L241))</f>
        <v>0</v>
      </c>
      <c r="N241" s="6">
        <f>IF(SUM($I241:M241)&lt;SUMIF($I$5:M$5, $D241,$I$224:M$224), SUMIF($I$5:M$5, $D241,$I$224:M$224)/$I$215, SUMIF($I$5:M$5, $D241,$I$224:M$224)-SUM($I241:M241))</f>
        <v>0</v>
      </c>
      <c r="O241" s="6">
        <f>IF(SUM($I241:N241)&lt;SUMIF($I$5:N$5, $D241,$I$224:N$224), SUMIF($I$5:N$5, $D241,$I$224:N$224)/$I$215, SUMIF($I$5:N$5, $D241,$I$224:N$224)-SUM($I241:N241))</f>
        <v>0</v>
      </c>
      <c r="P241" s="6">
        <f>IF(SUM($I241:O241)&lt;SUMIF($I$5:O$5, $D241,$I$224:O$224), SUMIF($I$5:O$5, $D241,$I$224:O$224)/$I$215, SUMIF($I$5:O$5, $D241,$I$224:O$224)-SUM($I241:O241))</f>
        <v>0</v>
      </c>
      <c r="Q241" s="6">
        <f>IF(SUM($I241:P241)&lt;SUMIF($I$5:P$5, $D241,$I$224:P$224), SUMIF($I$5:P$5, $D241,$I$224:P$224)/$I$215, SUMIF($I$5:P$5, $D241,$I$224:P$224)-SUM($I241:P241))</f>
        <v>0</v>
      </c>
      <c r="R241" s="6">
        <f>IF(SUM($I241:Q241)&lt;SUMIF($I$5:Q$5, $D241,$I$224:Q$224), SUMIF($I$5:Q$5, $D241,$I$224:Q$224)/$I$215, SUMIF($I$5:Q$5, $D241,$I$224:Q$224)-SUM($I241:Q241))</f>
        <v>0</v>
      </c>
      <c r="S241" s="6">
        <f>IF(SUM($I241:R241)&lt;SUMIF($I$5:R$5, $D241,$I$224:R$224), SUMIF($I$5:R$5, $D241,$I$224:R$224)/$I$215, SUMIF($I$5:R$5, $D241,$I$224:R$224)-SUM($I241:R241))</f>
        <v>0</v>
      </c>
    </row>
    <row r="242" spans="4:19" ht="12.75" customHeight="1">
      <c r="D242" s="25">
        <f t="shared" si="84"/>
        <v>2027</v>
      </c>
      <c r="E242" s="1" t="s">
        <v>27</v>
      </c>
      <c r="I242" s="37"/>
      <c r="J242" s="6">
        <f>IF(SUM($I242:I242)&lt;SUMIF(I$5:$I$5, $D242,I$224:$I$224), SUMIF(I$5:$I$5, $D242,I$224:$I$224)/$I$215, SUMIF(I$5:$I$5, $D242,I$224:$I$224)-SUM($I242:I242))</f>
        <v>0</v>
      </c>
      <c r="K242" s="6">
        <f>IF(SUM($I242:J242)&lt;SUMIF($I$5:J$5, $D242,$I$224:J$224), SUMIF($I$5:J$5, $D242,$I$224:J$224)/$I$215, SUMIF($I$5:J$5, $D242,$I$224:J$224)-SUM($I242:J242))</f>
        <v>0</v>
      </c>
      <c r="L242" s="6">
        <f>IF(SUM($I242:K242)&lt;SUMIF($I$5:K$5, $D242,$I$224:K$224), SUMIF($I$5:K$5, $D242,$I$224:K$224)/$I$215, SUMIF($I$5:K$5, $D242,$I$224:K$224)-SUM($I242:K242))</f>
        <v>0</v>
      </c>
      <c r="M242" s="6">
        <f>IF(SUM($I242:L242)&lt;SUMIF($I$5:L$5, $D242,$I$224:L$224), SUMIF($I$5:L$5, $D242,$I$224:L$224)/$I$215, SUMIF($I$5:L$5, $D242,$I$224:L$224)-SUM($I242:L242))</f>
        <v>0</v>
      </c>
      <c r="N242" s="6">
        <f>IF(SUM($I242:M242)&lt;SUMIF($I$5:M$5, $D242,$I$224:M$224), SUMIF($I$5:M$5, $D242,$I$224:M$224)/$I$215, SUMIF($I$5:M$5, $D242,$I$224:M$224)-SUM($I242:M242))</f>
        <v>0</v>
      </c>
      <c r="O242" s="6">
        <f>IF(SUM($I242:N242)&lt;SUMIF($I$5:N$5, $D242,$I$224:N$224), SUMIF($I$5:N$5, $D242,$I$224:N$224)/$I$215, SUMIF($I$5:N$5, $D242,$I$224:N$224)-SUM($I242:N242))</f>
        <v>0</v>
      </c>
      <c r="P242" s="6">
        <f>IF(SUM($I242:O242)&lt;SUMIF($I$5:O$5, $D242,$I$224:O$224), SUMIF($I$5:O$5, $D242,$I$224:O$224)/$I$215, SUMIF($I$5:O$5, $D242,$I$224:O$224)-SUM($I242:O242))</f>
        <v>0</v>
      </c>
      <c r="Q242" s="6">
        <f>IF(SUM($I242:P242)&lt;SUMIF($I$5:P$5, $D242,$I$224:P$224), SUMIF($I$5:P$5, $D242,$I$224:P$224)/$I$215, SUMIF($I$5:P$5, $D242,$I$224:P$224)-SUM($I242:P242))</f>
        <v>0</v>
      </c>
      <c r="R242" s="6">
        <f>IF(SUM($I242:Q242)&lt;SUMIF($I$5:Q$5, $D242,$I$224:Q$224), SUMIF($I$5:Q$5, $D242,$I$224:Q$224)/$I$215, SUMIF($I$5:Q$5, $D242,$I$224:Q$224)-SUM($I242:Q242))</f>
        <v>0</v>
      </c>
      <c r="S242" s="6">
        <f>IF(SUM($I242:R242)&lt;SUMIF($I$5:R$5, $D242,$I$224:R$224), SUMIF($I$5:R$5, $D242,$I$224:R$224)/$I$215, SUMIF($I$5:R$5, $D242,$I$224:R$224)-SUM($I242:R242))</f>
        <v>0</v>
      </c>
    </row>
    <row r="243" spans="4:19" ht="12.75" customHeight="1">
      <c r="D243" s="25">
        <f t="shared" si="84"/>
        <v>2028</v>
      </c>
      <c r="E243" s="1" t="s">
        <v>27</v>
      </c>
      <c r="I243" s="37"/>
      <c r="J243" s="6">
        <f>IF(SUM($I243:I243)&lt;SUMIF(I$5:$I$5, $D243,I$224:$I$224), SUMIF(I$5:$I$5, $D243,I$224:$I$224)/$I$215, SUMIF(I$5:$I$5, $D243,I$224:$I$224)-SUM($I243:I243))</f>
        <v>0</v>
      </c>
      <c r="K243" s="6">
        <f>IF(SUM($I243:J243)&lt;SUMIF($I$5:J$5, $D243,$I$224:J$224), SUMIF($I$5:J$5, $D243,$I$224:J$224)/$I$215, SUMIF($I$5:J$5, $D243,$I$224:J$224)-SUM($I243:J243))</f>
        <v>0</v>
      </c>
      <c r="L243" s="6">
        <f>IF(SUM($I243:K243)&lt;SUMIF($I$5:K$5, $D243,$I$224:K$224), SUMIF($I$5:K$5, $D243,$I$224:K$224)/$I$215, SUMIF($I$5:K$5, $D243,$I$224:K$224)-SUM($I243:K243))</f>
        <v>0</v>
      </c>
      <c r="M243" s="6">
        <f>IF(SUM($I243:L243)&lt;SUMIF($I$5:L$5, $D243,$I$224:L$224), SUMIF($I$5:L$5, $D243,$I$224:L$224)/$I$215, SUMIF($I$5:L$5, $D243,$I$224:L$224)-SUM($I243:L243))</f>
        <v>0</v>
      </c>
      <c r="N243" s="6">
        <f>IF(SUM($I243:M243)&lt;SUMIF($I$5:M$5, $D243,$I$224:M$224), SUMIF($I$5:M$5, $D243,$I$224:M$224)/$I$215, SUMIF($I$5:M$5, $D243,$I$224:M$224)-SUM($I243:M243))</f>
        <v>0</v>
      </c>
      <c r="O243" s="6">
        <f>IF(SUM($I243:N243)&lt;SUMIF($I$5:N$5, $D243,$I$224:N$224), SUMIF($I$5:N$5, $D243,$I$224:N$224)/$I$215, SUMIF($I$5:N$5, $D243,$I$224:N$224)-SUM($I243:N243))</f>
        <v>0</v>
      </c>
      <c r="P243" s="6">
        <f>IF(SUM($I243:O243)&lt;SUMIF($I$5:O$5, $D243,$I$224:O$224), SUMIF($I$5:O$5, $D243,$I$224:O$224)/$I$215, SUMIF($I$5:O$5, $D243,$I$224:O$224)-SUM($I243:O243))</f>
        <v>0</v>
      </c>
      <c r="Q243" s="6">
        <f>IF(SUM($I243:P243)&lt;SUMIF($I$5:P$5, $D243,$I$224:P$224), SUMIF($I$5:P$5, $D243,$I$224:P$224)/$I$215, SUMIF($I$5:P$5, $D243,$I$224:P$224)-SUM($I243:P243))</f>
        <v>0</v>
      </c>
      <c r="R243" s="6">
        <f>IF(SUM($I243:Q243)&lt;SUMIF($I$5:Q$5, $D243,$I$224:Q$224), SUMIF($I$5:Q$5, $D243,$I$224:Q$224)/$I$215, SUMIF($I$5:Q$5, $D243,$I$224:Q$224)-SUM($I243:Q243))</f>
        <v>0</v>
      </c>
      <c r="S243" s="6">
        <f>IF(SUM($I243:R243)&lt;SUMIF($I$5:R$5, $D243,$I$224:R$224), SUMIF($I$5:R$5, $D243,$I$224:R$224)/$I$215, SUMIF($I$5:R$5, $D243,$I$224:R$224)-SUM($I243:R243))</f>
        <v>0</v>
      </c>
    </row>
    <row r="244" spans="4:19" ht="12.75" customHeight="1">
      <c r="D244" s="25">
        <f t="shared" si="84"/>
        <v>2029</v>
      </c>
      <c r="E244" s="1" t="s">
        <v>27</v>
      </c>
      <c r="I244" s="37"/>
      <c r="J244" s="6">
        <f>IF(SUM($I244:I244)&lt;SUMIF(I$5:$I$5, $D244,I$224:$I$224), SUMIF(I$5:$I$5, $D244,I$224:$I$224)/$I$215, SUMIF(I$5:$I$5, $D244,I$224:$I$224)-SUM($I244:I244))</f>
        <v>0</v>
      </c>
      <c r="K244" s="6">
        <f>IF(SUM($I244:J244)&lt;SUMIF($I$5:J$5, $D244,$I$224:J$224), SUMIF($I$5:J$5, $D244,$I$224:J$224)/$I$215, SUMIF($I$5:J$5, $D244,$I$224:J$224)-SUM($I244:J244))</f>
        <v>0</v>
      </c>
      <c r="L244" s="6">
        <f>IF(SUM($I244:K244)&lt;SUMIF($I$5:K$5, $D244,$I$224:K$224), SUMIF($I$5:K$5, $D244,$I$224:K$224)/$I$215, SUMIF($I$5:K$5, $D244,$I$224:K$224)-SUM($I244:K244))</f>
        <v>0</v>
      </c>
      <c r="M244" s="6">
        <f>IF(SUM($I244:L244)&lt;SUMIF($I$5:L$5, $D244,$I$224:L$224), SUMIF($I$5:L$5, $D244,$I$224:L$224)/$I$215, SUMIF($I$5:L$5, $D244,$I$224:L$224)-SUM($I244:L244))</f>
        <v>0</v>
      </c>
      <c r="N244" s="6">
        <f>IF(SUM($I244:M244)&lt;SUMIF($I$5:M$5, $D244,$I$224:M$224), SUMIF($I$5:M$5, $D244,$I$224:M$224)/$I$215, SUMIF($I$5:M$5, $D244,$I$224:M$224)-SUM($I244:M244))</f>
        <v>0</v>
      </c>
      <c r="O244" s="6">
        <f>IF(SUM($I244:N244)&lt;SUMIF($I$5:N$5, $D244,$I$224:N$224), SUMIF($I$5:N$5, $D244,$I$224:N$224)/$I$215, SUMIF($I$5:N$5, $D244,$I$224:N$224)-SUM($I244:N244))</f>
        <v>0</v>
      </c>
      <c r="P244" s="6">
        <f>IF(SUM($I244:O244)&lt;SUMIF($I$5:O$5, $D244,$I$224:O$224), SUMIF($I$5:O$5, $D244,$I$224:O$224)/$I$215, SUMIF($I$5:O$5, $D244,$I$224:O$224)-SUM($I244:O244))</f>
        <v>0</v>
      </c>
      <c r="Q244" s="6">
        <f>IF(SUM($I244:P244)&lt;SUMIF($I$5:P$5, $D244,$I$224:P$224), SUMIF($I$5:P$5, $D244,$I$224:P$224)/$I$215, SUMIF($I$5:P$5, $D244,$I$224:P$224)-SUM($I244:P244))</f>
        <v>0</v>
      </c>
      <c r="R244" s="6">
        <f>IF(SUM($I244:Q244)&lt;SUMIF($I$5:Q$5, $D244,$I$224:Q$224), SUMIF($I$5:Q$5, $D244,$I$224:Q$224)/$I$215, SUMIF($I$5:Q$5, $D244,$I$224:Q$224)-SUM($I244:Q244))</f>
        <v>0</v>
      </c>
      <c r="S244" s="6">
        <f>IF(SUM($I244:R244)&lt;SUMIF($I$5:R$5, $D244,$I$224:R$224), SUMIF($I$5:R$5, $D244,$I$224:R$224)/$I$215, SUMIF($I$5:R$5, $D244,$I$224:R$224)-SUM($I244:R244))</f>
        <v>0</v>
      </c>
    </row>
    <row r="245" spans="4:19" ht="12.75" customHeight="1">
      <c r="D245" s="25">
        <f t="shared" si="84"/>
        <v>2030</v>
      </c>
      <c r="E245" s="1" t="s">
        <v>27</v>
      </c>
      <c r="I245" s="37"/>
      <c r="J245" s="6">
        <f>IF(SUM($I245:I245)&lt;SUMIF(I$5:$I$5, $D245,I$224:$I$224), SUMIF(I$5:$I$5, $D245,I$224:$I$224)/$I$215, SUMIF(I$5:$I$5, $D245,I$224:$I$224)-SUM($I245:I245))</f>
        <v>0</v>
      </c>
      <c r="K245" s="6">
        <f>IF(SUM($I245:J245)&lt;SUMIF($I$5:J$5, $D245,$I$224:J$224), SUMIF($I$5:J$5, $D245,$I$224:J$224)/$I$215, SUMIF($I$5:J$5, $D245,$I$224:J$224)-SUM($I245:J245))</f>
        <v>0</v>
      </c>
      <c r="L245" s="6">
        <f>IF(SUM($I245:K245)&lt;SUMIF($I$5:K$5, $D245,$I$224:K$224), SUMIF($I$5:K$5, $D245,$I$224:K$224)/$I$215, SUMIF($I$5:K$5, $D245,$I$224:K$224)-SUM($I245:K245))</f>
        <v>0</v>
      </c>
      <c r="M245" s="6">
        <f>IF(SUM($I245:L245)&lt;SUMIF($I$5:L$5, $D245,$I$224:L$224), SUMIF($I$5:L$5, $D245,$I$224:L$224)/$I$215, SUMIF($I$5:L$5, $D245,$I$224:L$224)-SUM($I245:L245))</f>
        <v>0</v>
      </c>
      <c r="N245" s="6">
        <f>IF(SUM($I245:M245)&lt;SUMIF($I$5:M$5, $D245,$I$224:M$224), SUMIF($I$5:M$5, $D245,$I$224:M$224)/$I$215, SUMIF($I$5:M$5, $D245,$I$224:M$224)-SUM($I245:M245))</f>
        <v>0</v>
      </c>
      <c r="O245" s="6">
        <f>IF(SUM($I245:N245)&lt;SUMIF($I$5:N$5, $D245,$I$224:N$224), SUMIF($I$5:N$5, $D245,$I$224:N$224)/$I$215, SUMIF($I$5:N$5, $D245,$I$224:N$224)-SUM($I245:N245))</f>
        <v>0</v>
      </c>
      <c r="P245" s="6">
        <f>IF(SUM($I245:O245)&lt;SUMIF($I$5:O$5, $D245,$I$224:O$224), SUMIF($I$5:O$5, $D245,$I$224:O$224)/$I$215, SUMIF($I$5:O$5, $D245,$I$224:O$224)-SUM($I245:O245))</f>
        <v>0</v>
      </c>
      <c r="Q245" s="6">
        <f>IF(SUM($I245:P245)&lt;SUMIF($I$5:P$5, $D245,$I$224:P$224), SUMIF($I$5:P$5, $D245,$I$224:P$224)/$I$215, SUMIF($I$5:P$5, $D245,$I$224:P$224)-SUM($I245:P245))</f>
        <v>0</v>
      </c>
      <c r="R245" s="6">
        <f>IF(SUM($I245:Q245)&lt;SUMIF($I$5:Q$5, $D245,$I$224:Q$224), SUMIF($I$5:Q$5, $D245,$I$224:Q$224)/$I$215, SUMIF($I$5:Q$5, $D245,$I$224:Q$224)-SUM($I245:Q245))</f>
        <v>0</v>
      </c>
      <c r="S245" s="6">
        <f>IF(SUM($I245:R245)&lt;SUMIF($I$5:R$5, $D245,$I$224:R$224), SUMIF($I$5:R$5, $D245,$I$224:R$224)/$I$215, SUMIF($I$5:R$5, $D245,$I$224:R$224)-SUM($I245:R245))</f>
        <v>0</v>
      </c>
    </row>
    <row r="246" spans="4:19" ht="12.75" customHeight="1">
      <c r="D246" s="25">
        <f t="shared" si="84"/>
        <v>2031</v>
      </c>
      <c r="E246" s="1" t="s">
        <v>27</v>
      </c>
      <c r="I246" s="37"/>
      <c r="J246" s="6">
        <f>IF(SUM($I246:I246)&lt;SUMIF(I$5:$I$5, $D246,I$224:$I$224), SUMIF(I$5:$I$5, $D246,I$224:$I$224)/$I$215, SUMIF(I$5:$I$5, $D246,I$224:$I$224)-SUM($I246:I246))</f>
        <v>0</v>
      </c>
      <c r="K246" s="6">
        <f>IF(SUM($I246:J246)&lt;SUMIF($I$5:J$5, $D246,$I$224:J$224), SUMIF($I$5:J$5, $D246,$I$224:J$224)/$I$215, SUMIF($I$5:J$5, $D246,$I$224:J$224)-SUM($I246:J246))</f>
        <v>0</v>
      </c>
      <c r="L246" s="6">
        <f>IF(SUM($I246:K246)&lt;SUMIF($I$5:K$5, $D246,$I$224:K$224), SUMIF($I$5:K$5, $D246,$I$224:K$224)/$I$215, SUMIF($I$5:K$5, $D246,$I$224:K$224)-SUM($I246:K246))</f>
        <v>0</v>
      </c>
      <c r="M246" s="6">
        <f>IF(SUM($I246:L246)&lt;SUMIF($I$5:L$5, $D246,$I$224:L$224), SUMIF($I$5:L$5, $D246,$I$224:L$224)/$I$215, SUMIF($I$5:L$5, $D246,$I$224:L$224)-SUM($I246:L246))</f>
        <v>0</v>
      </c>
      <c r="N246" s="6">
        <f>IF(SUM($I246:M246)&lt;SUMIF($I$5:M$5, $D246,$I$224:M$224), SUMIF($I$5:M$5, $D246,$I$224:M$224)/$I$215, SUMIF($I$5:M$5, $D246,$I$224:M$224)-SUM($I246:M246))</f>
        <v>0</v>
      </c>
      <c r="O246" s="6">
        <f>IF(SUM($I246:N246)&lt;SUMIF($I$5:N$5, $D246,$I$224:N$224), SUMIF($I$5:N$5, $D246,$I$224:N$224)/$I$215, SUMIF($I$5:N$5, $D246,$I$224:N$224)-SUM($I246:N246))</f>
        <v>0</v>
      </c>
      <c r="P246" s="6">
        <f>IF(SUM($I246:O246)&lt;SUMIF($I$5:O$5, $D246,$I$224:O$224), SUMIF($I$5:O$5, $D246,$I$224:O$224)/$I$215, SUMIF($I$5:O$5, $D246,$I$224:O$224)-SUM($I246:O246))</f>
        <v>0</v>
      </c>
      <c r="Q246" s="6">
        <f>IF(SUM($I246:P246)&lt;SUMIF($I$5:P$5, $D246,$I$224:P$224), SUMIF($I$5:P$5, $D246,$I$224:P$224)/$I$215, SUMIF($I$5:P$5, $D246,$I$224:P$224)-SUM($I246:P246))</f>
        <v>0</v>
      </c>
      <c r="R246" s="6">
        <f>IF(SUM($I246:Q246)&lt;SUMIF($I$5:Q$5, $D246,$I$224:Q$224), SUMIF($I$5:Q$5, $D246,$I$224:Q$224)/$I$215, SUMIF($I$5:Q$5, $D246,$I$224:Q$224)-SUM($I246:Q246))</f>
        <v>0</v>
      </c>
      <c r="S246" s="6">
        <f>IF(SUM($I246:R246)&lt;SUMIF($I$5:R$5, $D246,$I$224:R$224), SUMIF($I$5:R$5, $D246,$I$224:R$224)/$I$215, SUMIF($I$5:R$5, $D246,$I$224:R$224)-SUM($I246:R246))</f>
        <v>0</v>
      </c>
    </row>
    <row r="247" spans="4:19" ht="12.75" customHeight="1">
      <c r="D247" s="25">
        <f t="shared" si="84"/>
        <v>2032</v>
      </c>
      <c r="E247" s="1" t="s">
        <v>27</v>
      </c>
      <c r="I247" s="37"/>
      <c r="J247" s="6">
        <f>IF(SUM($I247:I247)&lt;SUMIF(I$5:$I$5, $D247,I$224:$I$224), SUMIF(I$5:$I$5, $D247,I$224:$I$224)/$I$215, SUMIF(I$5:$I$5, $D247,I$224:$I$224)-SUM($I247:I247))</f>
        <v>0</v>
      </c>
      <c r="K247" s="6">
        <f>IF(SUM($I247:J247)&lt;SUMIF($I$5:J$5, $D247,$I$224:J$224), SUMIF($I$5:J$5, $D247,$I$224:J$224)/$I$215, SUMIF($I$5:J$5, $D247,$I$224:J$224)-SUM($I247:J247))</f>
        <v>0</v>
      </c>
      <c r="L247" s="6">
        <f>IF(SUM($I247:K247)&lt;SUMIF($I$5:K$5, $D247,$I$224:K$224), SUMIF($I$5:K$5, $D247,$I$224:K$224)/$I$215, SUMIF($I$5:K$5, $D247,$I$224:K$224)-SUM($I247:K247))</f>
        <v>0</v>
      </c>
      <c r="M247" s="6">
        <f>IF(SUM($I247:L247)&lt;SUMIF($I$5:L$5, $D247,$I$224:L$224), SUMIF($I$5:L$5, $D247,$I$224:L$224)/$I$215, SUMIF($I$5:L$5, $D247,$I$224:L$224)-SUM($I247:L247))</f>
        <v>0</v>
      </c>
      <c r="N247" s="6">
        <f>IF(SUM($I247:M247)&lt;SUMIF($I$5:M$5, $D247,$I$224:M$224), SUMIF($I$5:M$5, $D247,$I$224:M$224)/$I$215, SUMIF($I$5:M$5, $D247,$I$224:M$224)-SUM($I247:M247))</f>
        <v>0</v>
      </c>
      <c r="O247" s="6">
        <f>IF(SUM($I247:N247)&lt;SUMIF($I$5:N$5, $D247,$I$224:N$224), SUMIF($I$5:N$5, $D247,$I$224:N$224)/$I$215, SUMIF($I$5:N$5, $D247,$I$224:N$224)-SUM($I247:N247))</f>
        <v>0</v>
      </c>
      <c r="P247" s="6">
        <f>IF(SUM($I247:O247)&lt;SUMIF($I$5:O$5, $D247,$I$224:O$224), SUMIF($I$5:O$5, $D247,$I$224:O$224)/$I$215, SUMIF($I$5:O$5, $D247,$I$224:O$224)-SUM($I247:O247))</f>
        <v>0</v>
      </c>
      <c r="Q247" s="6">
        <f>IF(SUM($I247:P247)&lt;SUMIF($I$5:P$5, $D247,$I$224:P$224), SUMIF($I$5:P$5, $D247,$I$224:P$224)/$I$215, SUMIF($I$5:P$5, $D247,$I$224:P$224)-SUM($I247:P247))</f>
        <v>0</v>
      </c>
      <c r="R247" s="6">
        <f>IF(SUM($I247:Q247)&lt;SUMIF($I$5:Q$5, $D247,$I$224:Q$224), SUMIF($I$5:Q$5, $D247,$I$224:Q$224)/$I$215, SUMIF($I$5:Q$5, $D247,$I$224:Q$224)-SUM($I247:Q247))</f>
        <v>0</v>
      </c>
      <c r="S247" s="6">
        <f>IF(SUM($I247:R247)&lt;SUMIF($I$5:R$5, $D247,$I$224:R$224), SUMIF($I$5:R$5, $D247,$I$224:R$224)/$I$215, SUMIF($I$5:R$5, $D247,$I$224:R$224)-SUM($I247:R247))</f>
        <v>0</v>
      </c>
    </row>
    <row r="248" spans="4:19" ht="12.75" customHeight="1">
      <c r="D248" s="25">
        <f t="shared" si="84"/>
        <v>2033</v>
      </c>
      <c r="E248" s="1" t="s">
        <v>27</v>
      </c>
      <c r="I248" s="37"/>
      <c r="J248" s="6">
        <f>IF(SUM($I248:I248)&lt;SUMIF(I$5:$I$5, $D248,I$224:$I$224), SUMIF(I$5:$I$5, $D248,I$224:$I$224)/$I$215, SUMIF(I$5:$I$5, $D248,I$224:$I$224)-SUM($I248:I248))</f>
        <v>0</v>
      </c>
      <c r="K248" s="6">
        <f>IF(SUM($I248:J248)&lt;SUMIF($I$5:J$5, $D248,$I$224:J$224), SUMIF($I$5:J$5, $D248,$I$224:J$224)/$I$215, SUMIF($I$5:J$5, $D248,$I$224:J$224)-SUM($I248:J248))</f>
        <v>0</v>
      </c>
      <c r="L248" s="6">
        <f>IF(SUM($I248:K248)&lt;SUMIF($I$5:K$5, $D248,$I$224:K$224), SUMIF($I$5:K$5, $D248,$I$224:K$224)/$I$215, SUMIF($I$5:K$5, $D248,$I$224:K$224)-SUM($I248:K248))</f>
        <v>0</v>
      </c>
      <c r="M248" s="6">
        <f>IF(SUM($I248:L248)&lt;SUMIF($I$5:L$5, $D248,$I$224:L$224), SUMIF($I$5:L$5, $D248,$I$224:L$224)/$I$215, SUMIF($I$5:L$5, $D248,$I$224:L$224)-SUM($I248:L248))</f>
        <v>0</v>
      </c>
      <c r="N248" s="6">
        <f>IF(SUM($I248:M248)&lt;SUMIF($I$5:M$5, $D248,$I$224:M$224), SUMIF($I$5:M$5, $D248,$I$224:M$224)/$I$215, SUMIF($I$5:M$5, $D248,$I$224:M$224)-SUM($I248:M248))</f>
        <v>0</v>
      </c>
      <c r="O248" s="6">
        <f>IF(SUM($I248:N248)&lt;SUMIF($I$5:N$5, $D248,$I$224:N$224), SUMIF($I$5:N$5, $D248,$I$224:N$224)/$I$215, SUMIF($I$5:N$5, $D248,$I$224:N$224)-SUM($I248:N248))</f>
        <v>0</v>
      </c>
      <c r="P248" s="6">
        <f>IF(SUM($I248:O248)&lt;SUMIF($I$5:O$5, $D248,$I$224:O$224), SUMIF($I$5:O$5, $D248,$I$224:O$224)/$I$215, SUMIF($I$5:O$5, $D248,$I$224:O$224)-SUM($I248:O248))</f>
        <v>0</v>
      </c>
      <c r="Q248" s="6">
        <f>IF(SUM($I248:P248)&lt;SUMIF($I$5:P$5, $D248,$I$224:P$224), SUMIF($I$5:P$5, $D248,$I$224:P$224)/$I$215, SUMIF($I$5:P$5, $D248,$I$224:P$224)-SUM($I248:P248))</f>
        <v>0</v>
      </c>
      <c r="R248" s="6">
        <f>IF(SUM($I248:Q248)&lt;SUMIF($I$5:Q$5, $D248,$I$224:Q$224), SUMIF($I$5:Q$5, $D248,$I$224:Q$224)/$I$215, SUMIF($I$5:Q$5, $D248,$I$224:Q$224)-SUM($I248:Q248))</f>
        <v>0</v>
      </c>
      <c r="S248" s="6">
        <f>IF(SUM($I248:R248)&lt;SUMIF($I$5:R$5, $D248,$I$224:R$224), SUMIF($I$5:R$5, $D248,$I$224:R$224)/$I$215, SUMIF($I$5:R$5, $D248,$I$224:R$224)-SUM($I248:R248))</f>
        <v>0</v>
      </c>
    </row>
    <row r="249" spans="4:19" ht="12.75" customHeight="1">
      <c r="D249" s="25">
        <f t="shared" si="84"/>
        <v>2034</v>
      </c>
      <c r="E249" s="1" t="s">
        <v>27</v>
      </c>
      <c r="I249" s="37"/>
      <c r="J249" s="6">
        <f>IF(SUM($I249:I249)&lt;SUMIF(I$5:$I$5, $D249,I$224:$I$224), SUMIF(I$5:$I$5, $D249,I$224:$I$224)/$I$215, SUMIF(I$5:$I$5, $D249,I$224:$I$224)-SUM($I249:I249))</f>
        <v>0</v>
      </c>
      <c r="K249" s="6">
        <f>IF(SUM($I249:J249)&lt;SUMIF($I$5:J$5, $D249,$I$224:J$224), SUMIF($I$5:J$5, $D249,$I$224:J$224)/$I$215, SUMIF($I$5:J$5, $D249,$I$224:J$224)-SUM($I249:J249))</f>
        <v>0</v>
      </c>
      <c r="L249" s="6">
        <f>IF(SUM($I249:K249)&lt;SUMIF($I$5:K$5, $D249,$I$224:K$224), SUMIF($I$5:K$5, $D249,$I$224:K$224)/$I$215, SUMIF($I$5:K$5, $D249,$I$224:K$224)-SUM($I249:K249))</f>
        <v>0</v>
      </c>
      <c r="M249" s="6">
        <f>IF(SUM($I249:L249)&lt;SUMIF($I$5:L$5, $D249,$I$224:L$224), SUMIF($I$5:L$5, $D249,$I$224:L$224)/$I$215, SUMIF($I$5:L$5, $D249,$I$224:L$224)-SUM($I249:L249))</f>
        <v>0</v>
      </c>
      <c r="N249" s="6">
        <f>IF(SUM($I249:M249)&lt;SUMIF($I$5:M$5, $D249,$I$224:M$224), SUMIF($I$5:M$5, $D249,$I$224:M$224)/$I$215, SUMIF($I$5:M$5, $D249,$I$224:M$224)-SUM($I249:M249))</f>
        <v>0</v>
      </c>
      <c r="O249" s="6">
        <f>IF(SUM($I249:N249)&lt;SUMIF($I$5:N$5, $D249,$I$224:N$224), SUMIF($I$5:N$5, $D249,$I$224:N$224)/$I$215, SUMIF($I$5:N$5, $D249,$I$224:N$224)-SUM($I249:N249))</f>
        <v>0</v>
      </c>
      <c r="P249" s="6">
        <f>IF(SUM($I249:O249)&lt;SUMIF($I$5:O$5, $D249,$I$224:O$224), SUMIF($I$5:O$5, $D249,$I$224:O$224)/$I$215, SUMIF($I$5:O$5, $D249,$I$224:O$224)-SUM($I249:O249))</f>
        <v>0</v>
      </c>
      <c r="Q249" s="6">
        <f>IF(SUM($I249:P249)&lt;SUMIF($I$5:P$5, $D249,$I$224:P$224), SUMIF($I$5:P$5, $D249,$I$224:P$224)/$I$215, SUMIF($I$5:P$5, $D249,$I$224:P$224)-SUM($I249:P249))</f>
        <v>0</v>
      </c>
      <c r="R249" s="6">
        <f>IF(SUM($I249:Q249)&lt;SUMIF($I$5:Q$5, $D249,$I$224:Q$224), SUMIF($I$5:Q$5, $D249,$I$224:Q$224)/$I$215, SUMIF($I$5:Q$5, $D249,$I$224:Q$224)-SUM($I249:Q249))</f>
        <v>0</v>
      </c>
      <c r="S249" s="6">
        <f>IF(SUM($I249:R249)&lt;SUMIF($I$5:R$5, $D249,$I$224:R$224), SUMIF($I$5:R$5, $D249,$I$224:R$224)/$I$215, SUMIF($I$5:R$5, $D249,$I$224:R$224)-SUM($I249:R249))</f>
        <v>0</v>
      </c>
    </row>
    <row r="250" spans="4:19" ht="12.75" customHeight="1">
      <c r="D250" s="25">
        <f t="shared" si="84"/>
        <v>2035</v>
      </c>
      <c r="E250" s="1" t="s">
        <v>27</v>
      </c>
      <c r="I250" s="37"/>
      <c r="J250" s="6">
        <f>IF(SUM($I250:I250)&lt;SUMIF(I$5:$I$5, $D250,I$224:$I$224), SUMIF(I$5:$I$5, $D250,I$224:$I$224)/$I$215, SUMIF(I$5:$I$5, $D250,I$224:$I$224)-SUM($I250:I250))</f>
        <v>0</v>
      </c>
      <c r="K250" s="6">
        <f>IF(SUM($I250:J250)&lt;SUMIF($I$5:J$5, $D250,$I$224:J$224), SUMIF($I$5:J$5, $D250,$I$224:J$224)/$I$215, SUMIF($I$5:J$5, $D250,$I$224:J$224)-SUM($I250:J250))</f>
        <v>0</v>
      </c>
      <c r="L250" s="6">
        <f>IF(SUM($I250:K250)&lt;SUMIF($I$5:K$5, $D250,$I$224:K$224), SUMIF($I$5:K$5, $D250,$I$224:K$224)/$I$215, SUMIF($I$5:K$5, $D250,$I$224:K$224)-SUM($I250:K250))</f>
        <v>0</v>
      </c>
      <c r="M250" s="6">
        <f>IF(SUM($I250:L250)&lt;SUMIF($I$5:L$5, $D250,$I$224:L$224), SUMIF($I$5:L$5, $D250,$I$224:L$224)/$I$215, SUMIF($I$5:L$5, $D250,$I$224:L$224)-SUM($I250:L250))</f>
        <v>0</v>
      </c>
      <c r="N250" s="6">
        <f>IF(SUM($I250:M250)&lt;SUMIF($I$5:M$5, $D250,$I$224:M$224), SUMIF($I$5:M$5, $D250,$I$224:M$224)/$I$215, SUMIF($I$5:M$5, $D250,$I$224:M$224)-SUM($I250:M250))</f>
        <v>0</v>
      </c>
      <c r="O250" s="6">
        <f>IF(SUM($I250:N250)&lt;SUMIF($I$5:N$5, $D250,$I$224:N$224), SUMIF($I$5:N$5, $D250,$I$224:N$224)/$I$215, SUMIF($I$5:N$5, $D250,$I$224:N$224)-SUM($I250:N250))</f>
        <v>0</v>
      </c>
      <c r="P250" s="6">
        <f>IF(SUM($I250:O250)&lt;SUMIF($I$5:O$5, $D250,$I$224:O$224), SUMIF($I$5:O$5, $D250,$I$224:O$224)/$I$215, SUMIF($I$5:O$5, $D250,$I$224:O$224)-SUM($I250:O250))</f>
        <v>0</v>
      </c>
      <c r="Q250" s="6">
        <f>IF(SUM($I250:P250)&lt;SUMIF($I$5:P$5, $D250,$I$224:P$224), SUMIF($I$5:P$5, $D250,$I$224:P$224)/$I$215, SUMIF($I$5:P$5, $D250,$I$224:P$224)-SUM($I250:P250))</f>
        <v>0</v>
      </c>
      <c r="R250" s="6">
        <f>IF(SUM($I250:Q250)&lt;SUMIF($I$5:Q$5, $D250,$I$224:Q$224), SUMIF($I$5:Q$5, $D250,$I$224:Q$224)/$I$215, SUMIF($I$5:Q$5, $D250,$I$224:Q$224)-SUM($I250:Q250))</f>
        <v>0</v>
      </c>
      <c r="S250" s="6">
        <f>IF(SUM($I250:R250)&lt;SUMIF($I$5:R$5, $D250,$I$224:R$224), SUMIF($I$5:R$5, $D250,$I$224:R$224)/$I$215, SUMIF($I$5:R$5, $D250,$I$224:R$224)-SUM($I250:R250))</f>
        <v>0</v>
      </c>
    </row>
    <row r="251" spans="4:19" ht="12.75" customHeight="1">
      <c r="D251" s="25">
        <f t="shared" si="84"/>
        <v>2036</v>
      </c>
      <c r="E251" s="1" t="s">
        <v>27</v>
      </c>
      <c r="I251" s="37"/>
      <c r="J251" s="6">
        <f>IF(SUM($I251:I251)&lt;SUMIF(I$5:$I$5, $D251,I$224:$I$224), SUMIF(I$5:$I$5, $D251,I$224:$I$224)/$I$215, SUMIF(I$5:$I$5, $D251,I$224:$I$224)-SUM($I251:I251))</f>
        <v>0</v>
      </c>
      <c r="K251" s="6">
        <f>IF(SUM($I251:J251)&lt;SUMIF($I$5:J$5, $D251,$I$224:J$224), SUMIF($I$5:J$5, $D251,$I$224:J$224)/$I$215, SUMIF($I$5:J$5, $D251,$I$224:J$224)-SUM($I251:J251))</f>
        <v>0</v>
      </c>
      <c r="L251" s="6">
        <f>IF(SUM($I251:K251)&lt;SUMIF($I$5:K$5, $D251,$I$224:K$224), SUMIF($I$5:K$5, $D251,$I$224:K$224)/$I$215, SUMIF($I$5:K$5, $D251,$I$224:K$224)-SUM($I251:K251))</f>
        <v>0</v>
      </c>
      <c r="M251" s="6">
        <f>IF(SUM($I251:L251)&lt;SUMIF($I$5:L$5, $D251,$I$224:L$224), SUMIF($I$5:L$5, $D251,$I$224:L$224)/$I$215, SUMIF($I$5:L$5, $D251,$I$224:L$224)-SUM($I251:L251))</f>
        <v>0</v>
      </c>
      <c r="N251" s="6">
        <f>IF(SUM($I251:M251)&lt;SUMIF($I$5:M$5, $D251,$I$224:M$224), SUMIF($I$5:M$5, $D251,$I$224:M$224)/$I$215, SUMIF($I$5:M$5, $D251,$I$224:M$224)-SUM($I251:M251))</f>
        <v>0</v>
      </c>
      <c r="O251" s="6">
        <f>IF(SUM($I251:N251)&lt;SUMIF($I$5:N$5, $D251,$I$224:N$224), SUMIF($I$5:N$5, $D251,$I$224:N$224)/$I$215, SUMIF($I$5:N$5, $D251,$I$224:N$224)-SUM($I251:N251))</f>
        <v>0</v>
      </c>
      <c r="P251" s="6">
        <f>IF(SUM($I251:O251)&lt;SUMIF($I$5:O$5, $D251,$I$224:O$224), SUMIF($I$5:O$5, $D251,$I$224:O$224)/$I$215, SUMIF($I$5:O$5, $D251,$I$224:O$224)-SUM($I251:O251))</f>
        <v>0</v>
      </c>
      <c r="Q251" s="6">
        <f>IF(SUM($I251:P251)&lt;SUMIF($I$5:P$5, $D251,$I$224:P$224), SUMIF($I$5:P$5, $D251,$I$224:P$224)/$I$215, SUMIF($I$5:P$5, $D251,$I$224:P$224)-SUM($I251:P251))</f>
        <v>0</v>
      </c>
      <c r="R251" s="6">
        <f>IF(SUM($I251:Q251)&lt;SUMIF($I$5:Q$5, $D251,$I$224:Q$224), SUMIF($I$5:Q$5, $D251,$I$224:Q$224)/$I$215, SUMIF($I$5:Q$5, $D251,$I$224:Q$224)-SUM($I251:Q251))</f>
        <v>0</v>
      </c>
      <c r="S251" s="6">
        <f>IF(SUM($I251:R251)&lt;SUMIF($I$5:R$5, $D251,$I$224:R$224), SUMIF($I$5:R$5, $D251,$I$224:R$224)/$I$215, SUMIF($I$5:R$5, $D251,$I$224:R$224)-SUM($I251:R251))</f>
        <v>0</v>
      </c>
    </row>
    <row r="252" spans="4:19" ht="12.75" customHeight="1">
      <c r="D252" s="25">
        <f t="shared" si="84"/>
        <v>2037</v>
      </c>
      <c r="E252" s="1" t="s">
        <v>27</v>
      </c>
      <c r="I252" s="37"/>
      <c r="J252" s="6">
        <f>IF(SUM($I252:I252)&lt;SUMIF(I$5:$I$5, $D252,I$224:$I$224), SUMIF(I$5:$I$5, $D252,I$224:$I$224)/$I$215, SUMIF(I$5:$I$5, $D252,I$224:$I$224)-SUM($I252:I252))</f>
        <v>0</v>
      </c>
      <c r="K252" s="6">
        <f>IF(SUM($I252:J252)&lt;SUMIF($I$5:J$5, $D252,$I$224:J$224), SUMIF($I$5:J$5, $D252,$I$224:J$224)/$I$215, SUMIF($I$5:J$5, $D252,$I$224:J$224)-SUM($I252:J252))</f>
        <v>0</v>
      </c>
      <c r="L252" s="6">
        <f>IF(SUM($I252:K252)&lt;SUMIF($I$5:K$5, $D252,$I$224:K$224), SUMIF($I$5:K$5, $D252,$I$224:K$224)/$I$215, SUMIF($I$5:K$5, $D252,$I$224:K$224)-SUM($I252:K252))</f>
        <v>0</v>
      </c>
      <c r="M252" s="6">
        <f>IF(SUM($I252:L252)&lt;SUMIF($I$5:L$5, $D252,$I$224:L$224), SUMIF($I$5:L$5, $D252,$I$224:L$224)/$I$215, SUMIF($I$5:L$5, $D252,$I$224:L$224)-SUM($I252:L252))</f>
        <v>0</v>
      </c>
      <c r="N252" s="6">
        <f>IF(SUM($I252:M252)&lt;SUMIF($I$5:M$5, $D252,$I$224:M$224), SUMIF($I$5:M$5, $D252,$I$224:M$224)/$I$215, SUMIF($I$5:M$5, $D252,$I$224:M$224)-SUM($I252:M252))</f>
        <v>0</v>
      </c>
      <c r="O252" s="6">
        <f>IF(SUM($I252:N252)&lt;SUMIF($I$5:N$5, $D252,$I$224:N$224), SUMIF($I$5:N$5, $D252,$I$224:N$224)/$I$215, SUMIF($I$5:N$5, $D252,$I$224:N$224)-SUM($I252:N252))</f>
        <v>0</v>
      </c>
      <c r="P252" s="6">
        <f>IF(SUM($I252:O252)&lt;SUMIF($I$5:O$5, $D252,$I$224:O$224), SUMIF($I$5:O$5, $D252,$I$224:O$224)/$I$215, SUMIF($I$5:O$5, $D252,$I$224:O$224)-SUM($I252:O252))</f>
        <v>0</v>
      </c>
      <c r="Q252" s="6">
        <f>IF(SUM($I252:P252)&lt;SUMIF($I$5:P$5, $D252,$I$224:P$224), SUMIF($I$5:P$5, $D252,$I$224:P$224)/$I$215, SUMIF($I$5:P$5, $D252,$I$224:P$224)-SUM($I252:P252))</f>
        <v>0</v>
      </c>
      <c r="R252" s="6">
        <f>IF(SUM($I252:Q252)&lt;SUMIF($I$5:Q$5, $D252,$I$224:Q$224), SUMIF($I$5:Q$5, $D252,$I$224:Q$224)/$I$215, SUMIF($I$5:Q$5, $D252,$I$224:Q$224)-SUM($I252:Q252))</f>
        <v>0</v>
      </c>
      <c r="S252" s="6">
        <f>IF(SUM($I252:R252)&lt;SUMIF($I$5:R$5, $D252,$I$224:R$224), SUMIF($I$5:R$5, $D252,$I$224:R$224)/$I$215, SUMIF($I$5:R$5, $D252,$I$224:R$224)-SUM($I252:R252))</f>
        <v>0</v>
      </c>
    </row>
    <row r="253" spans="4:19" ht="12.75" customHeight="1">
      <c r="D253" s="25">
        <f t="shared" si="84"/>
        <v>2038</v>
      </c>
      <c r="E253" s="1" t="s">
        <v>27</v>
      </c>
      <c r="I253" s="37"/>
      <c r="J253" s="6">
        <f>IF(SUM($I253:I253)&lt;SUMIF(I$5:$I$5, $D253,I$224:$I$224), SUMIF(I$5:$I$5, $D253,I$224:$I$224)/$I$215, SUMIF(I$5:$I$5, $D253,I$224:$I$224)-SUM($I253:I253))</f>
        <v>0</v>
      </c>
      <c r="K253" s="6">
        <f>IF(SUM($I253:J253)&lt;SUMIF($I$5:J$5, $D253,$I$224:J$224), SUMIF($I$5:J$5, $D253,$I$224:J$224)/$I$215, SUMIF($I$5:J$5, $D253,$I$224:J$224)-SUM($I253:J253))</f>
        <v>0</v>
      </c>
      <c r="L253" s="6">
        <f>IF(SUM($I253:K253)&lt;SUMIF($I$5:K$5, $D253,$I$224:K$224), SUMIF($I$5:K$5, $D253,$I$224:K$224)/$I$215, SUMIF($I$5:K$5, $D253,$I$224:K$224)-SUM($I253:K253))</f>
        <v>0</v>
      </c>
      <c r="M253" s="6">
        <f>IF(SUM($I253:L253)&lt;SUMIF($I$5:L$5, $D253,$I$224:L$224), SUMIF($I$5:L$5, $D253,$I$224:L$224)/$I$215, SUMIF($I$5:L$5, $D253,$I$224:L$224)-SUM($I253:L253))</f>
        <v>0</v>
      </c>
      <c r="N253" s="6">
        <f>IF(SUM($I253:M253)&lt;SUMIF($I$5:M$5, $D253,$I$224:M$224), SUMIF($I$5:M$5, $D253,$I$224:M$224)/$I$215, SUMIF($I$5:M$5, $D253,$I$224:M$224)-SUM($I253:M253))</f>
        <v>0</v>
      </c>
      <c r="O253" s="6">
        <f>IF(SUM($I253:N253)&lt;SUMIF($I$5:N$5, $D253,$I$224:N$224), SUMIF($I$5:N$5, $D253,$I$224:N$224)/$I$215, SUMIF($I$5:N$5, $D253,$I$224:N$224)-SUM($I253:N253))</f>
        <v>0</v>
      </c>
      <c r="P253" s="6">
        <f>IF(SUM($I253:O253)&lt;SUMIF($I$5:O$5, $D253,$I$224:O$224), SUMIF($I$5:O$5, $D253,$I$224:O$224)/$I$215, SUMIF($I$5:O$5, $D253,$I$224:O$224)-SUM($I253:O253))</f>
        <v>0</v>
      </c>
      <c r="Q253" s="6">
        <f>IF(SUM($I253:P253)&lt;SUMIF($I$5:P$5, $D253,$I$224:P$224), SUMIF($I$5:P$5, $D253,$I$224:P$224)/$I$215, SUMIF($I$5:P$5, $D253,$I$224:P$224)-SUM($I253:P253))</f>
        <v>0</v>
      </c>
      <c r="R253" s="6">
        <f>IF(SUM($I253:Q253)&lt;SUMIF($I$5:Q$5, $D253,$I$224:Q$224), SUMIF($I$5:Q$5, $D253,$I$224:Q$224)/$I$215, SUMIF($I$5:Q$5, $D253,$I$224:Q$224)-SUM($I253:Q253))</f>
        <v>0</v>
      </c>
      <c r="S253" s="6">
        <f>IF(SUM($I253:R253)&lt;SUMIF($I$5:R$5, $D253,$I$224:R$224), SUMIF($I$5:R$5, $D253,$I$224:R$224)/$I$215, SUMIF($I$5:R$5, $D253,$I$224:R$224)-SUM($I253:R253))</f>
        <v>0</v>
      </c>
    </row>
    <row r="254" spans="4:19" ht="12.75" customHeight="1">
      <c r="D254" s="25">
        <f t="shared" si="84"/>
        <v>2039</v>
      </c>
      <c r="E254" s="1" t="s">
        <v>27</v>
      </c>
      <c r="I254" s="37"/>
      <c r="J254" s="6">
        <f>IF(SUM($I254:I254)&lt;SUMIF(I$5:$I$5, $D254,I$224:$I$224), SUMIF(I$5:$I$5, $D254,I$224:$I$224)/$I$215, SUMIF(I$5:$I$5, $D254,I$224:$I$224)-SUM($I254:I254))</f>
        <v>0</v>
      </c>
      <c r="K254" s="6">
        <f>IF(SUM($I254:J254)&lt;SUMIF($I$5:J$5, $D254,$I$224:J$224), SUMIF($I$5:J$5, $D254,$I$224:J$224)/$I$215, SUMIF($I$5:J$5, $D254,$I$224:J$224)-SUM($I254:J254))</f>
        <v>0</v>
      </c>
      <c r="L254" s="6">
        <f>IF(SUM($I254:K254)&lt;SUMIF($I$5:K$5, $D254,$I$224:K$224), SUMIF($I$5:K$5, $D254,$I$224:K$224)/$I$215, SUMIF($I$5:K$5, $D254,$I$224:K$224)-SUM($I254:K254))</f>
        <v>0</v>
      </c>
      <c r="M254" s="6">
        <f>IF(SUM($I254:L254)&lt;SUMIF($I$5:L$5, $D254,$I$224:L$224), SUMIF($I$5:L$5, $D254,$I$224:L$224)/$I$215, SUMIF($I$5:L$5, $D254,$I$224:L$224)-SUM($I254:L254))</f>
        <v>0</v>
      </c>
      <c r="N254" s="6">
        <f>IF(SUM($I254:M254)&lt;SUMIF($I$5:M$5, $D254,$I$224:M$224), SUMIF($I$5:M$5, $D254,$I$224:M$224)/$I$215, SUMIF($I$5:M$5, $D254,$I$224:M$224)-SUM($I254:M254))</f>
        <v>0</v>
      </c>
      <c r="O254" s="6">
        <f>IF(SUM($I254:N254)&lt;SUMIF($I$5:N$5, $D254,$I$224:N$224), SUMIF($I$5:N$5, $D254,$I$224:N$224)/$I$215, SUMIF($I$5:N$5, $D254,$I$224:N$224)-SUM($I254:N254))</f>
        <v>0</v>
      </c>
      <c r="P254" s="6">
        <f>IF(SUM($I254:O254)&lt;SUMIF($I$5:O$5, $D254,$I$224:O$224), SUMIF($I$5:O$5, $D254,$I$224:O$224)/$I$215, SUMIF($I$5:O$5, $D254,$I$224:O$224)-SUM($I254:O254))</f>
        <v>0</v>
      </c>
      <c r="Q254" s="6">
        <f>IF(SUM($I254:P254)&lt;SUMIF($I$5:P$5, $D254,$I$224:P$224), SUMIF($I$5:P$5, $D254,$I$224:P$224)/$I$215, SUMIF($I$5:P$5, $D254,$I$224:P$224)-SUM($I254:P254))</f>
        <v>0</v>
      </c>
      <c r="R254" s="6">
        <f>IF(SUM($I254:Q254)&lt;SUMIF($I$5:Q$5, $D254,$I$224:Q$224), SUMIF($I$5:Q$5, $D254,$I$224:Q$224)/$I$215, SUMIF($I$5:Q$5, $D254,$I$224:Q$224)-SUM($I254:Q254))</f>
        <v>0</v>
      </c>
      <c r="S254" s="6">
        <f>IF(SUM($I254:R254)&lt;SUMIF($I$5:R$5, $D254,$I$224:R$224), SUMIF($I$5:R$5, $D254,$I$224:R$224)/$I$215, SUMIF($I$5:R$5, $D254,$I$224:R$224)-SUM($I254:R254))</f>
        <v>0</v>
      </c>
    </row>
    <row r="255" spans="4:19" ht="12.75" customHeight="1">
      <c r="D255" s="25">
        <f t="shared" si="84"/>
        <v>2040</v>
      </c>
      <c r="E255" s="1" t="s">
        <v>27</v>
      </c>
      <c r="I255" s="37"/>
      <c r="J255" s="6">
        <f>IF(SUM($I255:I255)&lt;SUMIF(I$5:$I$5, $D255,I$224:$I$224), SUMIF(I$5:$I$5, $D255,I$224:$I$224)/$I$215, SUMIF(I$5:$I$5, $D255,I$224:$I$224)-SUM($I255:I255))</f>
        <v>0</v>
      </c>
      <c r="K255" s="6">
        <f>IF(SUM($I255:J255)&lt;SUMIF($I$5:J$5, $D255,$I$224:J$224), SUMIF($I$5:J$5, $D255,$I$224:J$224)/$I$215, SUMIF($I$5:J$5, $D255,$I$224:J$224)-SUM($I255:J255))</f>
        <v>0</v>
      </c>
      <c r="L255" s="6">
        <f>IF(SUM($I255:K255)&lt;SUMIF($I$5:K$5, $D255,$I$224:K$224), SUMIF($I$5:K$5, $D255,$I$224:K$224)/$I$215, SUMIF($I$5:K$5, $D255,$I$224:K$224)-SUM($I255:K255))</f>
        <v>0</v>
      </c>
      <c r="M255" s="6">
        <f>IF(SUM($I255:L255)&lt;SUMIF($I$5:L$5, $D255,$I$224:L$224), SUMIF($I$5:L$5, $D255,$I$224:L$224)/$I$215, SUMIF($I$5:L$5, $D255,$I$224:L$224)-SUM($I255:L255))</f>
        <v>0</v>
      </c>
      <c r="N255" s="6">
        <f>IF(SUM($I255:M255)&lt;SUMIF($I$5:M$5, $D255,$I$224:M$224), SUMIF($I$5:M$5, $D255,$I$224:M$224)/$I$215, SUMIF($I$5:M$5, $D255,$I$224:M$224)-SUM($I255:M255))</f>
        <v>0</v>
      </c>
      <c r="O255" s="6">
        <f>IF(SUM($I255:N255)&lt;SUMIF($I$5:N$5, $D255,$I$224:N$224), SUMIF($I$5:N$5, $D255,$I$224:N$224)/$I$215, SUMIF($I$5:N$5, $D255,$I$224:N$224)-SUM($I255:N255))</f>
        <v>0</v>
      </c>
      <c r="P255" s="6">
        <f>IF(SUM($I255:O255)&lt;SUMIF($I$5:O$5, $D255,$I$224:O$224), SUMIF($I$5:O$5, $D255,$I$224:O$224)/$I$215, SUMIF($I$5:O$5, $D255,$I$224:O$224)-SUM($I255:O255))</f>
        <v>0</v>
      </c>
      <c r="Q255" s="6">
        <f>IF(SUM($I255:P255)&lt;SUMIF($I$5:P$5, $D255,$I$224:P$224), SUMIF($I$5:P$5, $D255,$I$224:P$224)/$I$215, SUMIF($I$5:P$5, $D255,$I$224:P$224)-SUM($I255:P255))</f>
        <v>0</v>
      </c>
      <c r="R255" s="6">
        <f>IF(SUM($I255:Q255)&lt;SUMIF($I$5:Q$5, $D255,$I$224:Q$224), SUMIF($I$5:Q$5, $D255,$I$224:Q$224)/$I$215, SUMIF($I$5:Q$5, $D255,$I$224:Q$224)-SUM($I255:Q255))</f>
        <v>0</v>
      </c>
      <c r="S255" s="6">
        <f>IF(SUM($I255:R255)&lt;SUMIF($I$5:R$5, $D255,$I$224:R$224), SUMIF($I$5:R$5, $D255,$I$224:R$224)/$I$215, SUMIF($I$5:R$5, $D255,$I$224:R$224)-SUM($I255:R255))</f>
        <v>0</v>
      </c>
    </row>
    <row r="256" spans="4:19" ht="12.75" customHeight="1">
      <c r="D256" s="25"/>
      <c r="I256" s="37"/>
    </row>
    <row r="257" spans="1:19" ht="12.75" customHeight="1">
      <c r="D257" s="21" t="s">
        <v>20</v>
      </c>
      <c r="E257" s="1" t="s">
        <v>27</v>
      </c>
      <c r="I257" s="37"/>
      <c r="J257" s="1">
        <f>J218+SUM(J226:J255)</f>
        <v>1.5669476908601689</v>
      </c>
      <c r="K257" s="1">
        <f t="shared" ref="K257:N257" si="85">K218+SUM(K226:K255)</f>
        <v>1.900621963664457</v>
      </c>
      <c r="L257" s="1">
        <f t="shared" si="85"/>
        <v>2.1043391452599463</v>
      </c>
      <c r="M257" s="1">
        <f t="shared" si="85"/>
        <v>2.3277007349834316</v>
      </c>
      <c r="N257" s="1">
        <f t="shared" si="85"/>
        <v>2.5544409721431833</v>
      </c>
      <c r="O257" s="1">
        <f t="shared" ref="O257:S257" si="86">O218+SUM(O226:O255)</f>
        <v>1.7827197487078288</v>
      </c>
      <c r="P257" s="1">
        <f t="shared" si="86"/>
        <v>1.7126660324093907</v>
      </c>
      <c r="Q257" s="1">
        <f t="shared" si="86"/>
        <v>2.2237451974925122</v>
      </c>
      <c r="R257" s="1">
        <f t="shared" si="86"/>
        <v>2.7980925097693072</v>
      </c>
      <c r="S257" s="1">
        <f t="shared" si="86"/>
        <v>3.3794524737770733</v>
      </c>
    </row>
    <row r="258" spans="1:19" ht="12.75" customHeight="1">
      <c r="D258" s="21" t="s">
        <v>19</v>
      </c>
      <c r="E258" s="1" t="s">
        <v>27</v>
      </c>
      <c r="I258" s="37"/>
      <c r="J258" s="1">
        <f t="shared" ref="J258:S258" si="87">J224-SUM(J226:J255)+I258</f>
        <v>4.3377655464557456</v>
      </c>
      <c r="K258" s="1">
        <f t="shared" si="87"/>
        <v>6.6524146343928159</v>
      </c>
      <c r="L258" s="1">
        <f t="shared" si="87"/>
        <v>9.0187238463983448</v>
      </c>
      <c r="M258" s="1">
        <f t="shared" si="87"/>
        <v>11.205593885351856</v>
      </c>
      <c r="N258" s="1">
        <f t="shared" si="87"/>
        <v>14.05727669393907</v>
      </c>
      <c r="O258" s="1">
        <f t="shared" si="87"/>
        <v>18.362531849746389</v>
      </c>
      <c r="P258" s="1">
        <f t="shared" si="87"/>
        <v>23.293894963417575</v>
      </c>
      <c r="Q258" s="1">
        <f t="shared" si="87"/>
        <v>28.536664825523395</v>
      </c>
      <c r="R258" s="1">
        <f t="shared" si="87"/>
        <v>33.296251847855046</v>
      </c>
      <c r="S258" s="1">
        <f t="shared" si="87"/>
        <v>38.10991652276283</v>
      </c>
    </row>
    <row r="259" spans="1:19" ht="12.75" customHeight="1">
      <c r="D259" s="21" t="str">
        <f>"Total Closing RAB - "&amp;B213</f>
        <v>Total Closing RAB - SCADA/Network control</v>
      </c>
      <c r="E259" s="1" t="s">
        <v>27</v>
      </c>
      <c r="I259" s="37"/>
      <c r="J259" s="1">
        <f t="shared" ref="J259:N259" si="88">J258+J221</f>
        <v>12.717754765856643</v>
      </c>
      <c r="K259" s="1">
        <f t="shared" si="88"/>
        <v>13.465456162933545</v>
      </c>
      <c r="L259" s="1">
        <f t="shared" si="88"/>
        <v>14.264817684078904</v>
      </c>
      <c r="M259" s="1">
        <f t="shared" si="88"/>
        <v>14.884740032172246</v>
      </c>
      <c r="N259" s="1">
        <f t="shared" si="88"/>
        <v>14.55718192368156</v>
      </c>
      <c r="O259" s="1">
        <f t="shared" ref="O259:S259" si="89">O258+O221</f>
        <v>18.362531849746389</v>
      </c>
      <c r="P259" s="1">
        <f t="shared" si="89"/>
        <v>23.293894963417575</v>
      </c>
      <c r="Q259" s="1">
        <f t="shared" si="89"/>
        <v>28.536664825523395</v>
      </c>
      <c r="R259" s="1">
        <f t="shared" si="89"/>
        <v>33.296251847855046</v>
      </c>
      <c r="S259" s="1">
        <f t="shared" si="89"/>
        <v>38.10991652276283</v>
      </c>
    </row>
    <row r="260" spans="1:19" ht="12.75" customHeight="1">
      <c r="I260" s="37"/>
    </row>
    <row r="261" spans="1:19" ht="12.75" customHeight="1">
      <c r="I261" s="37"/>
    </row>
    <row r="262" spans="1:19" s="18" customFormat="1" ht="12.75" customHeight="1">
      <c r="A262" s="19"/>
      <c r="B262" s="20" t="str">
        <f>Inputs!C48</f>
        <v>Non-network general assets - IT</v>
      </c>
      <c r="C262" s="19"/>
      <c r="D262" s="23"/>
      <c r="E262" s="19"/>
      <c r="F262" s="19"/>
      <c r="G262" s="19"/>
      <c r="H262" s="19"/>
      <c r="I262" s="38"/>
      <c r="J262" s="19"/>
      <c r="K262" s="19"/>
      <c r="L262" s="19"/>
      <c r="M262" s="19"/>
      <c r="N262" s="19"/>
      <c r="O262" s="19"/>
      <c r="P262" s="19"/>
      <c r="Q262" s="19"/>
      <c r="R262" s="19"/>
      <c r="S262" s="19"/>
    </row>
    <row r="263" spans="1:19" ht="12.75" customHeight="1">
      <c r="B263" s="9"/>
      <c r="C263" s="1" t="s">
        <v>9</v>
      </c>
      <c r="I263" s="37">
        <f>INDEX(Inputs!$E$43:$E$53, MATCH(B262, Inputs!$C$43:$C$53,0))</f>
        <v>5.1908315699306522</v>
      </c>
    </row>
    <row r="264" spans="1:19" ht="12.75" customHeight="1">
      <c r="B264" s="9"/>
      <c r="C264" s="1" t="s">
        <v>10</v>
      </c>
      <c r="I264" s="37">
        <f>INDEX(Inputs!$F$43:$F$53, MATCH(B262, Inputs!$C$43:$C$53,0))</f>
        <v>6</v>
      </c>
    </row>
    <row r="265" spans="1:19" ht="12.75" customHeight="1">
      <c r="B265" s="9"/>
      <c r="I265" s="37"/>
    </row>
    <row r="266" spans="1:19" ht="12.75" customHeight="1">
      <c r="C266" s="2" t="s">
        <v>12</v>
      </c>
      <c r="I266" s="37"/>
    </row>
    <row r="267" spans="1:19" ht="12.75" customHeight="1">
      <c r="D267" s="21" t="s">
        <v>21</v>
      </c>
      <c r="E267" s="1" t="s">
        <v>27</v>
      </c>
      <c r="I267" s="37"/>
      <c r="J267" s="5">
        <f>IF(OR($I263=0,I270=0),0,MIN(($I270+SUM($I269:I269))/$I263, $I270+SUM($I269:I269)-SUM($I267:I267)))</f>
        <v>12.515904655445341</v>
      </c>
      <c r="K267" s="5">
        <f>IF(OR($I263=0,J270=0),0,MIN(($I270+SUM($I269:J269))/$I263, $I270+SUM($I269:J269)-SUM($I267:J267)))</f>
        <v>12.515904655445341</v>
      </c>
      <c r="L267" s="5">
        <f>IF(OR($I263=0,K270=0),0,MIN(($I270+SUM($I269:K269))/$I263, $I270+SUM($I269:K269)-SUM($I267:K267)))</f>
        <v>12.515904655445341</v>
      </c>
      <c r="M267" s="5">
        <f>IF(OR($I263=0,L270=0),0,MIN(($I270+SUM($I269:L269))/$I263, $I270+SUM($I269:L269)-SUM($I267:L267)))</f>
        <v>12.515904655445341</v>
      </c>
      <c r="N267" s="5">
        <f>IF(OR($I263=0,M270=0),0,MIN(($I270+SUM($I269:M269))/$I263, $I270+SUM($I269:M269)-SUM($I267:M267)))</f>
        <v>12.515904655445341</v>
      </c>
      <c r="O267" s="5">
        <f>IF(OR($I263=0,N270=0),0,MIN(($I270+SUM($I269:N269))/$I263, $I270+SUM($I269:N269)-SUM($I267:N267)))</f>
        <v>3.5631253003837671</v>
      </c>
      <c r="P267" s="5">
        <f>IF(OR($I263=0,O270=0),0,MIN(($I270+SUM($I269:O269))/$I263, $I270+SUM($I269:O269)-SUM($I267:O267)))</f>
        <v>0</v>
      </c>
      <c r="Q267" s="5">
        <f>IF(OR($I263=0,P270=0),0,MIN(($I270+SUM($I269:P269))/$I263, $I270+SUM($I269:P269)-SUM($I267:P267)))</f>
        <v>0</v>
      </c>
      <c r="R267" s="5">
        <f>IF(OR($I263=0,Q270=0),0,MIN(($I270+SUM($I269:Q269))/$I263, $I270+SUM($I269:Q269)-SUM($I267:Q267)))</f>
        <v>0</v>
      </c>
      <c r="S267" s="5">
        <f>IF(OR($I263=0,R270=0),0,MIN(($I270+SUM($I269:R269))/$I263, $I270+SUM($I269:R269)-SUM($I267:R267)))</f>
        <v>0</v>
      </c>
    </row>
    <row r="268" spans="1:19" ht="12.75" customHeight="1">
      <c r="D268" s="21" t="s">
        <v>14</v>
      </c>
      <c r="I268" s="37">
        <f>IF(I$5=first_reg_period, INDEX(Inputs!$I$43:$I$53,MATCH(B262,Inputs!$C$43:$C$53,0)),0)</f>
        <v>64.967953011727701</v>
      </c>
      <c r="J268" s="37">
        <f>IF(J$5=first_reg_period, INDEX(Inputs!$I$43:$I$53,MATCH(C262,Inputs!$C$43:$C$53,0)),0)</f>
        <v>0</v>
      </c>
      <c r="K268" s="37">
        <f>IF(K$5=first_reg_period, INDEX(Inputs!$I$43:$I$53,MATCH(D262,Inputs!$C$43:$C$53,0)),0)</f>
        <v>0</v>
      </c>
      <c r="L268" s="37">
        <f>IF(L$5=first_reg_period, INDEX(Inputs!$I$43:$I$53,MATCH(E262,Inputs!$C$43:$C$53,0)),0)</f>
        <v>0</v>
      </c>
      <c r="M268" s="37">
        <f>IF(M$5=first_reg_period, INDEX(Inputs!$I$43:$I$53,MATCH(F262,Inputs!$C$43:$C$53,0)),0)</f>
        <v>0</v>
      </c>
      <c r="N268" s="37">
        <f>IF(N$5=first_reg_period, INDEX(Inputs!$I$43:$I$53,MATCH(G262,Inputs!$C$43:$C$53,0)),0)</f>
        <v>0</v>
      </c>
      <c r="O268" s="37">
        <f>IF(O$5=first_reg_period, INDEX(Inputs!$I$43:$I$53,MATCH(H262,Inputs!$C$43:$C$53,0)),0)</f>
        <v>0</v>
      </c>
      <c r="P268" s="37">
        <f>IF(P$5=first_reg_period, INDEX(Inputs!$I$43:$I$53,MATCH(I262,Inputs!$C$43:$C$53,0)),0)</f>
        <v>0</v>
      </c>
      <c r="Q268" s="37">
        <f>IF(Q$5=first_reg_period, INDEX(Inputs!$I$43:$I$53,MATCH(J262,Inputs!$C$43:$C$53,0)),0)</f>
        <v>0</v>
      </c>
      <c r="R268" s="37">
        <f>IF(R$5=first_reg_period, INDEX(Inputs!$I$43:$I$53,MATCH(K262,Inputs!$C$43:$C$53,0)),0)</f>
        <v>0</v>
      </c>
      <c r="S268" s="37">
        <f>IF(S$5=first_reg_period, INDEX(Inputs!$I$43:$I$53,MATCH(L262,Inputs!$C$43:$C$53,0)),0)</f>
        <v>0</v>
      </c>
    </row>
    <row r="269" spans="1:19" ht="12.75" customHeight="1">
      <c r="D269" s="21" t="s">
        <v>57</v>
      </c>
      <c r="I269" s="37"/>
      <c r="J269" s="102">
        <f>IF(J$5=second_reg_period, INDEX(Inputs!$N$140:$N$150,MATCH($B262,Inputs!$C$140:$C$150,0)),0)/conv_2015_2010</f>
        <v>0</v>
      </c>
      <c r="K269" s="102">
        <f>IF(K$5=second_reg_period, INDEX(Inputs!$N$140:$N$150,MATCH($B262,Inputs!$C$140:$C$150,0)),0)/conv_2015_2010</f>
        <v>0</v>
      </c>
      <c r="L269" s="102">
        <f>IF(L$5=second_reg_period, INDEX(Inputs!$N$140:$N$150,MATCH($B262,Inputs!$C$140:$C$150,0)),0)/conv_2015_2010</f>
        <v>0</v>
      </c>
      <c r="M269" s="102">
        <f>IF(M$5=second_reg_period, INDEX(Inputs!$N$140:$N$150,MATCH($B262,Inputs!$C$140:$C$150,0)),0)/conv_2015_2010</f>
        <v>0</v>
      </c>
      <c r="N269" s="102">
        <f>IF(N$5=second_reg_period, INDEX(Inputs!$N$140:$N$150,MATCH($B262,Inputs!$C$140:$C$150,0)),0)/conv_2015_2010</f>
        <v>1.1746955658827771</v>
      </c>
      <c r="O269" s="102">
        <f>IF(O$5=second_reg_period, INDEX(Inputs!$N$140:$N$150,MATCH($B262,Inputs!$C$140:$C$150,0)),0)/conv_2015_2010</f>
        <v>0</v>
      </c>
      <c r="P269" s="102">
        <f>IF(P$5=second_reg_period, INDEX(Inputs!$N$140:$N$150,MATCH($B262,Inputs!$C$140:$C$150,0)),0)/conv_2015_2010</f>
        <v>0</v>
      </c>
      <c r="Q269" s="102">
        <f>IF(Q$5=second_reg_period, INDEX(Inputs!$N$140:$N$150,MATCH($B262,Inputs!$C$140:$C$150,0)),0)/conv_2015_2010</f>
        <v>0</v>
      </c>
      <c r="R269" s="102">
        <f>IF(R$5=second_reg_period, INDEX(Inputs!$N$140:$N$150,MATCH($B262,Inputs!$C$140:$C$150,0)),0)/conv_2015_2010</f>
        <v>0</v>
      </c>
      <c r="S269" s="102">
        <f>IF(S$5=second_reg_period, INDEX(Inputs!$N$140:$N$150,MATCH($B262,Inputs!$C$140:$C$150,0)),0)/conv_2015_2010</f>
        <v>0</v>
      </c>
    </row>
    <row r="270" spans="1:19" ht="12.75" customHeight="1">
      <c r="D270" s="21" t="s">
        <v>28</v>
      </c>
      <c r="E270" s="1" t="s">
        <v>27</v>
      </c>
      <c r="I270" s="1">
        <f t="shared" ref="I270" si="90">H270-I267+I268+I269</f>
        <v>64.967953011727701</v>
      </c>
      <c r="J270" s="1">
        <f t="shared" ref="J270" si="91">I270-J267+J268+J269</f>
        <v>52.452048356282361</v>
      </c>
      <c r="K270" s="1">
        <f t="shared" ref="K270" si="92">J270-K267+K268+K269</f>
        <v>39.936143700837022</v>
      </c>
      <c r="L270" s="1">
        <f t="shared" ref="L270" si="93">K270-L267+L268+L269</f>
        <v>27.420239045391682</v>
      </c>
      <c r="M270" s="1">
        <f t="shared" ref="M270" si="94">L270-M267+M268+M269</f>
        <v>14.904334389946341</v>
      </c>
      <c r="N270" s="1">
        <f t="shared" ref="N270" si="95">M270-N267+N268+N269</f>
        <v>3.563125300383776</v>
      </c>
      <c r="O270" s="1">
        <f t="shared" ref="O270" si="96">N270-O267+O268+O269</f>
        <v>8.8817841970012523E-15</v>
      </c>
      <c r="P270" s="1">
        <f t="shared" ref="P270" si="97">O270-P267+P268+P269</f>
        <v>8.8817841970012523E-15</v>
      </c>
      <c r="Q270" s="1">
        <f t="shared" ref="Q270" si="98">P270-Q267+Q268+Q269</f>
        <v>8.8817841970012523E-15</v>
      </c>
      <c r="R270" s="1">
        <f t="shared" ref="R270" si="99">Q270-R267+R268+R269</f>
        <v>8.8817841970012523E-15</v>
      </c>
      <c r="S270" s="1">
        <f t="shared" ref="S270" si="100">R270-S267+S268+S269</f>
        <v>8.8817841970012523E-15</v>
      </c>
    </row>
    <row r="271" spans="1:19" ht="12.75" customHeight="1">
      <c r="I271" s="37"/>
    </row>
    <row r="272" spans="1:19" ht="12.75" customHeight="1">
      <c r="I272" s="37"/>
    </row>
    <row r="273" spans="3:19" ht="12.75" customHeight="1">
      <c r="C273" s="2" t="s">
        <v>17</v>
      </c>
      <c r="E273" s="1" t="s">
        <v>27</v>
      </c>
      <c r="I273" s="37"/>
      <c r="J273" s="10">
        <f>INDEX(Inputs!J$43:J$53,MATCH($B262,Inputs!$C$43:$C$53,0))*(1+IF(J$5&lt;=second_reg_period, J$7, J$6))^0.5</f>
        <v>18.157077928460104</v>
      </c>
      <c r="K273" s="10">
        <f>INDEX(Inputs!K$43:K$53,MATCH($B262,Inputs!$C$43:$C$53,0))*(1+IF(K$5&lt;=second_reg_period, K$7, K$6))^0.5</f>
        <v>13.319121669221357</v>
      </c>
      <c r="L273" s="10">
        <f>INDEX(Inputs!L$43:L$53,MATCH($B262,Inputs!$C$43:$C$53,0))*(1+IF(L$5&lt;=second_reg_period, L$7, L$6))^0.5</f>
        <v>12.865040308567952</v>
      </c>
      <c r="M273" s="10">
        <f>INDEX(Inputs!M$43:M$53,MATCH($B262,Inputs!$C$43:$C$53,0))*(1+IF(M$5&lt;=second_reg_period, M$7, M$6))^0.5</f>
        <v>18.666042181139705</v>
      </c>
      <c r="N273" s="10">
        <f>INDEX(Inputs!N$43:N$53,MATCH($B262,Inputs!$C$43:$C$53,0))*(1+IF(N$5&lt;=second_reg_period, N$7, N$6))^0.5</f>
        <v>34.10405963839019</v>
      </c>
      <c r="O273" s="10">
        <f>INDEX(Inputs!O$43:O$53,MATCH($B262,Inputs!$C$43:$C$53,0))*(1+IF(O$5&lt;=second_reg_period, O$7, O$6))^0.5</f>
        <v>36.978955465947472</v>
      </c>
      <c r="P273" s="10">
        <f>INDEX(Inputs!P$43:P$53,MATCH($B262,Inputs!$C$43:$C$53,0))*(1+IF(P$5&lt;=second_reg_period, P$7, P$6))^0.5</f>
        <v>37.371554168265106</v>
      </c>
      <c r="Q273" s="10">
        <f>INDEX(Inputs!Q$43:Q$53,MATCH($B262,Inputs!$C$43:$C$53,0))*(1+IF(Q$5&lt;=second_reg_period, Q$7, Q$6))^0.5</f>
        <v>33.575949187227792</v>
      </c>
      <c r="R273" s="10">
        <f>INDEX(Inputs!R$43:R$53,MATCH($B262,Inputs!$C$43:$C$53,0))*(1+IF(R$5&lt;=second_reg_period, R$7, R$6))^0.5</f>
        <v>29.092271483147279</v>
      </c>
      <c r="S273" s="10">
        <f>INDEX(Inputs!S$43:S$53,MATCH($B262,Inputs!$C$43:$C$53,0))*(1+IF(S$5&lt;=second_reg_period, S$7, S$6))^0.5</f>
        <v>20.954654670946098</v>
      </c>
    </row>
    <row r="274" spans="3:19" ht="12.75" customHeight="1">
      <c r="D274" s="21" t="s">
        <v>22</v>
      </c>
      <c r="I274" s="37"/>
      <c r="O274" s="6"/>
      <c r="P274" s="6"/>
      <c r="Q274" s="6"/>
      <c r="R274" s="6"/>
      <c r="S274" s="6"/>
    </row>
    <row r="275" spans="3:19" ht="12.75" customHeight="1">
      <c r="D275" s="24">
        <v>2011</v>
      </c>
      <c r="E275" s="1" t="s">
        <v>27</v>
      </c>
      <c r="I275" s="37"/>
      <c r="J275" s="5">
        <f>IF(SUM($I275:I275)&lt;SUMIF(I$5:$I$5, $D275,I$273:$I$273), SUMIF(I$5:$I$5, $D275,I$273:$I$273)/$I$264, SUMIF(I$5:$I$5, $D275,I$273:$I$273)-SUM($I275:I275))</f>
        <v>0</v>
      </c>
      <c r="K275" s="5">
        <f>IF(SUM($I275:J275)&lt;SUMIF($I$5:J$5, $D275,$I$273:J$273), SUMIF($I$5:J$5, $D275,$I$273:J$273)/$I$264, SUMIF($I$5:J$5, $D275,$I$273:J$273)-SUM($I275:J275))</f>
        <v>3.0261796547433506</v>
      </c>
      <c r="L275" s="5">
        <f>IF(SUM($I275:K275)&lt;SUMIF($I$5:K$5, $D275,$I$273:K$273), SUMIF($I$5:K$5, $D275,$I$273:K$273)/$I$264, SUMIF($I$5:K$5, $D275,$I$273:K$273)-SUM($I275:K275))</f>
        <v>3.0261796547433506</v>
      </c>
      <c r="M275" s="5">
        <f>IF(SUM($I275:L275)&lt;SUMIF($I$5:L$5, $D275,$I$273:L$273), SUMIF($I$5:L$5, $D275,$I$273:L$273)/$I$264, SUMIF($I$5:L$5, $D275,$I$273:L$273)-SUM($I275:L275))</f>
        <v>3.0261796547433506</v>
      </c>
      <c r="N275" s="5">
        <f>IF(SUM($I275:M275)&lt;SUMIF($I$5:M$5, $D275,$I$273:M$273), SUMIF($I$5:M$5, $D275,$I$273:M$273)/$I$264, SUMIF($I$5:M$5, $D275,$I$273:M$273)-SUM($I275:M275))</f>
        <v>3.0261796547433506</v>
      </c>
      <c r="O275" s="5">
        <f>IF(SUM($I275:N275)&lt;SUMIF($I$5:N$5, $D275,$I$273:N$273), SUMIF($I$5:N$5, $D275,$I$273:N$273)/$I$264, SUMIF($I$5:N$5, $D275,$I$273:N$273)-SUM($I275:N275))</f>
        <v>3.0261796547433506</v>
      </c>
      <c r="P275" s="5">
        <f>IF(SUM($I275:O275)&lt;SUMIF($I$5:O$5, $D275,$I$273:O$273), SUMIF($I$5:O$5, $D275,$I$273:O$273)/$I$264, SUMIF($I$5:O$5, $D275,$I$273:O$273)-SUM($I275:O275))</f>
        <v>3.0261796547433506</v>
      </c>
      <c r="Q275" s="5">
        <f>IF(SUM($I275:P275)&lt;SUMIF($I$5:P$5, $D275,$I$273:P$273), SUMIF($I$5:P$5, $D275,$I$273:P$273)/$I$264, SUMIF($I$5:P$5, $D275,$I$273:P$273)-SUM($I275:P275))</f>
        <v>0</v>
      </c>
      <c r="R275" s="5">
        <f>IF(SUM($I275:Q275)&lt;SUMIF($I$5:Q$5, $D275,$I$273:Q$273), SUMIF($I$5:Q$5, $D275,$I$273:Q$273)/$I$264, SUMIF($I$5:Q$5, $D275,$I$273:Q$273)-SUM($I275:Q275))</f>
        <v>0</v>
      </c>
      <c r="S275" s="5">
        <f>IF(SUM($I275:R275)&lt;SUMIF($I$5:R$5, $D275,$I$273:R$273), SUMIF($I$5:R$5, $D275,$I$273:R$273)/$I$264, SUMIF($I$5:R$5, $D275,$I$273:R$273)-SUM($I275:R275))</f>
        <v>0</v>
      </c>
    </row>
    <row r="276" spans="3:19" ht="12.75" customHeight="1">
      <c r="D276" s="25">
        <f>D275+1</f>
        <v>2012</v>
      </c>
      <c r="E276" s="1" t="s">
        <v>27</v>
      </c>
      <c r="I276" s="37"/>
      <c r="J276" s="5">
        <f>IF(SUM($I276:I276)&lt;SUMIF(I$5:$I$5, $D276,I$273:$I$273), SUMIF(I$5:$I$5, $D276,I$273:$I$273)/$I$264, SUMIF(I$5:$I$5, $D276,I$273:$I$273)-SUM($I276:I276))</f>
        <v>0</v>
      </c>
      <c r="K276" s="5">
        <f>IF(SUM($I276:J276)&lt;SUMIF($I$5:J$5, $D276,$I$273:J$273), SUMIF($I$5:J$5, $D276,$I$273:J$273)/$I$264, SUMIF($I$5:J$5, $D276,$I$273:J$273)-SUM($I276:J276))</f>
        <v>0</v>
      </c>
      <c r="L276" s="5">
        <f>IF(SUM($I276:K276)&lt;SUMIF($I$5:K$5, $D276,$I$273:K$273), SUMIF($I$5:K$5, $D276,$I$273:K$273)/$I$264, SUMIF($I$5:K$5, $D276,$I$273:K$273)-SUM($I276:K276))</f>
        <v>2.2198536115368928</v>
      </c>
      <c r="M276" s="5">
        <f>IF(SUM($I276:L276)&lt;SUMIF($I$5:L$5, $D276,$I$273:L$273), SUMIF($I$5:L$5, $D276,$I$273:L$273)/$I$264, SUMIF($I$5:L$5, $D276,$I$273:L$273)-SUM($I276:L276))</f>
        <v>2.2198536115368928</v>
      </c>
      <c r="N276" s="5">
        <f>IF(SUM($I276:M276)&lt;SUMIF($I$5:M$5, $D276,$I$273:M$273), SUMIF($I$5:M$5, $D276,$I$273:M$273)/$I$264, SUMIF($I$5:M$5, $D276,$I$273:M$273)-SUM($I276:M276))</f>
        <v>2.2198536115368928</v>
      </c>
      <c r="O276" s="5">
        <f>IF(SUM($I276:N276)&lt;SUMIF($I$5:N$5, $D276,$I$273:N$273), SUMIF($I$5:N$5, $D276,$I$273:N$273)/$I$264, SUMIF($I$5:N$5, $D276,$I$273:N$273)-SUM($I276:N276))</f>
        <v>2.2198536115368928</v>
      </c>
      <c r="P276" s="5">
        <f>IF(SUM($I276:O276)&lt;SUMIF($I$5:O$5, $D276,$I$273:O$273), SUMIF($I$5:O$5, $D276,$I$273:O$273)/$I$264, SUMIF($I$5:O$5, $D276,$I$273:O$273)-SUM($I276:O276))</f>
        <v>2.2198536115368928</v>
      </c>
      <c r="Q276" s="5">
        <f>IF(SUM($I276:P276)&lt;SUMIF($I$5:P$5, $D276,$I$273:P$273), SUMIF($I$5:P$5, $D276,$I$273:P$273)/$I$264, SUMIF($I$5:P$5, $D276,$I$273:P$273)-SUM($I276:P276))</f>
        <v>2.2198536115368928</v>
      </c>
      <c r="R276" s="5">
        <f>IF(SUM($I276:Q276)&lt;SUMIF($I$5:Q$5, $D276,$I$273:Q$273), SUMIF($I$5:Q$5, $D276,$I$273:Q$273)/$I$264, SUMIF($I$5:Q$5, $D276,$I$273:Q$273)-SUM($I276:Q276))</f>
        <v>0</v>
      </c>
      <c r="S276" s="5">
        <f>IF(SUM($I276:R276)&lt;SUMIF($I$5:R$5, $D276,$I$273:R$273), SUMIF($I$5:R$5, $D276,$I$273:R$273)/$I$264, SUMIF($I$5:R$5, $D276,$I$273:R$273)-SUM($I276:R276))</f>
        <v>0</v>
      </c>
    </row>
    <row r="277" spans="3:19" ht="12.75" customHeight="1">
      <c r="D277" s="25">
        <f t="shared" ref="D277:D304" si="101">D276+1</f>
        <v>2013</v>
      </c>
      <c r="E277" s="1" t="s">
        <v>27</v>
      </c>
      <c r="I277" s="37"/>
      <c r="J277" s="5">
        <f>IF(SUM($I277:I277)&lt;SUMIF(I$5:$I$5, $D277,I$273:$I$273), SUMIF(I$5:$I$5, $D277,I$273:$I$273)/$I$264, SUMIF(I$5:$I$5, $D277,I$273:$I$273)-SUM($I277:I277))</f>
        <v>0</v>
      </c>
      <c r="K277" s="5">
        <f>IF(SUM($I277:J277)&lt;SUMIF($I$5:J$5, $D277,$I$273:J$273), SUMIF($I$5:J$5, $D277,$I$273:J$273)/$I$264, SUMIF($I$5:J$5, $D277,$I$273:J$273)-SUM($I277:J277))</f>
        <v>0</v>
      </c>
      <c r="L277" s="5">
        <f>IF(SUM($I277:K277)&lt;SUMIF($I$5:K$5, $D277,$I$273:K$273), SUMIF($I$5:K$5, $D277,$I$273:K$273)/$I$264, SUMIF($I$5:K$5, $D277,$I$273:K$273)-SUM($I277:K277))</f>
        <v>0</v>
      </c>
      <c r="M277" s="5">
        <f>IF(SUM($I277:L277)&lt;SUMIF($I$5:L$5, $D277,$I$273:L$273), SUMIF($I$5:L$5, $D277,$I$273:L$273)/$I$264, SUMIF($I$5:L$5, $D277,$I$273:L$273)-SUM($I277:L277))</f>
        <v>2.1441733847613254</v>
      </c>
      <c r="N277" s="5">
        <f>IF(SUM($I277:M277)&lt;SUMIF($I$5:M$5, $D277,$I$273:M$273), SUMIF($I$5:M$5, $D277,$I$273:M$273)/$I$264, SUMIF($I$5:M$5, $D277,$I$273:M$273)-SUM($I277:M277))</f>
        <v>2.1441733847613254</v>
      </c>
      <c r="O277" s="5">
        <f>IF(SUM($I277:N277)&lt;SUMIF($I$5:N$5, $D277,$I$273:N$273), SUMIF($I$5:N$5, $D277,$I$273:N$273)/$I$264, SUMIF($I$5:N$5, $D277,$I$273:N$273)-SUM($I277:N277))</f>
        <v>2.1441733847613254</v>
      </c>
      <c r="P277" s="5">
        <f>IF(SUM($I277:O277)&lt;SUMIF($I$5:O$5, $D277,$I$273:O$273), SUMIF($I$5:O$5, $D277,$I$273:O$273)/$I$264, SUMIF($I$5:O$5, $D277,$I$273:O$273)-SUM($I277:O277))</f>
        <v>2.1441733847613254</v>
      </c>
      <c r="Q277" s="5">
        <f>IF(SUM($I277:P277)&lt;SUMIF($I$5:P$5, $D277,$I$273:P$273), SUMIF($I$5:P$5, $D277,$I$273:P$273)/$I$264, SUMIF($I$5:P$5, $D277,$I$273:P$273)-SUM($I277:P277))</f>
        <v>2.1441733847613254</v>
      </c>
      <c r="R277" s="5">
        <f>IF(SUM($I277:Q277)&lt;SUMIF($I$5:Q$5, $D277,$I$273:Q$273), SUMIF($I$5:Q$5, $D277,$I$273:Q$273)/$I$264, SUMIF($I$5:Q$5, $D277,$I$273:Q$273)-SUM($I277:Q277))</f>
        <v>2.1441733847613254</v>
      </c>
      <c r="S277" s="5">
        <f>IF(SUM($I277:R277)&lt;SUMIF($I$5:R$5, $D277,$I$273:R$273), SUMIF($I$5:R$5, $D277,$I$273:R$273)/$I$264, SUMIF($I$5:R$5, $D277,$I$273:R$273)-SUM($I277:R277))</f>
        <v>0</v>
      </c>
    </row>
    <row r="278" spans="3:19" ht="12.75" customHeight="1">
      <c r="D278" s="25">
        <f t="shared" si="101"/>
        <v>2014</v>
      </c>
      <c r="E278" s="1" t="s">
        <v>27</v>
      </c>
      <c r="I278" s="37"/>
      <c r="J278" s="5">
        <f>IF(SUM($I278:I278)&lt;SUMIF(I$5:$I$5, $D278,I$273:$I$273), SUMIF(I$5:$I$5, $D278,I$273:$I$273)/$I$264, SUMIF(I$5:$I$5, $D278,I$273:$I$273)-SUM($I278:I278))</f>
        <v>0</v>
      </c>
      <c r="K278" s="5">
        <f>IF(SUM($I278:J278)&lt;SUMIF($I$5:J$5, $D278,$I$273:J$273), SUMIF($I$5:J$5, $D278,$I$273:J$273)/$I$264, SUMIF($I$5:J$5, $D278,$I$273:J$273)-SUM($I278:J278))</f>
        <v>0</v>
      </c>
      <c r="L278" s="5">
        <f>IF(SUM($I278:K278)&lt;SUMIF($I$5:K$5, $D278,$I$273:K$273), SUMIF($I$5:K$5, $D278,$I$273:K$273)/$I$264, SUMIF($I$5:K$5, $D278,$I$273:K$273)-SUM($I278:K278))</f>
        <v>0</v>
      </c>
      <c r="M278" s="5">
        <f>IF(SUM($I278:L278)&lt;SUMIF($I$5:L$5, $D278,$I$273:L$273), SUMIF($I$5:L$5, $D278,$I$273:L$273)/$I$264, SUMIF($I$5:L$5, $D278,$I$273:L$273)-SUM($I278:L278))</f>
        <v>0</v>
      </c>
      <c r="N278" s="5">
        <f>IF(SUM($I278:M278)&lt;SUMIF($I$5:M$5, $D278,$I$273:M$273), SUMIF($I$5:M$5, $D278,$I$273:M$273)/$I$264, SUMIF($I$5:M$5, $D278,$I$273:M$273)-SUM($I278:M278))</f>
        <v>3.1110070301899508</v>
      </c>
      <c r="O278" s="5">
        <f>IF(SUM($I278:N278)&lt;SUMIF($I$5:N$5, $D278,$I$273:N$273), SUMIF($I$5:N$5, $D278,$I$273:N$273)/$I$264, SUMIF($I$5:N$5, $D278,$I$273:N$273)-SUM($I278:N278))</f>
        <v>3.1110070301899508</v>
      </c>
      <c r="P278" s="5">
        <f>IF(SUM($I278:O278)&lt;SUMIF($I$5:O$5, $D278,$I$273:O$273), SUMIF($I$5:O$5, $D278,$I$273:O$273)/$I$264, SUMIF($I$5:O$5, $D278,$I$273:O$273)-SUM($I278:O278))</f>
        <v>3.1110070301899508</v>
      </c>
      <c r="Q278" s="5">
        <f>IF(SUM($I278:P278)&lt;SUMIF($I$5:P$5, $D278,$I$273:P$273), SUMIF($I$5:P$5, $D278,$I$273:P$273)/$I$264, SUMIF($I$5:P$5, $D278,$I$273:P$273)-SUM($I278:P278))</f>
        <v>3.1110070301899508</v>
      </c>
      <c r="R278" s="5">
        <f>IF(SUM($I278:Q278)&lt;SUMIF($I$5:Q$5, $D278,$I$273:Q$273), SUMIF($I$5:Q$5, $D278,$I$273:Q$273)/$I$264, SUMIF($I$5:Q$5, $D278,$I$273:Q$273)-SUM($I278:Q278))</f>
        <v>3.1110070301899508</v>
      </c>
      <c r="S278" s="5">
        <f>IF(SUM($I278:R278)&lt;SUMIF($I$5:R$5, $D278,$I$273:R$273), SUMIF($I$5:R$5, $D278,$I$273:R$273)/$I$264, SUMIF($I$5:R$5, $D278,$I$273:R$273)-SUM($I278:R278))</f>
        <v>3.1110070301899508</v>
      </c>
    </row>
    <row r="279" spans="3:19" ht="12.75" customHeight="1">
      <c r="D279" s="25">
        <f t="shared" si="101"/>
        <v>2015</v>
      </c>
      <c r="E279" s="1" t="s">
        <v>27</v>
      </c>
      <c r="I279" s="37"/>
      <c r="J279" s="5">
        <f>IF(SUM($I279:I279)&lt;SUMIF(I$5:$I$5, $D279,I$273:$I$273), SUMIF(I$5:$I$5, $D279,I$273:$I$273)/$I$264, SUMIF(I$5:$I$5, $D279,I$273:$I$273)-SUM($I279:I279))</f>
        <v>0</v>
      </c>
      <c r="K279" s="5">
        <f>IF(SUM($I279:J279)&lt;SUMIF($I$5:J$5, $D279,$I$273:J$273), SUMIF($I$5:J$5, $D279,$I$273:J$273)/$I$264, SUMIF($I$5:J$5, $D279,$I$273:J$273)-SUM($I279:J279))</f>
        <v>0</v>
      </c>
      <c r="L279" s="5">
        <f>IF(SUM($I279:K279)&lt;SUMIF($I$5:K$5, $D279,$I$273:K$273), SUMIF($I$5:K$5, $D279,$I$273:K$273)/$I$264, SUMIF($I$5:K$5, $D279,$I$273:K$273)-SUM($I279:K279))</f>
        <v>0</v>
      </c>
      <c r="M279" s="5">
        <f>IF(SUM($I279:L279)&lt;SUMIF($I$5:L$5, $D279,$I$273:L$273), SUMIF($I$5:L$5, $D279,$I$273:L$273)/$I$264, SUMIF($I$5:L$5, $D279,$I$273:L$273)-SUM($I279:L279))</f>
        <v>0</v>
      </c>
      <c r="N279" s="5">
        <f>IF(SUM($I279:M279)&lt;SUMIF($I$5:M$5, $D279,$I$273:M$273), SUMIF($I$5:M$5, $D279,$I$273:M$273)/$I$264, SUMIF($I$5:M$5, $D279,$I$273:M$273)-SUM($I279:M279))</f>
        <v>0</v>
      </c>
      <c r="O279" s="5">
        <f>IF(SUM($I279:N279)&lt;SUMIF($I$5:N$5, $D279,$I$273:N$273), SUMIF($I$5:N$5, $D279,$I$273:N$273)/$I$264, SUMIF($I$5:N$5, $D279,$I$273:N$273)-SUM($I279:N279))</f>
        <v>5.6840099397316983</v>
      </c>
      <c r="P279" s="5">
        <f>IF(SUM($I279:O279)&lt;SUMIF($I$5:O$5, $D279,$I$273:O$273), SUMIF($I$5:O$5, $D279,$I$273:O$273)/$I$264, SUMIF($I$5:O$5, $D279,$I$273:O$273)-SUM($I279:O279))</f>
        <v>5.6840099397316983</v>
      </c>
      <c r="Q279" s="5">
        <f>IF(SUM($I279:P279)&lt;SUMIF($I$5:P$5, $D279,$I$273:P$273), SUMIF($I$5:P$5, $D279,$I$273:P$273)/$I$264, SUMIF($I$5:P$5, $D279,$I$273:P$273)-SUM($I279:P279))</f>
        <v>5.6840099397316983</v>
      </c>
      <c r="R279" s="5">
        <f>IF(SUM($I279:Q279)&lt;SUMIF($I$5:Q$5, $D279,$I$273:Q$273), SUMIF($I$5:Q$5, $D279,$I$273:Q$273)/$I$264, SUMIF($I$5:Q$5, $D279,$I$273:Q$273)-SUM($I279:Q279))</f>
        <v>5.6840099397316983</v>
      </c>
      <c r="S279" s="5">
        <f>IF(SUM($I279:R279)&lt;SUMIF($I$5:R$5, $D279,$I$273:R$273), SUMIF($I$5:R$5, $D279,$I$273:R$273)/$I$264, SUMIF($I$5:R$5, $D279,$I$273:R$273)-SUM($I279:R279))</f>
        <v>5.6840099397316983</v>
      </c>
    </row>
    <row r="280" spans="3:19" ht="12.75" customHeight="1">
      <c r="D280" s="25">
        <f t="shared" si="101"/>
        <v>2016</v>
      </c>
      <c r="E280" s="1" t="s">
        <v>27</v>
      </c>
      <c r="I280" s="37"/>
      <c r="J280" s="5">
        <f>IF(SUM($I280:I280)&lt;SUMIF(I$5:$I$5, $D280,I$273:$I$273), SUMIF(I$5:$I$5, $D280,I$273:$I$273)/$I$264, SUMIF(I$5:$I$5, $D280,I$273:$I$273)-SUM($I280:I280))</f>
        <v>0</v>
      </c>
      <c r="K280" s="5">
        <f>IF(SUM($I280:J280)&lt;SUMIF($I$5:J$5, $D280,$I$273:J$273), SUMIF($I$5:J$5, $D280,$I$273:J$273)/$I$264, SUMIF($I$5:J$5, $D280,$I$273:J$273)-SUM($I280:J280))</f>
        <v>0</v>
      </c>
      <c r="L280" s="5">
        <f>IF(SUM($I280:K280)&lt;SUMIF($I$5:K$5, $D280,$I$273:K$273), SUMIF($I$5:K$5, $D280,$I$273:K$273)/$I$264, SUMIF($I$5:K$5, $D280,$I$273:K$273)-SUM($I280:K280))</f>
        <v>0</v>
      </c>
      <c r="M280" s="5">
        <f>IF(SUM($I280:L280)&lt;SUMIF($I$5:L$5, $D280,$I$273:L$273), SUMIF($I$5:L$5, $D280,$I$273:L$273)/$I$264, SUMIF($I$5:L$5, $D280,$I$273:L$273)-SUM($I280:L280))</f>
        <v>0</v>
      </c>
      <c r="N280" s="5">
        <f>IF(SUM($I280:M280)&lt;SUMIF($I$5:M$5, $D280,$I$273:M$273), SUMIF($I$5:M$5, $D280,$I$273:M$273)/$I$264, SUMIF($I$5:M$5, $D280,$I$273:M$273)-SUM($I280:M280))</f>
        <v>0</v>
      </c>
      <c r="O280" s="5">
        <f>IF(SUM($I280:N280)&lt;SUMIF($I$5:N$5, $D280,$I$273:N$273), SUMIF($I$5:N$5, $D280,$I$273:N$273)/$I$264, SUMIF($I$5:N$5, $D280,$I$273:N$273)-SUM($I280:N280))</f>
        <v>0</v>
      </c>
      <c r="P280" s="5">
        <f>IF(SUM($I280:O280)&lt;SUMIF($I$5:O$5, $D280,$I$273:O$273), SUMIF($I$5:O$5, $D280,$I$273:O$273)/$I$264, SUMIF($I$5:O$5, $D280,$I$273:O$273)-SUM($I280:O280))</f>
        <v>6.1631592443245786</v>
      </c>
      <c r="Q280" s="5">
        <f>IF(SUM($I280:P280)&lt;SUMIF($I$5:P$5, $D280,$I$273:P$273), SUMIF($I$5:P$5, $D280,$I$273:P$273)/$I$264, SUMIF($I$5:P$5, $D280,$I$273:P$273)-SUM($I280:P280))</f>
        <v>6.1631592443245786</v>
      </c>
      <c r="R280" s="5">
        <f>IF(SUM($I280:Q280)&lt;SUMIF($I$5:Q$5, $D280,$I$273:Q$273), SUMIF($I$5:Q$5, $D280,$I$273:Q$273)/$I$264, SUMIF($I$5:Q$5, $D280,$I$273:Q$273)-SUM($I280:Q280))</f>
        <v>6.1631592443245786</v>
      </c>
      <c r="S280" s="5">
        <f>IF(SUM($I280:R280)&lt;SUMIF($I$5:R$5, $D280,$I$273:R$273), SUMIF($I$5:R$5, $D280,$I$273:R$273)/$I$264, SUMIF($I$5:R$5, $D280,$I$273:R$273)-SUM($I280:R280))</f>
        <v>6.1631592443245786</v>
      </c>
    </row>
    <row r="281" spans="3:19" ht="12.75" customHeight="1">
      <c r="D281" s="25">
        <f t="shared" si="101"/>
        <v>2017</v>
      </c>
      <c r="E281" s="1" t="s">
        <v>27</v>
      </c>
      <c r="I281" s="37"/>
      <c r="J281" s="5">
        <f>IF(SUM($I281:I281)&lt;SUMIF(I$5:$I$5, $D281,I$273:$I$273), SUMIF(I$5:$I$5, $D281,I$273:$I$273)/$I$264, SUMIF(I$5:$I$5, $D281,I$273:$I$273)-SUM($I281:I281))</f>
        <v>0</v>
      </c>
      <c r="K281" s="5">
        <f>IF(SUM($I281:J281)&lt;SUMIF($I$5:J$5, $D281,$I$273:J$273), SUMIF($I$5:J$5, $D281,$I$273:J$273)/$I$264, SUMIF($I$5:J$5, $D281,$I$273:J$273)-SUM($I281:J281))</f>
        <v>0</v>
      </c>
      <c r="L281" s="5">
        <f>IF(SUM($I281:K281)&lt;SUMIF($I$5:K$5, $D281,$I$273:K$273), SUMIF($I$5:K$5, $D281,$I$273:K$273)/$I$264, SUMIF($I$5:K$5, $D281,$I$273:K$273)-SUM($I281:K281))</f>
        <v>0</v>
      </c>
      <c r="M281" s="5">
        <f>IF(SUM($I281:L281)&lt;SUMIF($I$5:L$5, $D281,$I$273:L$273), SUMIF($I$5:L$5, $D281,$I$273:L$273)/$I$264, SUMIF($I$5:L$5, $D281,$I$273:L$273)-SUM($I281:L281))</f>
        <v>0</v>
      </c>
      <c r="N281" s="5">
        <f>IF(SUM($I281:M281)&lt;SUMIF($I$5:M$5, $D281,$I$273:M$273), SUMIF($I$5:M$5, $D281,$I$273:M$273)/$I$264, SUMIF($I$5:M$5, $D281,$I$273:M$273)-SUM($I281:M281))</f>
        <v>0</v>
      </c>
      <c r="O281" s="5">
        <f>IF(SUM($I281:N281)&lt;SUMIF($I$5:N$5, $D281,$I$273:N$273), SUMIF($I$5:N$5, $D281,$I$273:N$273)/$I$264, SUMIF($I$5:N$5, $D281,$I$273:N$273)-SUM($I281:N281))</f>
        <v>0</v>
      </c>
      <c r="P281" s="5">
        <f>IF(SUM($I281:O281)&lt;SUMIF($I$5:O$5, $D281,$I$273:O$273), SUMIF($I$5:O$5, $D281,$I$273:O$273)/$I$264, SUMIF($I$5:O$5, $D281,$I$273:O$273)-SUM($I281:O281))</f>
        <v>0</v>
      </c>
      <c r="Q281" s="5">
        <f>IF(SUM($I281:P281)&lt;SUMIF($I$5:P$5, $D281,$I$273:P$273), SUMIF($I$5:P$5, $D281,$I$273:P$273)/$I$264, SUMIF($I$5:P$5, $D281,$I$273:P$273)-SUM($I281:P281))</f>
        <v>6.228592361377518</v>
      </c>
      <c r="R281" s="5">
        <f>IF(SUM($I281:Q281)&lt;SUMIF($I$5:Q$5, $D281,$I$273:Q$273), SUMIF($I$5:Q$5, $D281,$I$273:Q$273)/$I$264, SUMIF($I$5:Q$5, $D281,$I$273:Q$273)-SUM($I281:Q281))</f>
        <v>6.228592361377518</v>
      </c>
      <c r="S281" s="5">
        <f>IF(SUM($I281:R281)&lt;SUMIF($I$5:R$5, $D281,$I$273:R$273), SUMIF($I$5:R$5, $D281,$I$273:R$273)/$I$264, SUMIF($I$5:R$5, $D281,$I$273:R$273)-SUM($I281:R281))</f>
        <v>6.228592361377518</v>
      </c>
    </row>
    <row r="282" spans="3:19" ht="12.75" customHeight="1">
      <c r="D282" s="25">
        <f t="shared" si="101"/>
        <v>2018</v>
      </c>
      <c r="E282" s="1" t="s">
        <v>27</v>
      </c>
      <c r="I282" s="37"/>
      <c r="J282" s="5">
        <f>IF(SUM($I282:I282)&lt;SUMIF(I$5:$I$5, $D282,I$273:$I$273), SUMIF(I$5:$I$5, $D282,I$273:$I$273)/$I$264, SUMIF(I$5:$I$5, $D282,I$273:$I$273)-SUM($I282:I282))</f>
        <v>0</v>
      </c>
      <c r="K282" s="5">
        <f>IF(SUM($I282:J282)&lt;SUMIF($I$5:J$5, $D282,$I$273:J$273), SUMIF($I$5:J$5, $D282,$I$273:J$273)/$I$264, SUMIF($I$5:J$5, $D282,$I$273:J$273)-SUM($I282:J282))</f>
        <v>0</v>
      </c>
      <c r="L282" s="5">
        <f>IF(SUM($I282:K282)&lt;SUMIF($I$5:K$5, $D282,$I$273:K$273), SUMIF($I$5:K$5, $D282,$I$273:K$273)/$I$264, SUMIF($I$5:K$5, $D282,$I$273:K$273)-SUM($I282:K282))</f>
        <v>0</v>
      </c>
      <c r="M282" s="5">
        <f>IF(SUM($I282:L282)&lt;SUMIF($I$5:L$5, $D282,$I$273:L$273), SUMIF($I$5:L$5, $D282,$I$273:L$273)/$I$264, SUMIF($I$5:L$5, $D282,$I$273:L$273)-SUM($I282:L282))</f>
        <v>0</v>
      </c>
      <c r="N282" s="5">
        <f>IF(SUM($I282:M282)&lt;SUMIF($I$5:M$5, $D282,$I$273:M$273), SUMIF($I$5:M$5, $D282,$I$273:M$273)/$I$264, SUMIF($I$5:M$5, $D282,$I$273:M$273)-SUM($I282:M282))</f>
        <v>0</v>
      </c>
      <c r="O282" s="5">
        <f>IF(SUM($I282:N282)&lt;SUMIF($I$5:N$5, $D282,$I$273:N$273), SUMIF($I$5:N$5, $D282,$I$273:N$273)/$I$264, SUMIF($I$5:N$5, $D282,$I$273:N$273)-SUM($I282:N282))</f>
        <v>0</v>
      </c>
      <c r="P282" s="5">
        <f>IF(SUM($I282:O282)&lt;SUMIF($I$5:O$5, $D282,$I$273:O$273), SUMIF($I$5:O$5, $D282,$I$273:O$273)/$I$264, SUMIF($I$5:O$5, $D282,$I$273:O$273)-SUM($I282:O282))</f>
        <v>0</v>
      </c>
      <c r="Q282" s="5">
        <f>IF(SUM($I282:P282)&lt;SUMIF($I$5:P$5, $D282,$I$273:P$273), SUMIF($I$5:P$5, $D282,$I$273:P$273)/$I$264, SUMIF($I$5:P$5, $D282,$I$273:P$273)-SUM($I282:P282))</f>
        <v>0</v>
      </c>
      <c r="R282" s="5">
        <f>IF(SUM($I282:Q282)&lt;SUMIF($I$5:Q$5, $D282,$I$273:Q$273), SUMIF($I$5:Q$5, $D282,$I$273:Q$273)/$I$264, SUMIF($I$5:Q$5, $D282,$I$273:Q$273)-SUM($I282:Q282))</f>
        <v>5.595991531204632</v>
      </c>
      <c r="S282" s="5">
        <f>IF(SUM($I282:R282)&lt;SUMIF($I$5:R$5, $D282,$I$273:R$273), SUMIF($I$5:R$5, $D282,$I$273:R$273)/$I$264, SUMIF($I$5:R$5, $D282,$I$273:R$273)-SUM($I282:R282))</f>
        <v>5.595991531204632</v>
      </c>
    </row>
    <row r="283" spans="3:19" ht="12.75" customHeight="1">
      <c r="D283" s="25">
        <f t="shared" si="101"/>
        <v>2019</v>
      </c>
      <c r="E283" s="1" t="s">
        <v>27</v>
      </c>
      <c r="I283" s="37"/>
      <c r="J283" s="5">
        <f>IF(SUM($I283:I283)&lt;SUMIF(I$5:$I$5, $D283,I$273:$I$273), SUMIF(I$5:$I$5, $D283,I$273:$I$273)/$I$264, SUMIF(I$5:$I$5, $D283,I$273:$I$273)-SUM($I283:I283))</f>
        <v>0</v>
      </c>
      <c r="K283" s="5">
        <f>IF(SUM($I283:J283)&lt;SUMIF($I$5:J$5, $D283,$I$273:J$273), SUMIF($I$5:J$5, $D283,$I$273:J$273)/$I$264, SUMIF($I$5:J$5, $D283,$I$273:J$273)-SUM($I283:J283))</f>
        <v>0</v>
      </c>
      <c r="L283" s="5">
        <f>IF(SUM($I283:K283)&lt;SUMIF($I$5:K$5, $D283,$I$273:K$273), SUMIF($I$5:K$5, $D283,$I$273:K$273)/$I$264, SUMIF($I$5:K$5, $D283,$I$273:K$273)-SUM($I283:K283))</f>
        <v>0</v>
      </c>
      <c r="M283" s="5">
        <f>IF(SUM($I283:L283)&lt;SUMIF($I$5:L$5, $D283,$I$273:L$273), SUMIF($I$5:L$5, $D283,$I$273:L$273)/$I$264, SUMIF($I$5:L$5, $D283,$I$273:L$273)-SUM($I283:L283))</f>
        <v>0</v>
      </c>
      <c r="N283" s="5">
        <f>IF(SUM($I283:M283)&lt;SUMIF($I$5:M$5, $D283,$I$273:M$273), SUMIF($I$5:M$5, $D283,$I$273:M$273)/$I$264, SUMIF($I$5:M$5, $D283,$I$273:M$273)-SUM($I283:M283))</f>
        <v>0</v>
      </c>
      <c r="O283" s="5">
        <f>IF(SUM($I283:N283)&lt;SUMIF($I$5:N$5, $D283,$I$273:N$273), SUMIF($I$5:N$5, $D283,$I$273:N$273)/$I$264, SUMIF($I$5:N$5, $D283,$I$273:N$273)-SUM($I283:N283))</f>
        <v>0</v>
      </c>
      <c r="P283" s="5">
        <f>IF(SUM($I283:O283)&lt;SUMIF($I$5:O$5, $D283,$I$273:O$273), SUMIF($I$5:O$5, $D283,$I$273:O$273)/$I$264, SUMIF($I$5:O$5, $D283,$I$273:O$273)-SUM($I283:O283))</f>
        <v>0</v>
      </c>
      <c r="Q283" s="5">
        <f>IF(SUM($I283:P283)&lt;SUMIF($I$5:P$5, $D283,$I$273:P$273), SUMIF($I$5:P$5, $D283,$I$273:P$273)/$I$264, SUMIF($I$5:P$5, $D283,$I$273:P$273)-SUM($I283:P283))</f>
        <v>0</v>
      </c>
      <c r="R283" s="5">
        <f>IF(SUM($I283:Q283)&lt;SUMIF($I$5:Q$5, $D283,$I$273:Q$273), SUMIF($I$5:Q$5, $D283,$I$273:Q$273)/$I$264, SUMIF($I$5:Q$5, $D283,$I$273:Q$273)-SUM($I283:Q283))</f>
        <v>0</v>
      </c>
      <c r="S283" s="5">
        <f>IF(SUM($I283:R283)&lt;SUMIF($I$5:R$5, $D283,$I$273:R$273), SUMIF($I$5:R$5, $D283,$I$273:R$273)/$I$264, SUMIF($I$5:R$5, $D283,$I$273:R$273)-SUM($I283:R283))</f>
        <v>4.8487119138578798</v>
      </c>
    </row>
    <row r="284" spans="3:19" ht="12.75" customHeight="1">
      <c r="D284" s="25">
        <f t="shared" si="101"/>
        <v>2020</v>
      </c>
      <c r="E284" s="1" t="s">
        <v>27</v>
      </c>
      <c r="I284" s="37"/>
      <c r="J284" s="5">
        <f>IF(SUM($I284:I284)&lt;SUMIF(I$5:$I$5, $D284,I$273:$I$273), SUMIF(I$5:$I$5, $D284,I$273:$I$273)/$I$264, SUMIF(I$5:$I$5, $D284,I$273:$I$273)-SUM($I284:I284))</f>
        <v>0</v>
      </c>
      <c r="K284" s="5">
        <f>IF(SUM($I284:J284)&lt;SUMIF($I$5:J$5, $D284,$I$273:J$273), SUMIF($I$5:J$5, $D284,$I$273:J$273)/$I$264, SUMIF($I$5:J$5, $D284,$I$273:J$273)-SUM($I284:J284))</f>
        <v>0</v>
      </c>
      <c r="L284" s="5">
        <f>IF(SUM($I284:K284)&lt;SUMIF($I$5:K$5, $D284,$I$273:K$273), SUMIF($I$5:K$5, $D284,$I$273:K$273)/$I$264, SUMIF($I$5:K$5, $D284,$I$273:K$273)-SUM($I284:K284))</f>
        <v>0</v>
      </c>
      <c r="M284" s="5">
        <f>IF(SUM($I284:L284)&lt;SUMIF($I$5:L$5, $D284,$I$273:L$273), SUMIF($I$5:L$5, $D284,$I$273:L$273)/$I$264, SUMIF($I$5:L$5, $D284,$I$273:L$273)-SUM($I284:L284))</f>
        <v>0</v>
      </c>
      <c r="N284" s="5">
        <f>IF(SUM($I284:M284)&lt;SUMIF($I$5:M$5, $D284,$I$273:M$273), SUMIF($I$5:M$5, $D284,$I$273:M$273)/$I$264, SUMIF($I$5:M$5, $D284,$I$273:M$273)-SUM($I284:M284))</f>
        <v>0</v>
      </c>
      <c r="O284" s="5">
        <f>IF(SUM($I284:N284)&lt;SUMIF($I$5:N$5, $D284,$I$273:N$273), SUMIF($I$5:N$5, $D284,$I$273:N$273)/$I$264, SUMIF($I$5:N$5, $D284,$I$273:N$273)-SUM($I284:N284))</f>
        <v>0</v>
      </c>
      <c r="P284" s="5">
        <f>IF(SUM($I284:O284)&lt;SUMIF($I$5:O$5, $D284,$I$273:O$273), SUMIF($I$5:O$5, $D284,$I$273:O$273)/$I$264, SUMIF($I$5:O$5, $D284,$I$273:O$273)-SUM($I284:O284))</f>
        <v>0</v>
      </c>
      <c r="Q284" s="5">
        <f>IF(SUM($I284:P284)&lt;SUMIF($I$5:P$5, $D284,$I$273:P$273), SUMIF($I$5:P$5, $D284,$I$273:P$273)/$I$264, SUMIF($I$5:P$5, $D284,$I$273:P$273)-SUM($I284:P284))</f>
        <v>0</v>
      </c>
      <c r="R284" s="5">
        <f>IF(SUM($I284:Q284)&lt;SUMIF($I$5:Q$5, $D284,$I$273:Q$273), SUMIF($I$5:Q$5, $D284,$I$273:Q$273)/$I$264, SUMIF($I$5:Q$5, $D284,$I$273:Q$273)-SUM($I284:Q284))</f>
        <v>0</v>
      </c>
      <c r="S284" s="5">
        <f>IF(SUM($I284:R284)&lt;SUMIF($I$5:R$5, $D284,$I$273:R$273), SUMIF($I$5:R$5, $D284,$I$273:R$273)/$I$264, SUMIF($I$5:R$5, $D284,$I$273:R$273)-SUM($I284:R284))</f>
        <v>0</v>
      </c>
    </row>
    <row r="285" spans="3:19" ht="12.75" customHeight="1">
      <c r="D285" s="25">
        <f t="shared" si="101"/>
        <v>2021</v>
      </c>
      <c r="E285" s="1" t="s">
        <v>27</v>
      </c>
      <c r="I285" s="37"/>
      <c r="J285" s="5">
        <f>IF(SUM($I285:I285)&lt;SUMIF(I$5:$I$5, $D285,I$273:$I$273), SUMIF(I$5:$I$5, $D285,I$273:$I$273)/$I$264, SUMIF(I$5:$I$5, $D285,I$273:$I$273)-SUM($I285:I285))</f>
        <v>0</v>
      </c>
      <c r="K285" s="5">
        <f>IF(SUM($I285:J285)&lt;SUMIF($I$5:J$5, $D285,$I$273:J$273), SUMIF($I$5:J$5, $D285,$I$273:J$273)/$I$264, SUMIF($I$5:J$5, $D285,$I$273:J$273)-SUM($I285:J285))</f>
        <v>0</v>
      </c>
      <c r="L285" s="5">
        <f>IF(SUM($I285:K285)&lt;SUMIF($I$5:K$5, $D285,$I$273:K$273), SUMIF($I$5:K$5, $D285,$I$273:K$273)/$I$264, SUMIF($I$5:K$5, $D285,$I$273:K$273)-SUM($I285:K285))</f>
        <v>0</v>
      </c>
      <c r="M285" s="5">
        <f>IF(SUM($I285:L285)&lt;SUMIF($I$5:L$5, $D285,$I$273:L$273), SUMIF($I$5:L$5, $D285,$I$273:L$273)/$I$264, SUMIF($I$5:L$5, $D285,$I$273:L$273)-SUM($I285:L285))</f>
        <v>0</v>
      </c>
      <c r="N285" s="5">
        <f>IF(SUM($I285:M285)&lt;SUMIF($I$5:M$5, $D285,$I$273:M$273), SUMIF($I$5:M$5, $D285,$I$273:M$273)/$I$264, SUMIF($I$5:M$5, $D285,$I$273:M$273)-SUM($I285:M285))</f>
        <v>0</v>
      </c>
      <c r="O285" s="5">
        <f>IF(SUM($I285:N285)&lt;SUMIF($I$5:N$5, $D285,$I$273:N$273), SUMIF($I$5:N$5, $D285,$I$273:N$273)/$I$264, SUMIF($I$5:N$5, $D285,$I$273:N$273)-SUM($I285:N285))</f>
        <v>0</v>
      </c>
      <c r="P285" s="5">
        <f>IF(SUM($I285:O285)&lt;SUMIF($I$5:O$5, $D285,$I$273:O$273), SUMIF($I$5:O$5, $D285,$I$273:O$273)/$I$264, SUMIF($I$5:O$5, $D285,$I$273:O$273)-SUM($I285:O285))</f>
        <v>0</v>
      </c>
      <c r="Q285" s="5">
        <f>IF(SUM($I285:P285)&lt;SUMIF($I$5:P$5, $D285,$I$273:P$273), SUMIF($I$5:P$5, $D285,$I$273:P$273)/$I$264, SUMIF($I$5:P$5, $D285,$I$273:P$273)-SUM($I285:P285))</f>
        <v>0</v>
      </c>
      <c r="R285" s="5">
        <f>IF(SUM($I285:Q285)&lt;SUMIF($I$5:Q$5, $D285,$I$273:Q$273), SUMIF($I$5:Q$5, $D285,$I$273:Q$273)/$I$264, SUMIF($I$5:Q$5, $D285,$I$273:Q$273)-SUM($I285:Q285))</f>
        <v>0</v>
      </c>
      <c r="S285" s="5">
        <f>IF(SUM($I285:R285)&lt;SUMIF($I$5:R$5, $D285,$I$273:R$273), SUMIF($I$5:R$5, $D285,$I$273:R$273)/$I$264, SUMIF($I$5:R$5, $D285,$I$273:R$273)-SUM($I285:R285))</f>
        <v>0</v>
      </c>
    </row>
    <row r="286" spans="3:19" ht="12.75" customHeight="1">
      <c r="D286" s="25">
        <f t="shared" si="101"/>
        <v>2022</v>
      </c>
      <c r="E286" s="1" t="s">
        <v>27</v>
      </c>
      <c r="I286" s="37"/>
      <c r="J286" s="5">
        <f>IF(SUM($I286:I286)&lt;SUMIF(I$5:$I$5, $D286,I$273:$I$273), SUMIF(I$5:$I$5, $D286,I$273:$I$273)/$I$264, SUMIF(I$5:$I$5, $D286,I$273:$I$273)-SUM($I286:I286))</f>
        <v>0</v>
      </c>
      <c r="K286" s="5">
        <f>IF(SUM($I286:J286)&lt;SUMIF($I$5:J$5, $D286,$I$273:J$273), SUMIF($I$5:J$5, $D286,$I$273:J$273)/$I$264, SUMIF($I$5:J$5, $D286,$I$273:J$273)-SUM($I286:J286))</f>
        <v>0</v>
      </c>
      <c r="L286" s="5">
        <f>IF(SUM($I286:K286)&lt;SUMIF($I$5:K$5, $D286,$I$273:K$273), SUMIF($I$5:K$5, $D286,$I$273:K$273)/$I$264, SUMIF($I$5:K$5, $D286,$I$273:K$273)-SUM($I286:K286))</f>
        <v>0</v>
      </c>
      <c r="M286" s="5">
        <f>IF(SUM($I286:L286)&lt;SUMIF($I$5:L$5, $D286,$I$273:L$273), SUMIF($I$5:L$5, $D286,$I$273:L$273)/$I$264, SUMIF($I$5:L$5, $D286,$I$273:L$273)-SUM($I286:L286))</f>
        <v>0</v>
      </c>
      <c r="N286" s="5">
        <f>IF(SUM($I286:M286)&lt;SUMIF($I$5:M$5, $D286,$I$273:M$273), SUMIF($I$5:M$5, $D286,$I$273:M$273)/$I$264, SUMIF($I$5:M$5, $D286,$I$273:M$273)-SUM($I286:M286))</f>
        <v>0</v>
      </c>
      <c r="O286" s="5">
        <f>IF(SUM($I286:N286)&lt;SUMIF($I$5:N$5, $D286,$I$273:N$273), SUMIF($I$5:N$5, $D286,$I$273:N$273)/$I$264, SUMIF($I$5:N$5, $D286,$I$273:N$273)-SUM($I286:N286))</f>
        <v>0</v>
      </c>
      <c r="P286" s="5">
        <f>IF(SUM($I286:O286)&lt;SUMIF($I$5:O$5, $D286,$I$273:O$273), SUMIF($I$5:O$5, $D286,$I$273:O$273)/$I$264, SUMIF($I$5:O$5, $D286,$I$273:O$273)-SUM($I286:O286))</f>
        <v>0</v>
      </c>
      <c r="Q286" s="5">
        <f>IF(SUM($I286:P286)&lt;SUMIF($I$5:P$5, $D286,$I$273:P$273), SUMIF($I$5:P$5, $D286,$I$273:P$273)/$I$264, SUMIF($I$5:P$5, $D286,$I$273:P$273)-SUM($I286:P286))</f>
        <v>0</v>
      </c>
      <c r="R286" s="5">
        <f>IF(SUM($I286:Q286)&lt;SUMIF($I$5:Q$5, $D286,$I$273:Q$273), SUMIF($I$5:Q$5, $D286,$I$273:Q$273)/$I$264, SUMIF($I$5:Q$5, $D286,$I$273:Q$273)-SUM($I286:Q286))</f>
        <v>0</v>
      </c>
      <c r="S286" s="5">
        <f>IF(SUM($I286:R286)&lt;SUMIF($I$5:R$5, $D286,$I$273:R$273), SUMIF($I$5:R$5, $D286,$I$273:R$273)/$I$264, SUMIF($I$5:R$5, $D286,$I$273:R$273)-SUM($I286:R286))</f>
        <v>0</v>
      </c>
    </row>
    <row r="287" spans="3:19" ht="12.75" customHeight="1">
      <c r="D287" s="25">
        <f t="shared" si="101"/>
        <v>2023</v>
      </c>
      <c r="E287" s="1" t="s">
        <v>27</v>
      </c>
      <c r="I287" s="37"/>
      <c r="J287" s="6">
        <f>IF(SUM($I287:I287)&lt;SUMIF(I$5:$I$5, $D287,I$273:$I$273), SUMIF(I$5:$I$5, $D287,I$273:$I$273)/$I$264, SUMIF(I$5:$I$5, $D287,I$273:$I$273)-SUM($I287:I287))</f>
        <v>0</v>
      </c>
      <c r="K287" s="6">
        <f>IF(SUM($I287:J287)&lt;SUMIF($I$5:J$5, $D287,$I$273:J$273), SUMIF($I$5:J$5, $D287,$I$273:J$273)/$I$264, SUMIF($I$5:J$5, $D287,$I$273:J$273)-SUM($I287:J287))</f>
        <v>0</v>
      </c>
      <c r="L287" s="6">
        <f>IF(SUM($I287:K287)&lt;SUMIF($I$5:K$5, $D287,$I$273:K$273), SUMIF($I$5:K$5, $D287,$I$273:K$273)/$I$264, SUMIF($I$5:K$5, $D287,$I$273:K$273)-SUM($I287:K287))</f>
        <v>0</v>
      </c>
      <c r="M287" s="6">
        <f>IF(SUM($I287:L287)&lt;SUMIF($I$5:L$5, $D287,$I$273:L$273), SUMIF($I$5:L$5, $D287,$I$273:L$273)/$I$264, SUMIF($I$5:L$5, $D287,$I$273:L$273)-SUM($I287:L287))</f>
        <v>0</v>
      </c>
      <c r="N287" s="6">
        <f>IF(SUM($I287:M287)&lt;SUMIF($I$5:M$5, $D287,$I$273:M$273), SUMIF($I$5:M$5, $D287,$I$273:M$273)/$I$264, SUMIF($I$5:M$5, $D287,$I$273:M$273)-SUM($I287:M287))</f>
        <v>0</v>
      </c>
      <c r="O287" s="6">
        <f>IF(SUM($I287:N287)&lt;SUMIF($I$5:N$5, $D287,$I$273:N$273), SUMIF($I$5:N$5, $D287,$I$273:N$273)/$I$264, SUMIF($I$5:N$5, $D287,$I$273:N$273)-SUM($I287:N287))</f>
        <v>0</v>
      </c>
      <c r="P287" s="6">
        <f>IF(SUM($I287:O287)&lt;SUMIF($I$5:O$5, $D287,$I$273:O$273), SUMIF($I$5:O$5, $D287,$I$273:O$273)/$I$264, SUMIF($I$5:O$5, $D287,$I$273:O$273)-SUM($I287:O287))</f>
        <v>0</v>
      </c>
      <c r="Q287" s="6">
        <f>IF(SUM($I287:P287)&lt;SUMIF($I$5:P$5, $D287,$I$273:P$273), SUMIF($I$5:P$5, $D287,$I$273:P$273)/$I$264, SUMIF($I$5:P$5, $D287,$I$273:P$273)-SUM($I287:P287))</f>
        <v>0</v>
      </c>
      <c r="R287" s="6">
        <f>IF(SUM($I287:Q287)&lt;SUMIF($I$5:Q$5, $D287,$I$273:Q$273), SUMIF($I$5:Q$5, $D287,$I$273:Q$273)/$I$264, SUMIF($I$5:Q$5, $D287,$I$273:Q$273)-SUM($I287:Q287))</f>
        <v>0</v>
      </c>
      <c r="S287" s="6">
        <f>IF(SUM($I287:R287)&lt;SUMIF($I$5:R$5, $D287,$I$273:R$273), SUMIF($I$5:R$5, $D287,$I$273:R$273)/$I$264, SUMIF($I$5:R$5, $D287,$I$273:R$273)-SUM($I287:R287))</f>
        <v>0</v>
      </c>
    </row>
    <row r="288" spans="3:19" ht="12.75" customHeight="1">
      <c r="D288" s="25">
        <f t="shared" si="101"/>
        <v>2024</v>
      </c>
      <c r="E288" s="1" t="s">
        <v>27</v>
      </c>
      <c r="I288" s="37"/>
      <c r="J288" s="6">
        <f>IF(SUM($I288:I288)&lt;SUMIF(I$5:$I$5, $D288,I$273:$I$273), SUMIF(I$5:$I$5, $D288,I$273:$I$273)/$I$264, SUMIF(I$5:$I$5, $D288,I$273:$I$273)-SUM($I288:I288))</f>
        <v>0</v>
      </c>
      <c r="K288" s="6">
        <f>IF(SUM($I288:J288)&lt;SUMIF($I$5:J$5, $D288,$I$273:J$273), SUMIF($I$5:J$5, $D288,$I$273:J$273)/$I$264, SUMIF($I$5:J$5, $D288,$I$273:J$273)-SUM($I288:J288))</f>
        <v>0</v>
      </c>
      <c r="L288" s="6">
        <f>IF(SUM($I288:K288)&lt;SUMIF($I$5:K$5, $D288,$I$273:K$273), SUMIF($I$5:K$5, $D288,$I$273:K$273)/$I$264, SUMIF($I$5:K$5, $D288,$I$273:K$273)-SUM($I288:K288))</f>
        <v>0</v>
      </c>
      <c r="M288" s="6">
        <f>IF(SUM($I288:L288)&lt;SUMIF($I$5:L$5, $D288,$I$273:L$273), SUMIF($I$5:L$5, $D288,$I$273:L$273)/$I$264, SUMIF($I$5:L$5, $D288,$I$273:L$273)-SUM($I288:L288))</f>
        <v>0</v>
      </c>
      <c r="N288" s="6">
        <f>IF(SUM($I288:M288)&lt;SUMIF($I$5:M$5, $D288,$I$273:M$273), SUMIF($I$5:M$5, $D288,$I$273:M$273)/$I$264, SUMIF($I$5:M$5, $D288,$I$273:M$273)-SUM($I288:M288))</f>
        <v>0</v>
      </c>
      <c r="O288" s="6">
        <f>IF(SUM($I288:N288)&lt;SUMIF($I$5:N$5, $D288,$I$273:N$273), SUMIF($I$5:N$5, $D288,$I$273:N$273)/$I$264, SUMIF($I$5:N$5, $D288,$I$273:N$273)-SUM($I288:N288))</f>
        <v>0</v>
      </c>
      <c r="P288" s="6">
        <f>IF(SUM($I288:O288)&lt;SUMIF($I$5:O$5, $D288,$I$273:O$273), SUMIF($I$5:O$5, $D288,$I$273:O$273)/$I$264, SUMIF($I$5:O$5, $D288,$I$273:O$273)-SUM($I288:O288))</f>
        <v>0</v>
      </c>
      <c r="Q288" s="6">
        <f>IF(SUM($I288:P288)&lt;SUMIF($I$5:P$5, $D288,$I$273:P$273), SUMIF($I$5:P$5, $D288,$I$273:P$273)/$I$264, SUMIF($I$5:P$5, $D288,$I$273:P$273)-SUM($I288:P288))</f>
        <v>0</v>
      </c>
      <c r="R288" s="6">
        <f>IF(SUM($I288:Q288)&lt;SUMIF($I$5:Q$5, $D288,$I$273:Q$273), SUMIF($I$5:Q$5, $D288,$I$273:Q$273)/$I$264, SUMIF($I$5:Q$5, $D288,$I$273:Q$273)-SUM($I288:Q288))</f>
        <v>0</v>
      </c>
      <c r="S288" s="6">
        <f>IF(SUM($I288:R288)&lt;SUMIF($I$5:R$5, $D288,$I$273:R$273), SUMIF($I$5:R$5, $D288,$I$273:R$273)/$I$264, SUMIF($I$5:R$5, $D288,$I$273:R$273)-SUM($I288:R288))</f>
        <v>0</v>
      </c>
    </row>
    <row r="289" spans="4:19" ht="12.75" customHeight="1">
      <c r="D289" s="25">
        <f t="shared" si="101"/>
        <v>2025</v>
      </c>
      <c r="E289" s="1" t="s">
        <v>27</v>
      </c>
      <c r="I289" s="37"/>
      <c r="J289" s="6">
        <f>IF(SUM($I289:I289)&lt;SUMIF(I$5:$I$5, $D289,I$273:$I$273), SUMIF(I$5:$I$5, $D289,I$273:$I$273)/$I$264, SUMIF(I$5:$I$5, $D289,I$273:$I$273)-SUM($I289:I289))</f>
        <v>0</v>
      </c>
      <c r="K289" s="6">
        <f>IF(SUM($I289:J289)&lt;SUMIF($I$5:J$5, $D289,$I$273:J$273), SUMIF($I$5:J$5, $D289,$I$273:J$273)/$I$264, SUMIF($I$5:J$5, $D289,$I$273:J$273)-SUM($I289:J289))</f>
        <v>0</v>
      </c>
      <c r="L289" s="6">
        <f>IF(SUM($I289:K289)&lt;SUMIF($I$5:K$5, $D289,$I$273:K$273), SUMIF($I$5:K$5, $D289,$I$273:K$273)/$I$264, SUMIF($I$5:K$5, $D289,$I$273:K$273)-SUM($I289:K289))</f>
        <v>0</v>
      </c>
      <c r="M289" s="6">
        <f>IF(SUM($I289:L289)&lt;SUMIF($I$5:L$5, $D289,$I$273:L$273), SUMIF($I$5:L$5, $D289,$I$273:L$273)/$I$264, SUMIF($I$5:L$5, $D289,$I$273:L$273)-SUM($I289:L289))</f>
        <v>0</v>
      </c>
      <c r="N289" s="6">
        <f>IF(SUM($I289:M289)&lt;SUMIF($I$5:M$5, $D289,$I$273:M$273), SUMIF($I$5:M$5, $D289,$I$273:M$273)/$I$264, SUMIF($I$5:M$5, $D289,$I$273:M$273)-SUM($I289:M289))</f>
        <v>0</v>
      </c>
      <c r="O289" s="6">
        <f>IF(SUM($I289:N289)&lt;SUMIF($I$5:N$5, $D289,$I$273:N$273), SUMIF($I$5:N$5, $D289,$I$273:N$273)/$I$264, SUMIF($I$5:N$5, $D289,$I$273:N$273)-SUM($I289:N289))</f>
        <v>0</v>
      </c>
      <c r="P289" s="6">
        <f>IF(SUM($I289:O289)&lt;SUMIF($I$5:O$5, $D289,$I$273:O$273), SUMIF($I$5:O$5, $D289,$I$273:O$273)/$I$264, SUMIF($I$5:O$5, $D289,$I$273:O$273)-SUM($I289:O289))</f>
        <v>0</v>
      </c>
      <c r="Q289" s="6">
        <f>IF(SUM($I289:P289)&lt;SUMIF($I$5:P$5, $D289,$I$273:P$273), SUMIF($I$5:P$5, $D289,$I$273:P$273)/$I$264, SUMIF($I$5:P$5, $D289,$I$273:P$273)-SUM($I289:P289))</f>
        <v>0</v>
      </c>
      <c r="R289" s="6">
        <f>IF(SUM($I289:Q289)&lt;SUMIF($I$5:Q$5, $D289,$I$273:Q$273), SUMIF($I$5:Q$5, $D289,$I$273:Q$273)/$I$264, SUMIF($I$5:Q$5, $D289,$I$273:Q$273)-SUM($I289:Q289))</f>
        <v>0</v>
      </c>
      <c r="S289" s="6">
        <f>IF(SUM($I289:R289)&lt;SUMIF($I$5:R$5, $D289,$I$273:R$273), SUMIF($I$5:R$5, $D289,$I$273:R$273)/$I$264, SUMIF($I$5:R$5, $D289,$I$273:R$273)-SUM($I289:R289))</f>
        <v>0</v>
      </c>
    </row>
    <row r="290" spans="4:19" ht="12.75" customHeight="1">
      <c r="D290" s="25">
        <f t="shared" si="101"/>
        <v>2026</v>
      </c>
      <c r="E290" s="1" t="s">
        <v>27</v>
      </c>
      <c r="I290" s="37"/>
      <c r="J290" s="6">
        <f>IF(SUM($I290:I290)&lt;SUMIF(I$5:$I$5, $D290,I$273:$I$273), SUMIF(I$5:$I$5, $D290,I$273:$I$273)/$I$264, SUMIF(I$5:$I$5, $D290,I$273:$I$273)-SUM($I290:I290))</f>
        <v>0</v>
      </c>
      <c r="K290" s="6">
        <f>IF(SUM($I290:J290)&lt;SUMIF($I$5:J$5, $D290,$I$273:J$273), SUMIF($I$5:J$5, $D290,$I$273:J$273)/$I$264, SUMIF($I$5:J$5, $D290,$I$273:J$273)-SUM($I290:J290))</f>
        <v>0</v>
      </c>
      <c r="L290" s="6">
        <f>IF(SUM($I290:K290)&lt;SUMIF($I$5:K$5, $D290,$I$273:K$273), SUMIF($I$5:K$5, $D290,$I$273:K$273)/$I$264, SUMIF($I$5:K$5, $D290,$I$273:K$273)-SUM($I290:K290))</f>
        <v>0</v>
      </c>
      <c r="M290" s="6">
        <f>IF(SUM($I290:L290)&lt;SUMIF($I$5:L$5, $D290,$I$273:L$273), SUMIF($I$5:L$5, $D290,$I$273:L$273)/$I$264, SUMIF($I$5:L$5, $D290,$I$273:L$273)-SUM($I290:L290))</f>
        <v>0</v>
      </c>
      <c r="N290" s="6">
        <f>IF(SUM($I290:M290)&lt;SUMIF($I$5:M$5, $D290,$I$273:M$273), SUMIF($I$5:M$5, $D290,$I$273:M$273)/$I$264, SUMIF($I$5:M$5, $D290,$I$273:M$273)-SUM($I290:M290))</f>
        <v>0</v>
      </c>
      <c r="O290" s="6">
        <f>IF(SUM($I290:N290)&lt;SUMIF($I$5:N$5, $D290,$I$273:N$273), SUMIF($I$5:N$5, $D290,$I$273:N$273)/$I$264, SUMIF($I$5:N$5, $D290,$I$273:N$273)-SUM($I290:N290))</f>
        <v>0</v>
      </c>
      <c r="P290" s="6">
        <f>IF(SUM($I290:O290)&lt;SUMIF($I$5:O$5, $D290,$I$273:O$273), SUMIF($I$5:O$5, $D290,$I$273:O$273)/$I$264, SUMIF($I$5:O$5, $D290,$I$273:O$273)-SUM($I290:O290))</f>
        <v>0</v>
      </c>
      <c r="Q290" s="6">
        <f>IF(SUM($I290:P290)&lt;SUMIF($I$5:P$5, $D290,$I$273:P$273), SUMIF($I$5:P$5, $D290,$I$273:P$273)/$I$264, SUMIF($I$5:P$5, $D290,$I$273:P$273)-SUM($I290:P290))</f>
        <v>0</v>
      </c>
      <c r="R290" s="6">
        <f>IF(SUM($I290:Q290)&lt;SUMIF($I$5:Q$5, $D290,$I$273:Q$273), SUMIF($I$5:Q$5, $D290,$I$273:Q$273)/$I$264, SUMIF($I$5:Q$5, $D290,$I$273:Q$273)-SUM($I290:Q290))</f>
        <v>0</v>
      </c>
      <c r="S290" s="6">
        <f>IF(SUM($I290:R290)&lt;SUMIF($I$5:R$5, $D290,$I$273:R$273), SUMIF($I$5:R$5, $D290,$I$273:R$273)/$I$264, SUMIF($I$5:R$5, $D290,$I$273:R$273)-SUM($I290:R290))</f>
        <v>0</v>
      </c>
    </row>
    <row r="291" spans="4:19" ht="12.75" customHeight="1">
      <c r="D291" s="25">
        <f t="shared" si="101"/>
        <v>2027</v>
      </c>
      <c r="E291" s="1" t="s">
        <v>27</v>
      </c>
      <c r="I291" s="37"/>
      <c r="J291" s="6">
        <f>IF(SUM($I291:I291)&lt;SUMIF(I$5:$I$5, $D291,I$273:$I$273), SUMIF(I$5:$I$5, $D291,I$273:$I$273)/$I$264, SUMIF(I$5:$I$5, $D291,I$273:$I$273)-SUM($I291:I291))</f>
        <v>0</v>
      </c>
      <c r="K291" s="6">
        <f>IF(SUM($I291:J291)&lt;SUMIF($I$5:J$5, $D291,$I$273:J$273), SUMIF($I$5:J$5, $D291,$I$273:J$273)/$I$264, SUMIF($I$5:J$5, $D291,$I$273:J$273)-SUM($I291:J291))</f>
        <v>0</v>
      </c>
      <c r="L291" s="6">
        <f>IF(SUM($I291:K291)&lt;SUMIF($I$5:K$5, $D291,$I$273:K$273), SUMIF($I$5:K$5, $D291,$I$273:K$273)/$I$264, SUMIF($I$5:K$5, $D291,$I$273:K$273)-SUM($I291:K291))</f>
        <v>0</v>
      </c>
      <c r="M291" s="6">
        <f>IF(SUM($I291:L291)&lt;SUMIF($I$5:L$5, $D291,$I$273:L$273), SUMIF($I$5:L$5, $D291,$I$273:L$273)/$I$264, SUMIF($I$5:L$5, $D291,$I$273:L$273)-SUM($I291:L291))</f>
        <v>0</v>
      </c>
      <c r="N291" s="6">
        <f>IF(SUM($I291:M291)&lt;SUMIF($I$5:M$5, $D291,$I$273:M$273), SUMIF($I$5:M$5, $D291,$I$273:M$273)/$I$264, SUMIF($I$5:M$5, $D291,$I$273:M$273)-SUM($I291:M291))</f>
        <v>0</v>
      </c>
      <c r="O291" s="6">
        <f>IF(SUM($I291:N291)&lt;SUMIF($I$5:N$5, $D291,$I$273:N$273), SUMIF($I$5:N$5, $D291,$I$273:N$273)/$I$264, SUMIF($I$5:N$5, $D291,$I$273:N$273)-SUM($I291:N291))</f>
        <v>0</v>
      </c>
      <c r="P291" s="6">
        <f>IF(SUM($I291:O291)&lt;SUMIF($I$5:O$5, $D291,$I$273:O$273), SUMIF($I$5:O$5, $D291,$I$273:O$273)/$I$264, SUMIF($I$5:O$5, $D291,$I$273:O$273)-SUM($I291:O291))</f>
        <v>0</v>
      </c>
      <c r="Q291" s="6">
        <f>IF(SUM($I291:P291)&lt;SUMIF($I$5:P$5, $D291,$I$273:P$273), SUMIF($I$5:P$5, $D291,$I$273:P$273)/$I$264, SUMIF($I$5:P$5, $D291,$I$273:P$273)-SUM($I291:P291))</f>
        <v>0</v>
      </c>
      <c r="R291" s="6">
        <f>IF(SUM($I291:Q291)&lt;SUMIF($I$5:Q$5, $D291,$I$273:Q$273), SUMIF($I$5:Q$5, $D291,$I$273:Q$273)/$I$264, SUMIF($I$5:Q$5, $D291,$I$273:Q$273)-SUM($I291:Q291))</f>
        <v>0</v>
      </c>
      <c r="S291" s="6">
        <f>IF(SUM($I291:R291)&lt;SUMIF($I$5:R$5, $D291,$I$273:R$273), SUMIF($I$5:R$5, $D291,$I$273:R$273)/$I$264, SUMIF($I$5:R$5, $D291,$I$273:R$273)-SUM($I291:R291))</f>
        <v>0</v>
      </c>
    </row>
    <row r="292" spans="4:19" ht="12.75" customHeight="1">
      <c r="D292" s="25">
        <f t="shared" si="101"/>
        <v>2028</v>
      </c>
      <c r="E292" s="1" t="s">
        <v>27</v>
      </c>
      <c r="I292" s="37"/>
      <c r="J292" s="6">
        <f>IF(SUM($I292:I292)&lt;SUMIF(I$5:$I$5, $D292,I$273:$I$273), SUMIF(I$5:$I$5, $D292,I$273:$I$273)/$I$264, SUMIF(I$5:$I$5, $D292,I$273:$I$273)-SUM($I292:I292))</f>
        <v>0</v>
      </c>
      <c r="K292" s="6">
        <f>IF(SUM($I292:J292)&lt;SUMIF($I$5:J$5, $D292,$I$273:J$273), SUMIF($I$5:J$5, $D292,$I$273:J$273)/$I$264, SUMIF($I$5:J$5, $D292,$I$273:J$273)-SUM($I292:J292))</f>
        <v>0</v>
      </c>
      <c r="L292" s="6">
        <f>IF(SUM($I292:K292)&lt;SUMIF($I$5:K$5, $D292,$I$273:K$273), SUMIF($I$5:K$5, $D292,$I$273:K$273)/$I$264, SUMIF($I$5:K$5, $D292,$I$273:K$273)-SUM($I292:K292))</f>
        <v>0</v>
      </c>
      <c r="M292" s="6">
        <f>IF(SUM($I292:L292)&lt;SUMIF($I$5:L$5, $D292,$I$273:L$273), SUMIF($I$5:L$5, $D292,$I$273:L$273)/$I$264, SUMIF($I$5:L$5, $D292,$I$273:L$273)-SUM($I292:L292))</f>
        <v>0</v>
      </c>
      <c r="N292" s="6">
        <f>IF(SUM($I292:M292)&lt;SUMIF($I$5:M$5, $D292,$I$273:M$273), SUMIF($I$5:M$5, $D292,$I$273:M$273)/$I$264, SUMIF($I$5:M$5, $D292,$I$273:M$273)-SUM($I292:M292))</f>
        <v>0</v>
      </c>
      <c r="O292" s="6">
        <f>IF(SUM($I292:N292)&lt;SUMIF($I$5:N$5, $D292,$I$273:N$273), SUMIF($I$5:N$5, $D292,$I$273:N$273)/$I$264, SUMIF($I$5:N$5, $D292,$I$273:N$273)-SUM($I292:N292))</f>
        <v>0</v>
      </c>
      <c r="P292" s="6">
        <f>IF(SUM($I292:O292)&lt;SUMIF($I$5:O$5, $D292,$I$273:O$273), SUMIF($I$5:O$5, $D292,$I$273:O$273)/$I$264, SUMIF($I$5:O$5, $D292,$I$273:O$273)-SUM($I292:O292))</f>
        <v>0</v>
      </c>
      <c r="Q292" s="6">
        <f>IF(SUM($I292:P292)&lt;SUMIF($I$5:P$5, $D292,$I$273:P$273), SUMIF($I$5:P$5, $D292,$I$273:P$273)/$I$264, SUMIF($I$5:P$5, $D292,$I$273:P$273)-SUM($I292:P292))</f>
        <v>0</v>
      </c>
      <c r="R292" s="6">
        <f>IF(SUM($I292:Q292)&lt;SUMIF($I$5:Q$5, $D292,$I$273:Q$273), SUMIF($I$5:Q$5, $D292,$I$273:Q$273)/$I$264, SUMIF($I$5:Q$5, $D292,$I$273:Q$273)-SUM($I292:Q292))</f>
        <v>0</v>
      </c>
      <c r="S292" s="6">
        <f>IF(SUM($I292:R292)&lt;SUMIF($I$5:R$5, $D292,$I$273:R$273), SUMIF($I$5:R$5, $D292,$I$273:R$273)/$I$264, SUMIF($I$5:R$5, $D292,$I$273:R$273)-SUM($I292:R292))</f>
        <v>0</v>
      </c>
    </row>
    <row r="293" spans="4:19" ht="12.75" customHeight="1">
      <c r="D293" s="25">
        <f t="shared" si="101"/>
        <v>2029</v>
      </c>
      <c r="E293" s="1" t="s">
        <v>27</v>
      </c>
      <c r="I293" s="37"/>
      <c r="J293" s="6">
        <f>IF(SUM($I293:I293)&lt;SUMIF(I$5:$I$5, $D293,I$273:$I$273), SUMIF(I$5:$I$5, $D293,I$273:$I$273)/$I$264, SUMIF(I$5:$I$5, $D293,I$273:$I$273)-SUM($I293:I293))</f>
        <v>0</v>
      </c>
      <c r="K293" s="6">
        <f>IF(SUM($I293:J293)&lt;SUMIF($I$5:J$5, $D293,$I$273:J$273), SUMIF($I$5:J$5, $D293,$I$273:J$273)/$I$264, SUMIF($I$5:J$5, $D293,$I$273:J$273)-SUM($I293:J293))</f>
        <v>0</v>
      </c>
      <c r="L293" s="6">
        <f>IF(SUM($I293:K293)&lt;SUMIF($I$5:K$5, $D293,$I$273:K$273), SUMIF($I$5:K$5, $D293,$I$273:K$273)/$I$264, SUMIF($I$5:K$5, $D293,$I$273:K$273)-SUM($I293:K293))</f>
        <v>0</v>
      </c>
      <c r="M293" s="6">
        <f>IF(SUM($I293:L293)&lt;SUMIF($I$5:L$5, $D293,$I$273:L$273), SUMIF($I$5:L$5, $D293,$I$273:L$273)/$I$264, SUMIF($I$5:L$5, $D293,$I$273:L$273)-SUM($I293:L293))</f>
        <v>0</v>
      </c>
      <c r="N293" s="6">
        <f>IF(SUM($I293:M293)&lt;SUMIF($I$5:M$5, $D293,$I$273:M$273), SUMIF($I$5:M$5, $D293,$I$273:M$273)/$I$264, SUMIF($I$5:M$5, $D293,$I$273:M$273)-SUM($I293:M293))</f>
        <v>0</v>
      </c>
      <c r="O293" s="6">
        <f>IF(SUM($I293:N293)&lt;SUMIF($I$5:N$5, $D293,$I$273:N$273), SUMIF($I$5:N$5, $D293,$I$273:N$273)/$I$264, SUMIF($I$5:N$5, $D293,$I$273:N$273)-SUM($I293:N293))</f>
        <v>0</v>
      </c>
      <c r="P293" s="6">
        <f>IF(SUM($I293:O293)&lt;SUMIF($I$5:O$5, $D293,$I$273:O$273), SUMIF($I$5:O$5, $D293,$I$273:O$273)/$I$264, SUMIF($I$5:O$5, $D293,$I$273:O$273)-SUM($I293:O293))</f>
        <v>0</v>
      </c>
      <c r="Q293" s="6">
        <f>IF(SUM($I293:P293)&lt;SUMIF($I$5:P$5, $D293,$I$273:P$273), SUMIF($I$5:P$5, $D293,$I$273:P$273)/$I$264, SUMIF($I$5:P$5, $D293,$I$273:P$273)-SUM($I293:P293))</f>
        <v>0</v>
      </c>
      <c r="R293" s="6">
        <f>IF(SUM($I293:Q293)&lt;SUMIF($I$5:Q$5, $D293,$I$273:Q$273), SUMIF($I$5:Q$5, $D293,$I$273:Q$273)/$I$264, SUMIF($I$5:Q$5, $D293,$I$273:Q$273)-SUM($I293:Q293))</f>
        <v>0</v>
      </c>
      <c r="S293" s="6">
        <f>IF(SUM($I293:R293)&lt;SUMIF($I$5:R$5, $D293,$I$273:R$273), SUMIF($I$5:R$5, $D293,$I$273:R$273)/$I$264, SUMIF($I$5:R$5, $D293,$I$273:R$273)-SUM($I293:R293))</f>
        <v>0</v>
      </c>
    </row>
    <row r="294" spans="4:19" ht="12.75" customHeight="1">
      <c r="D294" s="25">
        <f t="shared" si="101"/>
        <v>2030</v>
      </c>
      <c r="E294" s="1" t="s">
        <v>27</v>
      </c>
      <c r="I294" s="37"/>
      <c r="J294" s="6">
        <f>IF(SUM($I294:I294)&lt;SUMIF(I$5:$I$5, $D294,I$273:$I$273), SUMIF(I$5:$I$5, $D294,I$273:$I$273)/$I$264, SUMIF(I$5:$I$5, $D294,I$273:$I$273)-SUM($I294:I294))</f>
        <v>0</v>
      </c>
      <c r="K294" s="6">
        <f>IF(SUM($I294:J294)&lt;SUMIF($I$5:J$5, $D294,$I$273:J$273), SUMIF($I$5:J$5, $D294,$I$273:J$273)/$I$264, SUMIF($I$5:J$5, $D294,$I$273:J$273)-SUM($I294:J294))</f>
        <v>0</v>
      </c>
      <c r="L294" s="6">
        <f>IF(SUM($I294:K294)&lt;SUMIF($I$5:K$5, $D294,$I$273:K$273), SUMIF($I$5:K$5, $D294,$I$273:K$273)/$I$264, SUMIF($I$5:K$5, $D294,$I$273:K$273)-SUM($I294:K294))</f>
        <v>0</v>
      </c>
      <c r="M294" s="6">
        <f>IF(SUM($I294:L294)&lt;SUMIF($I$5:L$5, $D294,$I$273:L$273), SUMIF($I$5:L$5, $D294,$I$273:L$273)/$I$264, SUMIF($I$5:L$5, $D294,$I$273:L$273)-SUM($I294:L294))</f>
        <v>0</v>
      </c>
      <c r="N294" s="6">
        <f>IF(SUM($I294:M294)&lt;SUMIF($I$5:M$5, $D294,$I$273:M$273), SUMIF($I$5:M$5, $D294,$I$273:M$273)/$I$264, SUMIF($I$5:M$5, $D294,$I$273:M$273)-SUM($I294:M294))</f>
        <v>0</v>
      </c>
      <c r="O294" s="6">
        <f>IF(SUM($I294:N294)&lt;SUMIF($I$5:N$5, $D294,$I$273:N$273), SUMIF($I$5:N$5, $D294,$I$273:N$273)/$I$264, SUMIF($I$5:N$5, $D294,$I$273:N$273)-SUM($I294:N294))</f>
        <v>0</v>
      </c>
      <c r="P294" s="6">
        <f>IF(SUM($I294:O294)&lt;SUMIF($I$5:O$5, $D294,$I$273:O$273), SUMIF($I$5:O$5, $D294,$I$273:O$273)/$I$264, SUMIF($I$5:O$5, $D294,$I$273:O$273)-SUM($I294:O294))</f>
        <v>0</v>
      </c>
      <c r="Q294" s="6">
        <f>IF(SUM($I294:P294)&lt;SUMIF($I$5:P$5, $D294,$I$273:P$273), SUMIF($I$5:P$5, $D294,$I$273:P$273)/$I$264, SUMIF($I$5:P$5, $D294,$I$273:P$273)-SUM($I294:P294))</f>
        <v>0</v>
      </c>
      <c r="R294" s="6">
        <f>IF(SUM($I294:Q294)&lt;SUMIF($I$5:Q$5, $D294,$I$273:Q$273), SUMIF($I$5:Q$5, $D294,$I$273:Q$273)/$I$264, SUMIF($I$5:Q$5, $D294,$I$273:Q$273)-SUM($I294:Q294))</f>
        <v>0</v>
      </c>
      <c r="S294" s="6">
        <f>IF(SUM($I294:R294)&lt;SUMIF($I$5:R$5, $D294,$I$273:R$273), SUMIF($I$5:R$5, $D294,$I$273:R$273)/$I$264, SUMIF($I$5:R$5, $D294,$I$273:R$273)-SUM($I294:R294))</f>
        <v>0</v>
      </c>
    </row>
    <row r="295" spans="4:19" ht="12.75" customHeight="1">
      <c r="D295" s="25">
        <f t="shared" si="101"/>
        <v>2031</v>
      </c>
      <c r="E295" s="1" t="s">
        <v>27</v>
      </c>
      <c r="I295" s="37"/>
      <c r="J295" s="6">
        <f>IF(SUM($I295:I295)&lt;SUMIF(I$5:$I$5, $D295,I$273:$I$273), SUMIF(I$5:$I$5, $D295,I$273:$I$273)/$I$264, SUMIF(I$5:$I$5, $D295,I$273:$I$273)-SUM($I295:I295))</f>
        <v>0</v>
      </c>
      <c r="K295" s="6">
        <f>IF(SUM($I295:J295)&lt;SUMIF($I$5:J$5, $D295,$I$273:J$273), SUMIF($I$5:J$5, $D295,$I$273:J$273)/$I$264, SUMIF($I$5:J$5, $D295,$I$273:J$273)-SUM($I295:J295))</f>
        <v>0</v>
      </c>
      <c r="L295" s="6">
        <f>IF(SUM($I295:K295)&lt;SUMIF($I$5:K$5, $D295,$I$273:K$273), SUMIF($I$5:K$5, $D295,$I$273:K$273)/$I$264, SUMIF($I$5:K$5, $D295,$I$273:K$273)-SUM($I295:K295))</f>
        <v>0</v>
      </c>
      <c r="M295" s="6">
        <f>IF(SUM($I295:L295)&lt;SUMIF($I$5:L$5, $D295,$I$273:L$273), SUMIF($I$5:L$5, $D295,$I$273:L$273)/$I$264, SUMIF($I$5:L$5, $D295,$I$273:L$273)-SUM($I295:L295))</f>
        <v>0</v>
      </c>
      <c r="N295" s="6">
        <f>IF(SUM($I295:M295)&lt;SUMIF($I$5:M$5, $D295,$I$273:M$273), SUMIF($I$5:M$5, $D295,$I$273:M$273)/$I$264, SUMIF($I$5:M$5, $D295,$I$273:M$273)-SUM($I295:M295))</f>
        <v>0</v>
      </c>
      <c r="O295" s="6">
        <f>IF(SUM($I295:N295)&lt;SUMIF($I$5:N$5, $D295,$I$273:N$273), SUMIF($I$5:N$5, $D295,$I$273:N$273)/$I$264, SUMIF($I$5:N$5, $D295,$I$273:N$273)-SUM($I295:N295))</f>
        <v>0</v>
      </c>
      <c r="P295" s="6">
        <f>IF(SUM($I295:O295)&lt;SUMIF($I$5:O$5, $D295,$I$273:O$273), SUMIF($I$5:O$5, $D295,$I$273:O$273)/$I$264, SUMIF($I$5:O$5, $D295,$I$273:O$273)-SUM($I295:O295))</f>
        <v>0</v>
      </c>
      <c r="Q295" s="6">
        <f>IF(SUM($I295:P295)&lt;SUMIF($I$5:P$5, $D295,$I$273:P$273), SUMIF($I$5:P$5, $D295,$I$273:P$273)/$I$264, SUMIF($I$5:P$5, $D295,$I$273:P$273)-SUM($I295:P295))</f>
        <v>0</v>
      </c>
      <c r="R295" s="6">
        <f>IF(SUM($I295:Q295)&lt;SUMIF($I$5:Q$5, $D295,$I$273:Q$273), SUMIF($I$5:Q$5, $D295,$I$273:Q$273)/$I$264, SUMIF($I$5:Q$5, $D295,$I$273:Q$273)-SUM($I295:Q295))</f>
        <v>0</v>
      </c>
      <c r="S295" s="6">
        <f>IF(SUM($I295:R295)&lt;SUMIF($I$5:R$5, $D295,$I$273:R$273), SUMIF($I$5:R$5, $D295,$I$273:R$273)/$I$264, SUMIF($I$5:R$5, $D295,$I$273:R$273)-SUM($I295:R295))</f>
        <v>0</v>
      </c>
    </row>
    <row r="296" spans="4:19" ht="12.75" customHeight="1">
      <c r="D296" s="25">
        <f t="shared" si="101"/>
        <v>2032</v>
      </c>
      <c r="E296" s="1" t="s">
        <v>27</v>
      </c>
      <c r="I296" s="37"/>
      <c r="J296" s="6">
        <f>IF(SUM($I296:I296)&lt;SUMIF(I$5:$I$5, $D296,I$273:$I$273), SUMIF(I$5:$I$5, $D296,I$273:$I$273)/$I$264, SUMIF(I$5:$I$5, $D296,I$273:$I$273)-SUM($I296:I296))</f>
        <v>0</v>
      </c>
      <c r="K296" s="6">
        <f>IF(SUM($I296:J296)&lt;SUMIF($I$5:J$5, $D296,$I$273:J$273), SUMIF($I$5:J$5, $D296,$I$273:J$273)/$I$264, SUMIF($I$5:J$5, $D296,$I$273:J$273)-SUM($I296:J296))</f>
        <v>0</v>
      </c>
      <c r="L296" s="6">
        <f>IF(SUM($I296:K296)&lt;SUMIF($I$5:K$5, $D296,$I$273:K$273), SUMIF($I$5:K$5, $D296,$I$273:K$273)/$I$264, SUMIF($I$5:K$5, $D296,$I$273:K$273)-SUM($I296:K296))</f>
        <v>0</v>
      </c>
      <c r="M296" s="6">
        <f>IF(SUM($I296:L296)&lt;SUMIF($I$5:L$5, $D296,$I$273:L$273), SUMIF($I$5:L$5, $D296,$I$273:L$273)/$I$264, SUMIF($I$5:L$5, $D296,$I$273:L$273)-SUM($I296:L296))</f>
        <v>0</v>
      </c>
      <c r="N296" s="6">
        <f>IF(SUM($I296:M296)&lt;SUMIF($I$5:M$5, $D296,$I$273:M$273), SUMIF($I$5:M$5, $D296,$I$273:M$273)/$I$264, SUMIF($I$5:M$5, $D296,$I$273:M$273)-SUM($I296:M296))</f>
        <v>0</v>
      </c>
      <c r="O296" s="6">
        <f>IF(SUM($I296:N296)&lt;SUMIF($I$5:N$5, $D296,$I$273:N$273), SUMIF($I$5:N$5, $D296,$I$273:N$273)/$I$264, SUMIF($I$5:N$5, $D296,$I$273:N$273)-SUM($I296:N296))</f>
        <v>0</v>
      </c>
      <c r="P296" s="6">
        <f>IF(SUM($I296:O296)&lt;SUMIF($I$5:O$5, $D296,$I$273:O$273), SUMIF($I$5:O$5, $D296,$I$273:O$273)/$I$264, SUMIF($I$5:O$5, $D296,$I$273:O$273)-SUM($I296:O296))</f>
        <v>0</v>
      </c>
      <c r="Q296" s="6">
        <f>IF(SUM($I296:P296)&lt;SUMIF($I$5:P$5, $D296,$I$273:P$273), SUMIF($I$5:P$5, $D296,$I$273:P$273)/$I$264, SUMIF($I$5:P$5, $D296,$I$273:P$273)-SUM($I296:P296))</f>
        <v>0</v>
      </c>
      <c r="R296" s="6">
        <f>IF(SUM($I296:Q296)&lt;SUMIF($I$5:Q$5, $D296,$I$273:Q$273), SUMIF($I$5:Q$5, $D296,$I$273:Q$273)/$I$264, SUMIF($I$5:Q$5, $D296,$I$273:Q$273)-SUM($I296:Q296))</f>
        <v>0</v>
      </c>
      <c r="S296" s="6">
        <f>IF(SUM($I296:R296)&lt;SUMIF($I$5:R$5, $D296,$I$273:R$273), SUMIF($I$5:R$5, $D296,$I$273:R$273)/$I$264, SUMIF($I$5:R$5, $D296,$I$273:R$273)-SUM($I296:R296))</f>
        <v>0</v>
      </c>
    </row>
    <row r="297" spans="4:19" ht="12.75" customHeight="1">
      <c r="D297" s="25">
        <f t="shared" si="101"/>
        <v>2033</v>
      </c>
      <c r="E297" s="1" t="s">
        <v>27</v>
      </c>
      <c r="I297" s="37"/>
      <c r="J297" s="6">
        <f>IF(SUM($I297:I297)&lt;SUMIF(I$5:$I$5, $D297,I$273:$I$273), SUMIF(I$5:$I$5, $D297,I$273:$I$273)/$I$264, SUMIF(I$5:$I$5, $D297,I$273:$I$273)-SUM($I297:I297))</f>
        <v>0</v>
      </c>
      <c r="K297" s="6">
        <f>IF(SUM($I297:J297)&lt;SUMIF($I$5:J$5, $D297,$I$273:J$273), SUMIF($I$5:J$5, $D297,$I$273:J$273)/$I$264, SUMIF($I$5:J$5, $D297,$I$273:J$273)-SUM($I297:J297))</f>
        <v>0</v>
      </c>
      <c r="L297" s="6">
        <f>IF(SUM($I297:K297)&lt;SUMIF($I$5:K$5, $D297,$I$273:K$273), SUMIF($I$5:K$5, $D297,$I$273:K$273)/$I$264, SUMIF($I$5:K$5, $D297,$I$273:K$273)-SUM($I297:K297))</f>
        <v>0</v>
      </c>
      <c r="M297" s="6">
        <f>IF(SUM($I297:L297)&lt;SUMIF($I$5:L$5, $D297,$I$273:L$273), SUMIF($I$5:L$5, $D297,$I$273:L$273)/$I$264, SUMIF($I$5:L$5, $D297,$I$273:L$273)-SUM($I297:L297))</f>
        <v>0</v>
      </c>
      <c r="N297" s="6">
        <f>IF(SUM($I297:M297)&lt;SUMIF($I$5:M$5, $D297,$I$273:M$273), SUMIF($I$5:M$5, $D297,$I$273:M$273)/$I$264, SUMIF($I$5:M$5, $D297,$I$273:M$273)-SUM($I297:M297))</f>
        <v>0</v>
      </c>
      <c r="O297" s="6">
        <f>IF(SUM($I297:N297)&lt;SUMIF($I$5:N$5, $D297,$I$273:N$273), SUMIF($I$5:N$5, $D297,$I$273:N$273)/$I$264, SUMIF($I$5:N$5, $D297,$I$273:N$273)-SUM($I297:N297))</f>
        <v>0</v>
      </c>
      <c r="P297" s="6">
        <f>IF(SUM($I297:O297)&lt;SUMIF($I$5:O$5, $D297,$I$273:O$273), SUMIF($I$5:O$5, $D297,$I$273:O$273)/$I$264, SUMIF($I$5:O$5, $D297,$I$273:O$273)-SUM($I297:O297))</f>
        <v>0</v>
      </c>
      <c r="Q297" s="6">
        <f>IF(SUM($I297:P297)&lt;SUMIF($I$5:P$5, $D297,$I$273:P$273), SUMIF($I$5:P$5, $D297,$I$273:P$273)/$I$264, SUMIF($I$5:P$5, $D297,$I$273:P$273)-SUM($I297:P297))</f>
        <v>0</v>
      </c>
      <c r="R297" s="6">
        <f>IF(SUM($I297:Q297)&lt;SUMIF($I$5:Q$5, $D297,$I$273:Q$273), SUMIF($I$5:Q$5, $D297,$I$273:Q$273)/$I$264, SUMIF($I$5:Q$5, $D297,$I$273:Q$273)-SUM($I297:Q297))</f>
        <v>0</v>
      </c>
      <c r="S297" s="6">
        <f>IF(SUM($I297:R297)&lt;SUMIF($I$5:R$5, $D297,$I$273:R$273), SUMIF($I$5:R$5, $D297,$I$273:R$273)/$I$264, SUMIF($I$5:R$5, $D297,$I$273:R$273)-SUM($I297:R297))</f>
        <v>0</v>
      </c>
    </row>
    <row r="298" spans="4:19" ht="12.75" customHeight="1">
      <c r="D298" s="25">
        <f t="shared" si="101"/>
        <v>2034</v>
      </c>
      <c r="E298" s="1" t="s">
        <v>27</v>
      </c>
      <c r="I298" s="37"/>
      <c r="J298" s="6">
        <f>IF(SUM($I298:I298)&lt;SUMIF(I$5:$I$5, $D298,I$273:$I$273), SUMIF(I$5:$I$5, $D298,I$273:$I$273)/$I$264, SUMIF(I$5:$I$5, $D298,I$273:$I$273)-SUM($I298:I298))</f>
        <v>0</v>
      </c>
      <c r="K298" s="6">
        <f>IF(SUM($I298:J298)&lt;SUMIF($I$5:J$5, $D298,$I$273:J$273), SUMIF($I$5:J$5, $D298,$I$273:J$273)/$I$264, SUMIF($I$5:J$5, $D298,$I$273:J$273)-SUM($I298:J298))</f>
        <v>0</v>
      </c>
      <c r="L298" s="6">
        <f>IF(SUM($I298:K298)&lt;SUMIF($I$5:K$5, $D298,$I$273:K$273), SUMIF($I$5:K$5, $D298,$I$273:K$273)/$I$264, SUMIF($I$5:K$5, $D298,$I$273:K$273)-SUM($I298:K298))</f>
        <v>0</v>
      </c>
      <c r="M298" s="6">
        <f>IF(SUM($I298:L298)&lt;SUMIF($I$5:L$5, $D298,$I$273:L$273), SUMIF($I$5:L$5, $D298,$I$273:L$273)/$I$264, SUMIF($I$5:L$5, $D298,$I$273:L$273)-SUM($I298:L298))</f>
        <v>0</v>
      </c>
      <c r="N298" s="6">
        <f>IF(SUM($I298:M298)&lt;SUMIF($I$5:M$5, $D298,$I$273:M$273), SUMIF($I$5:M$5, $D298,$I$273:M$273)/$I$264, SUMIF($I$5:M$5, $D298,$I$273:M$273)-SUM($I298:M298))</f>
        <v>0</v>
      </c>
      <c r="O298" s="6">
        <f>IF(SUM($I298:N298)&lt;SUMIF($I$5:N$5, $D298,$I$273:N$273), SUMIF($I$5:N$5, $D298,$I$273:N$273)/$I$264, SUMIF($I$5:N$5, $D298,$I$273:N$273)-SUM($I298:N298))</f>
        <v>0</v>
      </c>
      <c r="P298" s="6">
        <f>IF(SUM($I298:O298)&lt;SUMIF($I$5:O$5, $D298,$I$273:O$273), SUMIF($I$5:O$5, $D298,$I$273:O$273)/$I$264, SUMIF($I$5:O$5, $D298,$I$273:O$273)-SUM($I298:O298))</f>
        <v>0</v>
      </c>
      <c r="Q298" s="6">
        <f>IF(SUM($I298:P298)&lt;SUMIF($I$5:P$5, $D298,$I$273:P$273), SUMIF($I$5:P$5, $D298,$I$273:P$273)/$I$264, SUMIF($I$5:P$5, $D298,$I$273:P$273)-SUM($I298:P298))</f>
        <v>0</v>
      </c>
      <c r="R298" s="6">
        <f>IF(SUM($I298:Q298)&lt;SUMIF($I$5:Q$5, $D298,$I$273:Q$273), SUMIF($I$5:Q$5, $D298,$I$273:Q$273)/$I$264, SUMIF($I$5:Q$5, $D298,$I$273:Q$273)-SUM($I298:Q298))</f>
        <v>0</v>
      </c>
      <c r="S298" s="6">
        <f>IF(SUM($I298:R298)&lt;SUMIF($I$5:R$5, $D298,$I$273:R$273), SUMIF($I$5:R$5, $D298,$I$273:R$273)/$I$264, SUMIF($I$5:R$5, $D298,$I$273:R$273)-SUM($I298:R298))</f>
        <v>0</v>
      </c>
    </row>
    <row r="299" spans="4:19" ht="12.75" customHeight="1">
      <c r="D299" s="25">
        <f t="shared" si="101"/>
        <v>2035</v>
      </c>
      <c r="E299" s="1" t="s">
        <v>27</v>
      </c>
      <c r="I299" s="37"/>
      <c r="J299" s="6">
        <f>IF(SUM($I299:I299)&lt;SUMIF(I$5:$I$5, $D299,I$273:$I$273), SUMIF(I$5:$I$5, $D299,I$273:$I$273)/$I$264, SUMIF(I$5:$I$5, $D299,I$273:$I$273)-SUM($I299:I299))</f>
        <v>0</v>
      </c>
      <c r="K299" s="6">
        <f>IF(SUM($I299:J299)&lt;SUMIF($I$5:J$5, $D299,$I$273:J$273), SUMIF($I$5:J$5, $D299,$I$273:J$273)/$I$264, SUMIF($I$5:J$5, $D299,$I$273:J$273)-SUM($I299:J299))</f>
        <v>0</v>
      </c>
      <c r="L299" s="6">
        <f>IF(SUM($I299:K299)&lt;SUMIF($I$5:K$5, $D299,$I$273:K$273), SUMIF($I$5:K$5, $D299,$I$273:K$273)/$I$264, SUMIF($I$5:K$5, $D299,$I$273:K$273)-SUM($I299:K299))</f>
        <v>0</v>
      </c>
      <c r="M299" s="6">
        <f>IF(SUM($I299:L299)&lt;SUMIF($I$5:L$5, $D299,$I$273:L$273), SUMIF($I$5:L$5, $D299,$I$273:L$273)/$I$264, SUMIF($I$5:L$5, $D299,$I$273:L$273)-SUM($I299:L299))</f>
        <v>0</v>
      </c>
      <c r="N299" s="6">
        <f>IF(SUM($I299:M299)&lt;SUMIF($I$5:M$5, $D299,$I$273:M$273), SUMIF($I$5:M$5, $D299,$I$273:M$273)/$I$264, SUMIF($I$5:M$5, $D299,$I$273:M$273)-SUM($I299:M299))</f>
        <v>0</v>
      </c>
      <c r="O299" s="6">
        <f>IF(SUM($I299:N299)&lt;SUMIF($I$5:N$5, $D299,$I$273:N$273), SUMIF($I$5:N$5, $D299,$I$273:N$273)/$I$264, SUMIF($I$5:N$5, $D299,$I$273:N$273)-SUM($I299:N299))</f>
        <v>0</v>
      </c>
      <c r="P299" s="6">
        <f>IF(SUM($I299:O299)&lt;SUMIF($I$5:O$5, $D299,$I$273:O$273), SUMIF($I$5:O$5, $D299,$I$273:O$273)/$I$264, SUMIF($I$5:O$5, $D299,$I$273:O$273)-SUM($I299:O299))</f>
        <v>0</v>
      </c>
      <c r="Q299" s="6">
        <f>IF(SUM($I299:P299)&lt;SUMIF($I$5:P$5, $D299,$I$273:P$273), SUMIF($I$5:P$5, $D299,$I$273:P$273)/$I$264, SUMIF($I$5:P$5, $D299,$I$273:P$273)-SUM($I299:P299))</f>
        <v>0</v>
      </c>
      <c r="R299" s="6">
        <f>IF(SUM($I299:Q299)&lt;SUMIF($I$5:Q$5, $D299,$I$273:Q$273), SUMIF($I$5:Q$5, $D299,$I$273:Q$273)/$I$264, SUMIF($I$5:Q$5, $D299,$I$273:Q$273)-SUM($I299:Q299))</f>
        <v>0</v>
      </c>
      <c r="S299" s="6">
        <f>IF(SUM($I299:R299)&lt;SUMIF($I$5:R$5, $D299,$I$273:R$273), SUMIF($I$5:R$5, $D299,$I$273:R$273)/$I$264, SUMIF($I$5:R$5, $D299,$I$273:R$273)-SUM($I299:R299))</f>
        <v>0</v>
      </c>
    </row>
    <row r="300" spans="4:19" ht="12.75" customHeight="1">
      <c r="D300" s="25">
        <f t="shared" si="101"/>
        <v>2036</v>
      </c>
      <c r="E300" s="1" t="s">
        <v>27</v>
      </c>
      <c r="I300" s="37"/>
      <c r="J300" s="6">
        <f>IF(SUM($I300:I300)&lt;SUMIF(I$5:$I$5, $D300,I$273:$I$273), SUMIF(I$5:$I$5, $D300,I$273:$I$273)/$I$264, SUMIF(I$5:$I$5, $D300,I$273:$I$273)-SUM($I300:I300))</f>
        <v>0</v>
      </c>
      <c r="K300" s="6">
        <f>IF(SUM($I300:J300)&lt;SUMIF($I$5:J$5, $D300,$I$273:J$273), SUMIF($I$5:J$5, $D300,$I$273:J$273)/$I$264, SUMIF($I$5:J$5, $D300,$I$273:J$273)-SUM($I300:J300))</f>
        <v>0</v>
      </c>
      <c r="L300" s="6">
        <f>IF(SUM($I300:K300)&lt;SUMIF($I$5:K$5, $D300,$I$273:K$273), SUMIF($I$5:K$5, $D300,$I$273:K$273)/$I$264, SUMIF($I$5:K$5, $D300,$I$273:K$273)-SUM($I300:K300))</f>
        <v>0</v>
      </c>
      <c r="M300" s="6">
        <f>IF(SUM($I300:L300)&lt;SUMIF($I$5:L$5, $D300,$I$273:L$273), SUMIF($I$5:L$5, $D300,$I$273:L$273)/$I$264, SUMIF($I$5:L$5, $D300,$I$273:L$273)-SUM($I300:L300))</f>
        <v>0</v>
      </c>
      <c r="N300" s="6">
        <f>IF(SUM($I300:M300)&lt;SUMIF($I$5:M$5, $D300,$I$273:M$273), SUMIF($I$5:M$5, $D300,$I$273:M$273)/$I$264, SUMIF($I$5:M$5, $D300,$I$273:M$273)-SUM($I300:M300))</f>
        <v>0</v>
      </c>
      <c r="O300" s="6">
        <f>IF(SUM($I300:N300)&lt;SUMIF($I$5:N$5, $D300,$I$273:N$273), SUMIF($I$5:N$5, $D300,$I$273:N$273)/$I$264, SUMIF($I$5:N$5, $D300,$I$273:N$273)-SUM($I300:N300))</f>
        <v>0</v>
      </c>
      <c r="P300" s="6">
        <f>IF(SUM($I300:O300)&lt;SUMIF($I$5:O$5, $D300,$I$273:O$273), SUMIF($I$5:O$5, $D300,$I$273:O$273)/$I$264, SUMIF($I$5:O$5, $D300,$I$273:O$273)-SUM($I300:O300))</f>
        <v>0</v>
      </c>
      <c r="Q300" s="6">
        <f>IF(SUM($I300:P300)&lt;SUMIF($I$5:P$5, $D300,$I$273:P$273), SUMIF($I$5:P$5, $D300,$I$273:P$273)/$I$264, SUMIF($I$5:P$5, $D300,$I$273:P$273)-SUM($I300:P300))</f>
        <v>0</v>
      </c>
      <c r="R300" s="6">
        <f>IF(SUM($I300:Q300)&lt;SUMIF($I$5:Q$5, $D300,$I$273:Q$273), SUMIF($I$5:Q$5, $D300,$I$273:Q$273)/$I$264, SUMIF($I$5:Q$5, $D300,$I$273:Q$273)-SUM($I300:Q300))</f>
        <v>0</v>
      </c>
      <c r="S300" s="6">
        <f>IF(SUM($I300:R300)&lt;SUMIF($I$5:R$5, $D300,$I$273:R$273), SUMIF($I$5:R$5, $D300,$I$273:R$273)/$I$264, SUMIF($I$5:R$5, $D300,$I$273:R$273)-SUM($I300:R300))</f>
        <v>0</v>
      </c>
    </row>
    <row r="301" spans="4:19" ht="12.75" customHeight="1">
      <c r="D301" s="25">
        <f t="shared" si="101"/>
        <v>2037</v>
      </c>
      <c r="E301" s="1" t="s">
        <v>27</v>
      </c>
      <c r="I301" s="37"/>
      <c r="J301" s="6">
        <f>IF(SUM($I301:I301)&lt;SUMIF(I$5:$I$5, $D301,I$273:$I$273), SUMIF(I$5:$I$5, $D301,I$273:$I$273)/$I$264, SUMIF(I$5:$I$5, $D301,I$273:$I$273)-SUM($I301:I301))</f>
        <v>0</v>
      </c>
      <c r="K301" s="6">
        <f>IF(SUM($I301:J301)&lt;SUMIF($I$5:J$5, $D301,$I$273:J$273), SUMIF($I$5:J$5, $D301,$I$273:J$273)/$I$264, SUMIF($I$5:J$5, $D301,$I$273:J$273)-SUM($I301:J301))</f>
        <v>0</v>
      </c>
      <c r="L301" s="6">
        <f>IF(SUM($I301:K301)&lt;SUMIF($I$5:K$5, $D301,$I$273:K$273), SUMIF($I$5:K$5, $D301,$I$273:K$273)/$I$264, SUMIF($I$5:K$5, $D301,$I$273:K$273)-SUM($I301:K301))</f>
        <v>0</v>
      </c>
      <c r="M301" s="6">
        <f>IF(SUM($I301:L301)&lt;SUMIF($I$5:L$5, $D301,$I$273:L$273), SUMIF($I$5:L$5, $D301,$I$273:L$273)/$I$264, SUMIF($I$5:L$5, $D301,$I$273:L$273)-SUM($I301:L301))</f>
        <v>0</v>
      </c>
      <c r="N301" s="6">
        <f>IF(SUM($I301:M301)&lt;SUMIF($I$5:M$5, $D301,$I$273:M$273), SUMIF($I$5:M$5, $D301,$I$273:M$273)/$I$264, SUMIF($I$5:M$5, $D301,$I$273:M$273)-SUM($I301:M301))</f>
        <v>0</v>
      </c>
      <c r="O301" s="6">
        <f>IF(SUM($I301:N301)&lt;SUMIF($I$5:N$5, $D301,$I$273:N$273), SUMIF($I$5:N$5, $D301,$I$273:N$273)/$I$264, SUMIF($I$5:N$5, $D301,$I$273:N$273)-SUM($I301:N301))</f>
        <v>0</v>
      </c>
      <c r="P301" s="6">
        <f>IF(SUM($I301:O301)&lt;SUMIF($I$5:O$5, $D301,$I$273:O$273), SUMIF($I$5:O$5, $D301,$I$273:O$273)/$I$264, SUMIF($I$5:O$5, $D301,$I$273:O$273)-SUM($I301:O301))</f>
        <v>0</v>
      </c>
      <c r="Q301" s="6">
        <f>IF(SUM($I301:P301)&lt;SUMIF($I$5:P$5, $D301,$I$273:P$273), SUMIF($I$5:P$5, $D301,$I$273:P$273)/$I$264, SUMIF($I$5:P$5, $D301,$I$273:P$273)-SUM($I301:P301))</f>
        <v>0</v>
      </c>
      <c r="R301" s="6">
        <f>IF(SUM($I301:Q301)&lt;SUMIF($I$5:Q$5, $D301,$I$273:Q$273), SUMIF($I$5:Q$5, $D301,$I$273:Q$273)/$I$264, SUMIF($I$5:Q$5, $D301,$I$273:Q$273)-SUM($I301:Q301))</f>
        <v>0</v>
      </c>
      <c r="S301" s="6">
        <f>IF(SUM($I301:R301)&lt;SUMIF($I$5:R$5, $D301,$I$273:R$273), SUMIF($I$5:R$5, $D301,$I$273:R$273)/$I$264, SUMIF($I$5:R$5, $D301,$I$273:R$273)-SUM($I301:R301))</f>
        <v>0</v>
      </c>
    </row>
    <row r="302" spans="4:19" ht="12.75" customHeight="1">
      <c r="D302" s="25">
        <f t="shared" si="101"/>
        <v>2038</v>
      </c>
      <c r="E302" s="1" t="s">
        <v>27</v>
      </c>
      <c r="I302" s="37"/>
      <c r="J302" s="6">
        <f>IF(SUM($I302:I302)&lt;SUMIF(I$5:$I$5, $D302,I$273:$I$273), SUMIF(I$5:$I$5, $D302,I$273:$I$273)/$I$264, SUMIF(I$5:$I$5, $D302,I$273:$I$273)-SUM($I302:I302))</f>
        <v>0</v>
      </c>
      <c r="K302" s="6">
        <f>IF(SUM($I302:J302)&lt;SUMIF($I$5:J$5, $D302,$I$273:J$273), SUMIF($I$5:J$5, $D302,$I$273:J$273)/$I$264, SUMIF($I$5:J$5, $D302,$I$273:J$273)-SUM($I302:J302))</f>
        <v>0</v>
      </c>
      <c r="L302" s="6">
        <f>IF(SUM($I302:K302)&lt;SUMIF($I$5:K$5, $D302,$I$273:K$273), SUMIF($I$5:K$5, $D302,$I$273:K$273)/$I$264, SUMIF($I$5:K$5, $D302,$I$273:K$273)-SUM($I302:K302))</f>
        <v>0</v>
      </c>
      <c r="M302" s="6">
        <f>IF(SUM($I302:L302)&lt;SUMIF($I$5:L$5, $D302,$I$273:L$273), SUMIF($I$5:L$5, $D302,$I$273:L$273)/$I$264, SUMIF($I$5:L$5, $D302,$I$273:L$273)-SUM($I302:L302))</f>
        <v>0</v>
      </c>
      <c r="N302" s="6">
        <f>IF(SUM($I302:M302)&lt;SUMIF($I$5:M$5, $D302,$I$273:M$273), SUMIF($I$5:M$5, $D302,$I$273:M$273)/$I$264, SUMIF($I$5:M$5, $D302,$I$273:M$273)-SUM($I302:M302))</f>
        <v>0</v>
      </c>
      <c r="O302" s="6">
        <f>IF(SUM($I302:N302)&lt;SUMIF($I$5:N$5, $D302,$I$273:N$273), SUMIF($I$5:N$5, $D302,$I$273:N$273)/$I$264, SUMIF($I$5:N$5, $D302,$I$273:N$273)-SUM($I302:N302))</f>
        <v>0</v>
      </c>
      <c r="P302" s="6">
        <f>IF(SUM($I302:O302)&lt;SUMIF($I$5:O$5, $D302,$I$273:O$273), SUMIF($I$5:O$5, $D302,$I$273:O$273)/$I$264, SUMIF($I$5:O$5, $D302,$I$273:O$273)-SUM($I302:O302))</f>
        <v>0</v>
      </c>
      <c r="Q302" s="6">
        <f>IF(SUM($I302:P302)&lt;SUMIF($I$5:P$5, $D302,$I$273:P$273), SUMIF($I$5:P$5, $D302,$I$273:P$273)/$I$264, SUMIF($I$5:P$5, $D302,$I$273:P$273)-SUM($I302:P302))</f>
        <v>0</v>
      </c>
      <c r="R302" s="6">
        <f>IF(SUM($I302:Q302)&lt;SUMIF($I$5:Q$5, $D302,$I$273:Q$273), SUMIF($I$5:Q$5, $D302,$I$273:Q$273)/$I$264, SUMIF($I$5:Q$5, $D302,$I$273:Q$273)-SUM($I302:Q302))</f>
        <v>0</v>
      </c>
      <c r="S302" s="6">
        <f>IF(SUM($I302:R302)&lt;SUMIF($I$5:R$5, $D302,$I$273:R$273), SUMIF($I$5:R$5, $D302,$I$273:R$273)/$I$264, SUMIF($I$5:R$5, $D302,$I$273:R$273)-SUM($I302:R302))</f>
        <v>0</v>
      </c>
    </row>
    <row r="303" spans="4:19" ht="12.75" customHeight="1">
      <c r="D303" s="25">
        <f t="shared" si="101"/>
        <v>2039</v>
      </c>
      <c r="E303" s="1" t="s">
        <v>27</v>
      </c>
      <c r="I303" s="37"/>
      <c r="J303" s="6">
        <f>IF(SUM($I303:I303)&lt;SUMIF(I$5:$I$5, $D303,I$273:$I$273), SUMIF(I$5:$I$5, $D303,I$273:$I$273)/$I$264, SUMIF(I$5:$I$5, $D303,I$273:$I$273)-SUM($I303:I303))</f>
        <v>0</v>
      </c>
      <c r="K303" s="6">
        <f>IF(SUM($I303:J303)&lt;SUMIF($I$5:J$5, $D303,$I$273:J$273), SUMIF($I$5:J$5, $D303,$I$273:J$273)/$I$264, SUMIF($I$5:J$5, $D303,$I$273:J$273)-SUM($I303:J303))</f>
        <v>0</v>
      </c>
      <c r="L303" s="6">
        <f>IF(SUM($I303:K303)&lt;SUMIF($I$5:K$5, $D303,$I$273:K$273), SUMIF($I$5:K$5, $D303,$I$273:K$273)/$I$264, SUMIF($I$5:K$5, $D303,$I$273:K$273)-SUM($I303:K303))</f>
        <v>0</v>
      </c>
      <c r="M303" s="6">
        <f>IF(SUM($I303:L303)&lt;SUMIF($I$5:L$5, $D303,$I$273:L$273), SUMIF($I$5:L$5, $D303,$I$273:L$273)/$I$264, SUMIF($I$5:L$5, $D303,$I$273:L$273)-SUM($I303:L303))</f>
        <v>0</v>
      </c>
      <c r="N303" s="6">
        <f>IF(SUM($I303:M303)&lt;SUMIF($I$5:M$5, $D303,$I$273:M$273), SUMIF($I$5:M$5, $D303,$I$273:M$273)/$I$264, SUMIF($I$5:M$5, $D303,$I$273:M$273)-SUM($I303:M303))</f>
        <v>0</v>
      </c>
      <c r="O303" s="6">
        <f>IF(SUM($I303:N303)&lt;SUMIF($I$5:N$5, $D303,$I$273:N$273), SUMIF($I$5:N$5, $D303,$I$273:N$273)/$I$264, SUMIF($I$5:N$5, $D303,$I$273:N$273)-SUM($I303:N303))</f>
        <v>0</v>
      </c>
      <c r="P303" s="6">
        <f>IF(SUM($I303:O303)&lt;SUMIF($I$5:O$5, $D303,$I$273:O$273), SUMIF($I$5:O$5, $D303,$I$273:O$273)/$I$264, SUMIF($I$5:O$5, $D303,$I$273:O$273)-SUM($I303:O303))</f>
        <v>0</v>
      </c>
      <c r="Q303" s="6">
        <f>IF(SUM($I303:P303)&lt;SUMIF($I$5:P$5, $D303,$I$273:P$273), SUMIF($I$5:P$5, $D303,$I$273:P$273)/$I$264, SUMIF($I$5:P$5, $D303,$I$273:P$273)-SUM($I303:P303))</f>
        <v>0</v>
      </c>
      <c r="R303" s="6">
        <f>IF(SUM($I303:Q303)&lt;SUMIF($I$5:Q$5, $D303,$I$273:Q$273), SUMIF($I$5:Q$5, $D303,$I$273:Q$273)/$I$264, SUMIF($I$5:Q$5, $D303,$I$273:Q$273)-SUM($I303:Q303))</f>
        <v>0</v>
      </c>
      <c r="S303" s="6">
        <f>IF(SUM($I303:R303)&lt;SUMIF($I$5:R$5, $D303,$I$273:R$273), SUMIF($I$5:R$5, $D303,$I$273:R$273)/$I$264, SUMIF($I$5:R$5, $D303,$I$273:R$273)-SUM($I303:R303))</f>
        <v>0</v>
      </c>
    </row>
    <row r="304" spans="4:19" ht="12.75" customHeight="1">
      <c r="D304" s="25">
        <f t="shared" si="101"/>
        <v>2040</v>
      </c>
      <c r="E304" s="1" t="s">
        <v>27</v>
      </c>
      <c r="I304" s="37"/>
      <c r="J304" s="6">
        <f>IF(SUM($I304:I304)&lt;SUMIF(I$5:$I$5, $D304,I$273:$I$273), SUMIF(I$5:$I$5, $D304,I$273:$I$273)/$I$264, SUMIF(I$5:$I$5, $D304,I$273:$I$273)-SUM($I304:I304))</f>
        <v>0</v>
      </c>
      <c r="K304" s="6">
        <f>IF(SUM($I304:J304)&lt;SUMIF($I$5:J$5, $D304,$I$273:J$273), SUMIF($I$5:J$5, $D304,$I$273:J$273)/$I$264, SUMIF($I$5:J$5, $D304,$I$273:J$273)-SUM($I304:J304))</f>
        <v>0</v>
      </c>
      <c r="L304" s="6">
        <f>IF(SUM($I304:K304)&lt;SUMIF($I$5:K$5, $D304,$I$273:K$273), SUMIF($I$5:K$5, $D304,$I$273:K$273)/$I$264, SUMIF($I$5:K$5, $D304,$I$273:K$273)-SUM($I304:K304))</f>
        <v>0</v>
      </c>
      <c r="M304" s="6">
        <f>IF(SUM($I304:L304)&lt;SUMIF($I$5:L$5, $D304,$I$273:L$273), SUMIF($I$5:L$5, $D304,$I$273:L$273)/$I$264, SUMIF($I$5:L$5, $D304,$I$273:L$273)-SUM($I304:L304))</f>
        <v>0</v>
      </c>
      <c r="N304" s="6">
        <f>IF(SUM($I304:M304)&lt;SUMIF($I$5:M$5, $D304,$I$273:M$273), SUMIF($I$5:M$5, $D304,$I$273:M$273)/$I$264, SUMIF($I$5:M$5, $D304,$I$273:M$273)-SUM($I304:M304))</f>
        <v>0</v>
      </c>
      <c r="O304" s="6">
        <f>IF(SUM($I304:N304)&lt;SUMIF($I$5:N$5, $D304,$I$273:N$273), SUMIF($I$5:N$5, $D304,$I$273:N$273)/$I$264, SUMIF($I$5:N$5, $D304,$I$273:N$273)-SUM($I304:N304))</f>
        <v>0</v>
      </c>
      <c r="P304" s="6">
        <f>IF(SUM($I304:O304)&lt;SUMIF($I$5:O$5, $D304,$I$273:O$273), SUMIF($I$5:O$5, $D304,$I$273:O$273)/$I$264, SUMIF($I$5:O$5, $D304,$I$273:O$273)-SUM($I304:O304))</f>
        <v>0</v>
      </c>
      <c r="Q304" s="6">
        <f>IF(SUM($I304:P304)&lt;SUMIF($I$5:P$5, $D304,$I$273:P$273), SUMIF($I$5:P$5, $D304,$I$273:P$273)/$I$264, SUMIF($I$5:P$5, $D304,$I$273:P$273)-SUM($I304:P304))</f>
        <v>0</v>
      </c>
      <c r="R304" s="6">
        <f>IF(SUM($I304:Q304)&lt;SUMIF($I$5:Q$5, $D304,$I$273:Q$273), SUMIF($I$5:Q$5, $D304,$I$273:Q$273)/$I$264, SUMIF($I$5:Q$5, $D304,$I$273:Q$273)-SUM($I304:Q304))</f>
        <v>0</v>
      </c>
      <c r="S304" s="6">
        <f>IF(SUM($I304:R304)&lt;SUMIF($I$5:R$5, $D304,$I$273:R$273), SUMIF($I$5:R$5, $D304,$I$273:R$273)/$I$264, SUMIF($I$5:R$5, $D304,$I$273:R$273)-SUM($I304:R304))</f>
        <v>0</v>
      </c>
    </row>
    <row r="305" spans="1:19" ht="12.75" customHeight="1">
      <c r="D305" s="25"/>
      <c r="I305" s="37"/>
    </row>
    <row r="306" spans="1:19" ht="12.75" customHeight="1">
      <c r="D306" s="21" t="s">
        <v>20</v>
      </c>
      <c r="E306" s="1" t="s">
        <v>27</v>
      </c>
      <c r="I306" s="37"/>
      <c r="J306" s="1">
        <f>J267+SUM(J275:J304)</f>
        <v>12.515904655445341</v>
      </c>
      <c r="K306" s="1">
        <f t="shared" ref="K306:N306" si="102">K267+SUM(K275:K304)</f>
        <v>15.542084310188692</v>
      </c>
      <c r="L306" s="1">
        <f t="shared" si="102"/>
        <v>17.761937921725583</v>
      </c>
      <c r="M306" s="1">
        <f t="shared" si="102"/>
        <v>19.90611130648691</v>
      </c>
      <c r="N306" s="1">
        <f t="shared" si="102"/>
        <v>23.017118336676859</v>
      </c>
      <c r="O306" s="1">
        <f t="shared" ref="O306:S306" si="103">O267+SUM(O275:O304)</f>
        <v>19.748348921346984</v>
      </c>
      <c r="P306" s="1">
        <f t="shared" si="103"/>
        <v>22.348382865287796</v>
      </c>
      <c r="Q306" s="1">
        <f t="shared" si="103"/>
        <v>25.550795571921963</v>
      </c>
      <c r="R306" s="1">
        <f t="shared" si="103"/>
        <v>28.926933491589704</v>
      </c>
      <c r="S306" s="1">
        <f t="shared" si="103"/>
        <v>31.631472020686257</v>
      </c>
    </row>
    <row r="307" spans="1:19" ht="12.75" customHeight="1">
      <c r="D307" s="21" t="s">
        <v>19</v>
      </c>
      <c r="E307" s="1" t="s">
        <v>27</v>
      </c>
      <c r="I307" s="37"/>
      <c r="J307" s="1">
        <f t="shared" ref="J307:S307" si="104">J273-SUM(J275:J304)+I307</f>
        <v>18.157077928460104</v>
      </c>
      <c r="K307" s="1">
        <f t="shared" si="104"/>
        <v>28.450019942938113</v>
      </c>
      <c r="L307" s="1">
        <f t="shared" si="104"/>
        <v>36.069026985225818</v>
      </c>
      <c r="M307" s="1">
        <f t="shared" si="104"/>
        <v>47.344862515323953</v>
      </c>
      <c r="N307" s="1">
        <f t="shared" si="104"/>
        <v>70.947708472482617</v>
      </c>
      <c r="O307" s="1">
        <f t="shared" si="104"/>
        <v>91.741440317466868</v>
      </c>
      <c r="P307" s="1">
        <f t="shared" si="104"/>
        <v>106.76461162044419</v>
      </c>
      <c r="Q307" s="1">
        <f t="shared" si="104"/>
        <v>114.78976523575001</v>
      </c>
      <c r="R307" s="1">
        <f t="shared" si="104"/>
        <v>114.95510322730759</v>
      </c>
      <c r="S307" s="1">
        <f t="shared" si="104"/>
        <v>104.27828587756743</v>
      </c>
    </row>
    <row r="308" spans="1:19" ht="12.75" customHeight="1">
      <c r="D308" s="21" t="str">
        <f>"Total Closing RAB - "&amp;B262</f>
        <v>Total Closing RAB - Non-network general assets - IT</v>
      </c>
      <c r="E308" s="1" t="s">
        <v>27</v>
      </c>
      <c r="I308" s="37"/>
      <c r="J308" s="1">
        <f t="shared" ref="J308:N308" si="105">J307+J270</f>
        <v>70.609126284742473</v>
      </c>
      <c r="K308" s="1">
        <f t="shared" si="105"/>
        <v>68.386163643775134</v>
      </c>
      <c r="L308" s="1">
        <f t="shared" si="105"/>
        <v>63.4892660306175</v>
      </c>
      <c r="M308" s="1">
        <f t="shared" si="105"/>
        <v>62.249196905270296</v>
      </c>
      <c r="N308" s="1">
        <f t="shared" si="105"/>
        <v>74.510833772866391</v>
      </c>
      <c r="O308" s="1">
        <f t="shared" ref="O308:S308" si="106">O307+O270</f>
        <v>91.741440317466882</v>
      </c>
      <c r="P308" s="1">
        <f t="shared" si="106"/>
        <v>106.7646116204442</v>
      </c>
      <c r="Q308" s="1">
        <f t="shared" si="106"/>
        <v>114.78976523575002</v>
      </c>
      <c r="R308" s="1">
        <f t="shared" si="106"/>
        <v>114.9551032273076</v>
      </c>
      <c r="S308" s="1">
        <f t="shared" si="106"/>
        <v>104.27828587756744</v>
      </c>
    </row>
    <row r="309" spans="1:19" ht="12.75" customHeight="1">
      <c r="I309" s="37"/>
    </row>
    <row r="310" spans="1:19" ht="12.75" customHeight="1">
      <c r="I310" s="37"/>
    </row>
    <row r="311" spans="1:19" s="18" customFormat="1" ht="12.75" customHeight="1">
      <c r="A311" s="19"/>
      <c r="B311" s="20" t="str">
        <f>Inputs!C49</f>
        <v>Non-network general assets - Other</v>
      </c>
      <c r="C311" s="19"/>
      <c r="D311" s="23"/>
      <c r="E311" s="19"/>
      <c r="F311" s="19"/>
      <c r="G311" s="19"/>
      <c r="H311" s="19"/>
      <c r="I311" s="38"/>
      <c r="J311" s="19"/>
      <c r="K311" s="19"/>
      <c r="L311" s="19"/>
      <c r="M311" s="19"/>
      <c r="N311" s="19"/>
      <c r="O311" s="19"/>
      <c r="P311" s="19"/>
      <c r="Q311" s="19"/>
      <c r="R311" s="19"/>
      <c r="S311" s="19"/>
    </row>
    <row r="312" spans="1:19" ht="12.75" customHeight="1">
      <c r="B312" s="9"/>
      <c r="C312" s="1" t="s">
        <v>9</v>
      </c>
      <c r="I312" s="1">
        <f>INDEX(Inputs!$E$43:$E$53, MATCH(B311, Inputs!$C$43:$C$53,0))</f>
        <v>9.6902230300270382</v>
      </c>
    </row>
    <row r="313" spans="1:19" ht="12.75" customHeight="1">
      <c r="B313" s="9"/>
      <c r="C313" s="1" t="s">
        <v>10</v>
      </c>
      <c r="I313" s="1">
        <f>INDEX(Inputs!$F$43:$F$53, MATCH(B311, Inputs!$C$43:$C$53,0))</f>
        <v>15</v>
      </c>
    </row>
    <row r="314" spans="1:19" ht="12.75" customHeight="1">
      <c r="B314" s="9"/>
      <c r="I314" s="37"/>
    </row>
    <row r="315" spans="1:19" ht="12.75" customHeight="1">
      <c r="C315" s="2" t="s">
        <v>12</v>
      </c>
      <c r="I315" s="37"/>
    </row>
    <row r="316" spans="1:19" ht="12.75" customHeight="1">
      <c r="D316" s="21" t="s">
        <v>21</v>
      </c>
      <c r="E316" s="1" t="s">
        <v>27</v>
      </c>
      <c r="I316" s="37"/>
      <c r="J316" s="5">
        <f>IF(OR($I312=0,I319=0),0,MIN(($I319+SUM($I318:I318))/$I312, $I319+SUM($I318:I318)-SUM($I316:I316)))</f>
        <v>14.162169039414588</v>
      </c>
      <c r="K316" s="5">
        <f>IF(OR($I312=0,J319=0),0,MIN(($I319+SUM($I318:J318))/$I312, $I319+SUM($I318:J318)-SUM($I316:J316)))</f>
        <v>14.162169039414588</v>
      </c>
      <c r="L316" s="5">
        <f>IF(OR($I312=0,K319=0),0,MIN(($I319+SUM($I318:K318))/$I312, $I319+SUM($I318:K318)-SUM($I316:K316)))</f>
        <v>14.162169039414588</v>
      </c>
      <c r="M316" s="5">
        <f>IF(OR($I312=0,L319=0),0,MIN(($I319+SUM($I318:L318))/$I312, $I319+SUM($I318:L318)-SUM($I316:L316)))</f>
        <v>14.162169039414588</v>
      </c>
      <c r="N316" s="5">
        <f>IF(OR($I312=0,M319=0),0,MIN(($I319+SUM($I318:M318))/$I312, $I319+SUM($I318:M318)-SUM($I316:M316)))</f>
        <v>14.162169039414588</v>
      </c>
      <c r="O316" s="5">
        <f>IF(OR($I312=0,N319=0),0,MIN(($I319+SUM($I318:N318))/$I312, $I319+SUM($I318:N318)-SUM($I316:N316)))</f>
        <v>13.355603285411576</v>
      </c>
      <c r="P316" s="5">
        <f>IF(OR($I312=0,O319=0),0,MIN(($I319+SUM($I318:O318))/$I312, $I319+SUM($I318:O318)-SUM($I316:O316)))</f>
        <v>13.355603285411576</v>
      </c>
      <c r="Q316" s="5">
        <f>IF(OR($I312=0,P319=0),0,MIN(($I319+SUM($I318:P318))/$I312, $I319+SUM($I318:P318)-SUM($I316:P316)))</f>
        <v>13.355603285411576</v>
      </c>
      <c r="R316" s="5">
        <f>IF(OR($I312=0,Q319=0),0,MIN(($I319+SUM($I318:Q318))/$I312, $I319+SUM($I318:Q318)-SUM($I316:Q316)))</f>
        <v>13.355603285411576</v>
      </c>
      <c r="S316" s="5">
        <f>IF(OR($I312=0,R319=0),0,MIN(($I319+SUM($I318:R318))/$I312, $I319+SUM($I318:R318)-SUM($I316:R316)))</f>
        <v>5.1855161974807942</v>
      </c>
    </row>
    <row r="317" spans="1:19" ht="12.75" customHeight="1">
      <c r="D317" s="21" t="s">
        <v>14</v>
      </c>
      <c r="I317" s="37">
        <f>IF(I$5=first_reg_period, INDEX(Inputs!$I$43:$I$53,MATCH(B311,Inputs!$C$43:$C$53,0)),0)</f>
        <v>137.23457658087113</v>
      </c>
      <c r="J317" s="37">
        <f>IF(J$5=first_reg_period, INDEX(Inputs!$I$43:$I$53,MATCH(C311,Inputs!$C$43:$C$53,0)),0)</f>
        <v>0</v>
      </c>
      <c r="K317" s="37">
        <f>IF(K$5=first_reg_period, INDEX(Inputs!$I$43:$I$53,MATCH(D311,Inputs!$C$43:$C$53,0)),0)</f>
        <v>0</v>
      </c>
      <c r="L317" s="37">
        <f>IF(L$5=first_reg_period, INDEX(Inputs!$I$43:$I$53,MATCH(E311,Inputs!$C$43:$C$53,0)),0)</f>
        <v>0</v>
      </c>
      <c r="M317" s="37">
        <f>IF(M$5=first_reg_period, INDEX(Inputs!$I$43:$I$53,MATCH(F311,Inputs!$C$43:$C$53,0)),0)</f>
        <v>0</v>
      </c>
      <c r="N317" s="37">
        <f>IF(N$5=first_reg_period, INDEX(Inputs!$I$43:$I$53,MATCH(G311,Inputs!$C$43:$C$53,0)),0)</f>
        <v>0</v>
      </c>
      <c r="O317" s="37">
        <f>IF(O$5=first_reg_period, INDEX(Inputs!$I$43:$I$53,MATCH(H311,Inputs!$C$43:$C$53,0)),0)</f>
        <v>0</v>
      </c>
      <c r="P317" s="37">
        <f>IF(P$5=first_reg_period, INDEX(Inputs!$I$43:$I$53,MATCH(I311,Inputs!$C$43:$C$53,0)),0)</f>
        <v>0</v>
      </c>
      <c r="Q317" s="37">
        <f>IF(Q$5=first_reg_period, INDEX(Inputs!$I$43:$I$53,MATCH(J311,Inputs!$C$43:$C$53,0)),0)</f>
        <v>0</v>
      </c>
      <c r="R317" s="37">
        <f>IF(R$5=first_reg_period, INDEX(Inputs!$I$43:$I$53,MATCH(K311,Inputs!$C$43:$C$53,0)),0)</f>
        <v>0</v>
      </c>
      <c r="S317" s="37">
        <f>IF(S$5=first_reg_period, INDEX(Inputs!$I$43:$I$53,MATCH(L311,Inputs!$C$43:$C$53,0)),0)</f>
        <v>0</v>
      </c>
    </row>
    <row r="318" spans="1:19" ht="12.75" customHeight="1">
      <c r="D318" s="21" t="s">
        <v>57</v>
      </c>
      <c r="I318" s="37"/>
      <c r="J318" s="102">
        <f>IF(J$5=second_reg_period, INDEX(Inputs!$N$140:$N$150,MATCH($B311,Inputs!$C$140:$C$150,0)),0)/conv_2015_2010</f>
        <v>0</v>
      </c>
      <c r="K318" s="102">
        <f>IF(K$5=second_reg_period, INDEX(Inputs!$N$140:$N$150,MATCH($B311,Inputs!$C$140:$C$150,0)),0)/conv_2015_2010</f>
        <v>0</v>
      </c>
      <c r="L318" s="102">
        <f>IF(L$5=second_reg_period, INDEX(Inputs!$N$140:$N$150,MATCH($B311,Inputs!$C$140:$C$150,0)),0)/conv_2015_2010</f>
        <v>0</v>
      </c>
      <c r="M318" s="102">
        <f>IF(M$5=second_reg_period, INDEX(Inputs!$N$140:$N$150,MATCH($B311,Inputs!$C$140:$C$150,0)),0)/conv_2015_2010</f>
        <v>0</v>
      </c>
      <c r="N318" s="102">
        <f>IF(N$5=second_reg_period, INDEX(Inputs!$N$140:$N$150,MATCH($B311,Inputs!$C$140:$C$150,0)),0)/conv_2015_2010</f>
        <v>-7.8158020446710941</v>
      </c>
      <c r="O318" s="102">
        <f>IF(O$5=second_reg_period, INDEX(Inputs!$N$140:$N$150,MATCH($B311,Inputs!$C$140:$C$150,0)),0)/conv_2015_2010</f>
        <v>0</v>
      </c>
      <c r="P318" s="102">
        <f>IF(P$5=second_reg_period, INDEX(Inputs!$N$140:$N$150,MATCH($B311,Inputs!$C$140:$C$150,0)),0)/conv_2015_2010</f>
        <v>0</v>
      </c>
      <c r="Q318" s="102">
        <f>IF(Q$5=second_reg_period, INDEX(Inputs!$N$140:$N$150,MATCH($B311,Inputs!$C$140:$C$150,0)),0)/conv_2015_2010</f>
        <v>0</v>
      </c>
      <c r="R318" s="102">
        <f>IF(R$5=second_reg_period, INDEX(Inputs!$N$140:$N$150,MATCH($B311,Inputs!$C$140:$C$150,0)),0)/conv_2015_2010</f>
        <v>0</v>
      </c>
      <c r="S318" s="102">
        <f>IF(S$5=second_reg_period, INDEX(Inputs!$N$140:$N$150,MATCH($B311,Inputs!$C$140:$C$150,0)),0)/conv_2015_2010</f>
        <v>0</v>
      </c>
    </row>
    <row r="319" spans="1:19" ht="12.75" customHeight="1">
      <c r="D319" s="21" t="s">
        <v>28</v>
      </c>
      <c r="E319" s="1" t="s">
        <v>27</v>
      </c>
      <c r="I319" s="1">
        <f t="shared" ref="I319" si="107">H319-I316+I317+I318</f>
        <v>137.23457658087113</v>
      </c>
      <c r="J319" s="1">
        <f t="shared" ref="J319" si="108">I319-J316+J317+J318</f>
        <v>123.07240754145654</v>
      </c>
      <c r="K319" s="1">
        <f t="shared" ref="K319" si="109">J319-K316+K317+K318</f>
        <v>108.91023850204195</v>
      </c>
      <c r="L319" s="1">
        <f t="shared" ref="L319" si="110">K319-L316+L317+L318</f>
        <v>94.748069462627356</v>
      </c>
      <c r="M319" s="1">
        <f t="shared" ref="M319" si="111">L319-M316+M317+M318</f>
        <v>80.585900423212763</v>
      </c>
      <c r="N319" s="1">
        <f t="shared" ref="N319" si="112">M319-N316+N317+N318</f>
        <v>58.607929339127075</v>
      </c>
      <c r="O319" s="1">
        <f t="shared" ref="O319" si="113">N319-O316+O317+O318</f>
        <v>45.2523260537155</v>
      </c>
      <c r="P319" s="1">
        <f t="shared" ref="P319" si="114">O319-P316+P317+P318</f>
        <v>31.896722768303924</v>
      </c>
      <c r="Q319" s="1">
        <f t="shared" ref="Q319" si="115">P319-Q316+Q317+Q318</f>
        <v>18.541119482892348</v>
      </c>
      <c r="R319" s="1">
        <f t="shared" ref="R319" si="116">Q319-R316+R317+R318</f>
        <v>5.1855161974807729</v>
      </c>
      <c r="S319" s="1">
        <f t="shared" ref="S319" si="117">R319-S316+S317+S318</f>
        <v>-2.1316282072803006E-14</v>
      </c>
    </row>
    <row r="320" spans="1:19" ht="12.75" customHeight="1">
      <c r="I320" s="37"/>
    </row>
    <row r="321" spans="3:19" ht="12.75" customHeight="1">
      <c r="I321" s="37"/>
    </row>
    <row r="322" spans="3:19" ht="12.75" customHeight="1">
      <c r="C322" s="2" t="s">
        <v>17</v>
      </c>
      <c r="E322" s="1" t="s">
        <v>27</v>
      </c>
      <c r="I322" s="37"/>
      <c r="J322" s="10">
        <f>INDEX(Inputs!J$43:J$53,MATCH($B311,Inputs!$C$43:$C$53,0))*(1+IF(J$5&lt;=second_reg_period, J$7, J$6))^0.5</f>
        <v>13.402339448369895</v>
      </c>
      <c r="K322" s="10">
        <f>INDEX(Inputs!K$43:K$53,MATCH($B311,Inputs!$C$43:$C$53,0))*(1+IF(K$5&lt;=second_reg_period, K$7, K$6))^0.5</f>
        <v>6.9987047702710283</v>
      </c>
      <c r="L322" s="10">
        <f>INDEX(Inputs!L$43:L$53,MATCH($B311,Inputs!$C$43:$C$53,0))*(1+IF(L$5&lt;=second_reg_period, L$7, L$6))^0.5</f>
        <v>9.1965067387701236</v>
      </c>
      <c r="M322" s="10">
        <f>INDEX(Inputs!M$43:M$53,MATCH($B311,Inputs!$C$43:$C$53,0))*(1+IF(M$5&lt;=second_reg_period, M$7, M$6))^0.5</f>
        <v>26.00316868097164</v>
      </c>
      <c r="N322" s="10">
        <f>INDEX(Inputs!N$43:N$53,MATCH($B311,Inputs!$C$43:$C$53,0))*(1+IF(N$5&lt;=second_reg_period, N$7, N$6))^0.5</f>
        <v>15.990567106365615</v>
      </c>
      <c r="O322" s="10">
        <f>INDEX(Inputs!O$43:O$53,MATCH($B311,Inputs!$C$43:$C$53,0))*(1+IF(O$5&lt;=second_reg_period, O$7, O$6))^0.5</f>
        <v>15.515294402560677</v>
      </c>
      <c r="P322" s="10">
        <f>INDEX(Inputs!P$43:P$53,MATCH($B311,Inputs!$C$43:$C$53,0))*(1+IF(P$5&lt;=second_reg_period, P$7, P$6))^0.5</f>
        <v>15.584647504121399</v>
      </c>
      <c r="Q322" s="10">
        <f>INDEX(Inputs!Q$43:Q$53,MATCH($B311,Inputs!$C$43:$C$53,0))*(1+IF(Q$5&lt;=second_reg_period, Q$7, Q$6))^0.5</f>
        <v>15.642823062719</v>
      </c>
      <c r="R322" s="10">
        <f>INDEX(Inputs!R$43:R$53,MATCH($B311,Inputs!$C$43:$C$53,0))*(1+IF(R$5&lt;=second_reg_period, R$7, R$6))^0.5</f>
        <v>15.701406640097842</v>
      </c>
      <c r="S322" s="10">
        <f>INDEX(Inputs!S$43:S$53,MATCH($B311,Inputs!$C$43:$C$53,0))*(1+IF(S$5&lt;=second_reg_period, S$7, S$6))^0.5</f>
        <v>15.761906191615168</v>
      </c>
    </row>
    <row r="323" spans="3:19" ht="12.75" customHeight="1">
      <c r="D323" s="21" t="s">
        <v>22</v>
      </c>
      <c r="I323" s="37"/>
      <c r="O323" s="6"/>
      <c r="P323" s="6"/>
      <c r="Q323" s="6"/>
      <c r="R323" s="6"/>
      <c r="S323" s="6"/>
    </row>
    <row r="324" spans="3:19" ht="12.75" customHeight="1">
      <c r="D324" s="24">
        <v>2011</v>
      </c>
      <c r="E324" s="1" t="s">
        <v>27</v>
      </c>
      <c r="I324" s="37"/>
      <c r="J324" s="5">
        <f>IF(SUM($I324:I324)&lt;SUMIF(I$5:$I$5, $D324,I$322:$I$322), SUMIF(I$5:$I$5, $D324,I$322:$I$322)/$I$313, SUMIF(I$5:$I$5, $D324,I$322:$I$322)-SUM($I324:I324))</f>
        <v>0</v>
      </c>
      <c r="K324" s="5">
        <f>IF(SUM($I324:J324)&lt;SUMIF($I$5:J$5, $D324,$I$322:J$322), SUMIF($I$5:J$5, $D324,$I$322:J$322)/$I$313, SUMIF($I$5:J$5, $D324,$I$322:J$322)-SUM($I324:J324))</f>
        <v>0.89348929655799303</v>
      </c>
      <c r="L324" s="5">
        <f>IF(SUM($I324:K324)&lt;SUMIF($I$5:K$5, $D324,$I$322:K$322), SUMIF($I$5:K$5, $D324,$I$322:K$322)/$I$313, SUMIF($I$5:K$5, $D324,$I$322:K$322)-SUM($I324:K324))</f>
        <v>0.89348929655799303</v>
      </c>
      <c r="M324" s="5">
        <f>IF(SUM($I324:L324)&lt;SUMIF($I$5:L$5, $D324,$I$322:L$322), SUMIF($I$5:L$5, $D324,$I$322:L$322)/$I$313, SUMIF($I$5:L$5, $D324,$I$322:L$322)-SUM($I324:L324))</f>
        <v>0.89348929655799303</v>
      </c>
      <c r="N324" s="5">
        <f>IF(SUM($I324:M324)&lt;SUMIF($I$5:M$5, $D324,$I$322:M$322), SUMIF($I$5:M$5, $D324,$I$322:M$322)/$I$313, SUMIF($I$5:M$5, $D324,$I$322:M$322)-SUM($I324:M324))</f>
        <v>0.89348929655799303</v>
      </c>
      <c r="O324" s="5">
        <f>IF(SUM($I324:N324)&lt;SUMIF($I$5:N$5, $D324,$I$322:N$322), SUMIF($I$5:N$5, $D324,$I$322:N$322)/$I$313, SUMIF($I$5:N$5, $D324,$I$322:N$322)-SUM($I324:N324))</f>
        <v>0.89348929655799303</v>
      </c>
      <c r="P324" s="5">
        <f>IF(SUM($I324:O324)&lt;SUMIF($I$5:O$5, $D324,$I$322:O$322), SUMIF($I$5:O$5, $D324,$I$322:O$322)/$I$313, SUMIF($I$5:O$5, $D324,$I$322:O$322)-SUM($I324:O324))</f>
        <v>0.89348929655799303</v>
      </c>
      <c r="Q324" s="5">
        <f>IF(SUM($I324:P324)&lt;SUMIF($I$5:P$5, $D324,$I$322:P$322), SUMIF($I$5:P$5, $D324,$I$322:P$322)/$I$313, SUMIF($I$5:P$5, $D324,$I$322:P$322)-SUM($I324:P324))</f>
        <v>0.89348929655799303</v>
      </c>
      <c r="R324" s="5">
        <f>IF(SUM($I324:Q324)&lt;SUMIF($I$5:Q$5, $D324,$I$322:Q$322), SUMIF($I$5:Q$5, $D324,$I$322:Q$322)/$I$313, SUMIF($I$5:Q$5, $D324,$I$322:Q$322)-SUM($I324:Q324))</f>
        <v>0.89348929655799303</v>
      </c>
      <c r="S324" s="5">
        <f>IF(SUM($I324:R324)&lt;SUMIF($I$5:R$5, $D324,$I$322:R$322), SUMIF($I$5:R$5, $D324,$I$322:R$322)/$I$313, SUMIF($I$5:R$5, $D324,$I$322:R$322)-SUM($I324:R324))</f>
        <v>0.89348929655799303</v>
      </c>
    </row>
    <row r="325" spans="3:19" ht="12.75" customHeight="1">
      <c r="D325" s="25">
        <f>D324+1</f>
        <v>2012</v>
      </c>
      <c r="E325" s="1" t="s">
        <v>27</v>
      </c>
      <c r="I325" s="37"/>
      <c r="J325" s="5">
        <f>IF(SUM($I325:I325)&lt;SUMIF(I$5:$I$5, $D325,I$322:$I$322), SUMIF(I$5:$I$5, $D325,I$322:$I$322)/$I$313, SUMIF(I$5:$I$5, $D325,I$322:$I$322)-SUM($I325:I325))</f>
        <v>0</v>
      </c>
      <c r="K325" s="5">
        <f>IF(SUM($I325:J325)&lt;SUMIF($I$5:J$5, $D325,$I$322:J$322), SUMIF($I$5:J$5, $D325,$I$322:J$322)/$I$313, SUMIF($I$5:J$5, $D325,$I$322:J$322)-SUM($I325:J325))</f>
        <v>0</v>
      </c>
      <c r="L325" s="5">
        <f>IF(SUM($I325:K325)&lt;SUMIF($I$5:K$5, $D325,$I$322:K$322), SUMIF($I$5:K$5, $D325,$I$322:K$322)/$I$313, SUMIF($I$5:K$5, $D325,$I$322:K$322)-SUM($I325:K325))</f>
        <v>0.46658031801806854</v>
      </c>
      <c r="M325" s="5">
        <f>IF(SUM($I325:L325)&lt;SUMIF($I$5:L$5, $D325,$I$322:L$322), SUMIF($I$5:L$5, $D325,$I$322:L$322)/$I$313, SUMIF($I$5:L$5, $D325,$I$322:L$322)-SUM($I325:L325))</f>
        <v>0.46658031801806854</v>
      </c>
      <c r="N325" s="5">
        <f>IF(SUM($I325:M325)&lt;SUMIF($I$5:M$5, $D325,$I$322:M$322), SUMIF($I$5:M$5, $D325,$I$322:M$322)/$I$313, SUMIF($I$5:M$5, $D325,$I$322:M$322)-SUM($I325:M325))</f>
        <v>0.46658031801806854</v>
      </c>
      <c r="O325" s="5">
        <f>IF(SUM($I325:N325)&lt;SUMIF($I$5:N$5, $D325,$I$322:N$322), SUMIF($I$5:N$5, $D325,$I$322:N$322)/$I$313, SUMIF($I$5:N$5, $D325,$I$322:N$322)-SUM($I325:N325))</f>
        <v>0.46658031801806854</v>
      </c>
      <c r="P325" s="5">
        <f>IF(SUM($I325:O325)&lt;SUMIF($I$5:O$5, $D325,$I$322:O$322), SUMIF($I$5:O$5, $D325,$I$322:O$322)/$I$313, SUMIF($I$5:O$5, $D325,$I$322:O$322)-SUM($I325:O325))</f>
        <v>0.46658031801806854</v>
      </c>
      <c r="Q325" s="5">
        <f>IF(SUM($I325:P325)&lt;SUMIF($I$5:P$5, $D325,$I$322:P$322), SUMIF($I$5:P$5, $D325,$I$322:P$322)/$I$313, SUMIF($I$5:P$5, $D325,$I$322:P$322)-SUM($I325:P325))</f>
        <v>0.46658031801806854</v>
      </c>
      <c r="R325" s="5">
        <f>IF(SUM($I325:Q325)&lt;SUMIF($I$5:Q$5, $D325,$I$322:Q$322), SUMIF($I$5:Q$5, $D325,$I$322:Q$322)/$I$313, SUMIF($I$5:Q$5, $D325,$I$322:Q$322)-SUM($I325:Q325))</f>
        <v>0.46658031801806854</v>
      </c>
      <c r="S325" s="5">
        <f>IF(SUM($I325:R325)&lt;SUMIF($I$5:R$5, $D325,$I$322:R$322), SUMIF($I$5:R$5, $D325,$I$322:R$322)/$I$313, SUMIF($I$5:R$5, $D325,$I$322:R$322)-SUM($I325:R325))</f>
        <v>0.46658031801806854</v>
      </c>
    </row>
    <row r="326" spans="3:19" ht="12.75" customHeight="1">
      <c r="D326" s="25">
        <f t="shared" ref="D326:D353" si="118">D325+1</f>
        <v>2013</v>
      </c>
      <c r="E326" s="1" t="s">
        <v>27</v>
      </c>
      <c r="I326" s="37"/>
      <c r="J326" s="5">
        <f>IF(SUM($I326:I326)&lt;SUMIF(I$5:$I$5, $D326,I$322:$I$322), SUMIF(I$5:$I$5, $D326,I$322:$I$322)/$I$313, SUMIF(I$5:$I$5, $D326,I$322:$I$322)-SUM($I326:I326))</f>
        <v>0</v>
      </c>
      <c r="K326" s="5">
        <f>IF(SUM($I326:J326)&lt;SUMIF($I$5:J$5, $D326,$I$322:J$322), SUMIF($I$5:J$5, $D326,$I$322:J$322)/$I$313, SUMIF($I$5:J$5, $D326,$I$322:J$322)-SUM($I326:J326))</f>
        <v>0</v>
      </c>
      <c r="L326" s="5">
        <f>IF(SUM($I326:K326)&lt;SUMIF($I$5:K$5, $D326,$I$322:K$322), SUMIF($I$5:K$5, $D326,$I$322:K$322)/$I$313, SUMIF($I$5:K$5, $D326,$I$322:K$322)-SUM($I326:K326))</f>
        <v>0</v>
      </c>
      <c r="M326" s="5">
        <f>IF(SUM($I326:L326)&lt;SUMIF($I$5:L$5, $D326,$I$322:L$322), SUMIF($I$5:L$5, $D326,$I$322:L$322)/$I$313, SUMIF($I$5:L$5, $D326,$I$322:L$322)-SUM($I326:L326))</f>
        <v>0.61310044925134155</v>
      </c>
      <c r="N326" s="5">
        <f>IF(SUM($I326:M326)&lt;SUMIF($I$5:M$5, $D326,$I$322:M$322), SUMIF($I$5:M$5, $D326,$I$322:M$322)/$I$313, SUMIF($I$5:M$5, $D326,$I$322:M$322)-SUM($I326:M326))</f>
        <v>0.61310044925134155</v>
      </c>
      <c r="O326" s="5">
        <f>IF(SUM($I326:N326)&lt;SUMIF($I$5:N$5, $D326,$I$322:N$322), SUMIF($I$5:N$5, $D326,$I$322:N$322)/$I$313, SUMIF($I$5:N$5, $D326,$I$322:N$322)-SUM($I326:N326))</f>
        <v>0.61310044925134155</v>
      </c>
      <c r="P326" s="5">
        <f>IF(SUM($I326:O326)&lt;SUMIF($I$5:O$5, $D326,$I$322:O$322), SUMIF($I$5:O$5, $D326,$I$322:O$322)/$I$313, SUMIF($I$5:O$5, $D326,$I$322:O$322)-SUM($I326:O326))</f>
        <v>0.61310044925134155</v>
      </c>
      <c r="Q326" s="5">
        <f>IF(SUM($I326:P326)&lt;SUMIF($I$5:P$5, $D326,$I$322:P$322), SUMIF($I$5:P$5, $D326,$I$322:P$322)/$I$313, SUMIF($I$5:P$5, $D326,$I$322:P$322)-SUM($I326:P326))</f>
        <v>0.61310044925134155</v>
      </c>
      <c r="R326" s="5">
        <f>IF(SUM($I326:Q326)&lt;SUMIF($I$5:Q$5, $D326,$I$322:Q$322), SUMIF($I$5:Q$5, $D326,$I$322:Q$322)/$I$313, SUMIF($I$5:Q$5, $D326,$I$322:Q$322)-SUM($I326:Q326))</f>
        <v>0.61310044925134155</v>
      </c>
      <c r="S326" s="5">
        <f>IF(SUM($I326:R326)&lt;SUMIF($I$5:R$5, $D326,$I$322:R$322), SUMIF($I$5:R$5, $D326,$I$322:R$322)/$I$313, SUMIF($I$5:R$5, $D326,$I$322:R$322)-SUM($I326:R326))</f>
        <v>0.61310044925134155</v>
      </c>
    </row>
    <row r="327" spans="3:19" ht="12.75" customHeight="1">
      <c r="D327" s="25">
        <f t="shared" si="118"/>
        <v>2014</v>
      </c>
      <c r="E327" s="1" t="s">
        <v>27</v>
      </c>
      <c r="I327" s="37"/>
      <c r="J327" s="5">
        <f>IF(SUM($I327:I327)&lt;SUMIF(I$5:$I$5, $D327,I$322:$I$322), SUMIF(I$5:$I$5, $D327,I$322:$I$322)/$I$313, SUMIF(I$5:$I$5, $D327,I$322:$I$322)-SUM($I327:I327))</f>
        <v>0</v>
      </c>
      <c r="K327" s="5">
        <f>IF(SUM($I327:J327)&lt;SUMIF($I$5:J$5, $D327,$I$322:J$322), SUMIF($I$5:J$5, $D327,$I$322:J$322)/$I$313, SUMIF($I$5:J$5, $D327,$I$322:J$322)-SUM($I327:J327))</f>
        <v>0</v>
      </c>
      <c r="L327" s="5">
        <f>IF(SUM($I327:K327)&lt;SUMIF($I$5:K$5, $D327,$I$322:K$322), SUMIF($I$5:K$5, $D327,$I$322:K$322)/$I$313, SUMIF($I$5:K$5, $D327,$I$322:K$322)-SUM($I327:K327))</f>
        <v>0</v>
      </c>
      <c r="M327" s="5">
        <f>IF(SUM($I327:L327)&lt;SUMIF($I$5:L$5, $D327,$I$322:L$322), SUMIF($I$5:L$5, $D327,$I$322:L$322)/$I$313, SUMIF($I$5:L$5, $D327,$I$322:L$322)-SUM($I327:L327))</f>
        <v>0</v>
      </c>
      <c r="N327" s="5">
        <f>IF(SUM($I327:M327)&lt;SUMIF($I$5:M$5, $D327,$I$322:M$322), SUMIF($I$5:M$5, $D327,$I$322:M$322)/$I$313, SUMIF($I$5:M$5, $D327,$I$322:M$322)-SUM($I327:M327))</f>
        <v>1.7335445787314427</v>
      </c>
      <c r="O327" s="5">
        <f>IF(SUM($I327:N327)&lt;SUMIF($I$5:N$5, $D327,$I$322:N$322), SUMIF($I$5:N$5, $D327,$I$322:N$322)/$I$313, SUMIF($I$5:N$5, $D327,$I$322:N$322)-SUM($I327:N327))</f>
        <v>1.7335445787314427</v>
      </c>
      <c r="P327" s="5">
        <f>IF(SUM($I327:O327)&lt;SUMIF($I$5:O$5, $D327,$I$322:O$322), SUMIF($I$5:O$5, $D327,$I$322:O$322)/$I$313, SUMIF($I$5:O$5, $D327,$I$322:O$322)-SUM($I327:O327))</f>
        <v>1.7335445787314427</v>
      </c>
      <c r="Q327" s="5">
        <f>IF(SUM($I327:P327)&lt;SUMIF($I$5:P$5, $D327,$I$322:P$322), SUMIF($I$5:P$5, $D327,$I$322:P$322)/$I$313, SUMIF($I$5:P$5, $D327,$I$322:P$322)-SUM($I327:P327))</f>
        <v>1.7335445787314427</v>
      </c>
      <c r="R327" s="5">
        <f>IF(SUM($I327:Q327)&lt;SUMIF($I$5:Q$5, $D327,$I$322:Q$322), SUMIF($I$5:Q$5, $D327,$I$322:Q$322)/$I$313, SUMIF($I$5:Q$5, $D327,$I$322:Q$322)-SUM($I327:Q327))</f>
        <v>1.7335445787314427</v>
      </c>
      <c r="S327" s="5">
        <f>IF(SUM($I327:R327)&lt;SUMIF($I$5:R$5, $D327,$I$322:R$322), SUMIF($I$5:R$5, $D327,$I$322:R$322)/$I$313, SUMIF($I$5:R$5, $D327,$I$322:R$322)-SUM($I327:R327))</f>
        <v>1.7335445787314427</v>
      </c>
    </row>
    <row r="328" spans="3:19" ht="12.75" customHeight="1">
      <c r="D328" s="25">
        <f t="shared" si="118"/>
        <v>2015</v>
      </c>
      <c r="E328" s="1" t="s">
        <v>27</v>
      </c>
      <c r="I328" s="37"/>
      <c r="J328" s="5">
        <f>IF(SUM($I328:I328)&lt;SUMIF(I$5:$I$5, $D328,I$322:$I$322), SUMIF(I$5:$I$5, $D328,I$322:$I$322)/$I$313, SUMIF(I$5:$I$5, $D328,I$322:$I$322)-SUM($I328:I328))</f>
        <v>0</v>
      </c>
      <c r="K328" s="5">
        <f>IF(SUM($I328:J328)&lt;SUMIF($I$5:J$5, $D328,$I$322:J$322), SUMIF($I$5:J$5, $D328,$I$322:J$322)/$I$313, SUMIF($I$5:J$5, $D328,$I$322:J$322)-SUM($I328:J328))</f>
        <v>0</v>
      </c>
      <c r="L328" s="5">
        <f>IF(SUM($I328:K328)&lt;SUMIF($I$5:K$5, $D328,$I$322:K$322), SUMIF($I$5:K$5, $D328,$I$322:K$322)/$I$313, SUMIF($I$5:K$5, $D328,$I$322:K$322)-SUM($I328:K328))</f>
        <v>0</v>
      </c>
      <c r="M328" s="5">
        <f>IF(SUM($I328:L328)&lt;SUMIF($I$5:L$5, $D328,$I$322:L$322), SUMIF($I$5:L$5, $D328,$I$322:L$322)/$I$313, SUMIF($I$5:L$5, $D328,$I$322:L$322)-SUM($I328:L328))</f>
        <v>0</v>
      </c>
      <c r="N328" s="5">
        <f>IF(SUM($I328:M328)&lt;SUMIF($I$5:M$5, $D328,$I$322:M$322), SUMIF($I$5:M$5, $D328,$I$322:M$322)/$I$313, SUMIF($I$5:M$5, $D328,$I$322:M$322)-SUM($I328:M328))</f>
        <v>0</v>
      </c>
      <c r="O328" s="5">
        <f>IF(SUM($I328:N328)&lt;SUMIF($I$5:N$5, $D328,$I$322:N$322), SUMIF($I$5:N$5, $D328,$I$322:N$322)/$I$313, SUMIF($I$5:N$5, $D328,$I$322:N$322)-SUM($I328:N328))</f>
        <v>1.066037807091041</v>
      </c>
      <c r="P328" s="5">
        <f>IF(SUM($I328:O328)&lt;SUMIF($I$5:O$5, $D328,$I$322:O$322), SUMIF($I$5:O$5, $D328,$I$322:O$322)/$I$313, SUMIF($I$5:O$5, $D328,$I$322:O$322)-SUM($I328:O328))</f>
        <v>1.066037807091041</v>
      </c>
      <c r="Q328" s="5">
        <f>IF(SUM($I328:P328)&lt;SUMIF($I$5:P$5, $D328,$I$322:P$322), SUMIF($I$5:P$5, $D328,$I$322:P$322)/$I$313, SUMIF($I$5:P$5, $D328,$I$322:P$322)-SUM($I328:P328))</f>
        <v>1.066037807091041</v>
      </c>
      <c r="R328" s="5">
        <f>IF(SUM($I328:Q328)&lt;SUMIF($I$5:Q$5, $D328,$I$322:Q$322), SUMIF($I$5:Q$5, $D328,$I$322:Q$322)/$I$313, SUMIF($I$5:Q$5, $D328,$I$322:Q$322)-SUM($I328:Q328))</f>
        <v>1.066037807091041</v>
      </c>
      <c r="S328" s="5">
        <f>IF(SUM($I328:R328)&lt;SUMIF($I$5:R$5, $D328,$I$322:R$322), SUMIF($I$5:R$5, $D328,$I$322:R$322)/$I$313, SUMIF($I$5:R$5, $D328,$I$322:R$322)-SUM($I328:R328))</f>
        <v>1.066037807091041</v>
      </c>
    </row>
    <row r="329" spans="3:19" ht="12.75" customHeight="1">
      <c r="D329" s="25">
        <f t="shared" si="118"/>
        <v>2016</v>
      </c>
      <c r="E329" s="1" t="s">
        <v>27</v>
      </c>
      <c r="I329" s="37"/>
      <c r="J329" s="5">
        <f>IF(SUM($I329:I329)&lt;SUMIF(I$5:$I$5, $D329,I$322:$I$322), SUMIF(I$5:$I$5, $D329,I$322:$I$322)/$I$313, SUMIF(I$5:$I$5, $D329,I$322:$I$322)-SUM($I329:I329))</f>
        <v>0</v>
      </c>
      <c r="K329" s="5">
        <f>IF(SUM($I329:J329)&lt;SUMIF($I$5:J$5, $D329,$I$322:J$322), SUMIF($I$5:J$5, $D329,$I$322:J$322)/$I$313, SUMIF($I$5:J$5, $D329,$I$322:J$322)-SUM($I329:J329))</f>
        <v>0</v>
      </c>
      <c r="L329" s="5">
        <f>IF(SUM($I329:K329)&lt;SUMIF($I$5:K$5, $D329,$I$322:K$322), SUMIF($I$5:K$5, $D329,$I$322:K$322)/$I$313, SUMIF($I$5:K$5, $D329,$I$322:K$322)-SUM($I329:K329))</f>
        <v>0</v>
      </c>
      <c r="M329" s="5">
        <f>IF(SUM($I329:L329)&lt;SUMIF($I$5:L$5, $D329,$I$322:L$322), SUMIF($I$5:L$5, $D329,$I$322:L$322)/$I$313, SUMIF($I$5:L$5, $D329,$I$322:L$322)-SUM($I329:L329))</f>
        <v>0</v>
      </c>
      <c r="N329" s="5">
        <f>IF(SUM($I329:M329)&lt;SUMIF($I$5:M$5, $D329,$I$322:M$322), SUMIF($I$5:M$5, $D329,$I$322:M$322)/$I$313, SUMIF($I$5:M$5, $D329,$I$322:M$322)-SUM($I329:M329))</f>
        <v>0</v>
      </c>
      <c r="O329" s="5">
        <f>IF(SUM($I329:N329)&lt;SUMIF($I$5:N$5, $D329,$I$322:N$322), SUMIF($I$5:N$5, $D329,$I$322:N$322)/$I$313, SUMIF($I$5:N$5, $D329,$I$322:N$322)-SUM($I329:N329))</f>
        <v>0</v>
      </c>
      <c r="P329" s="5">
        <f>IF(SUM($I329:O329)&lt;SUMIF($I$5:O$5, $D329,$I$322:O$322), SUMIF($I$5:O$5, $D329,$I$322:O$322)/$I$313, SUMIF($I$5:O$5, $D329,$I$322:O$322)-SUM($I329:O329))</f>
        <v>1.0343529601707118</v>
      </c>
      <c r="Q329" s="5">
        <f>IF(SUM($I329:P329)&lt;SUMIF($I$5:P$5, $D329,$I$322:P$322), SUMIF($I$5:P$5, $D329,$I$322:P$322)/$I$313, SUMIF($I$5:P$5, $D329,$I$322:P$322)-SUM($I329:P329))</f>
        <v>1.0343529601707118</v>
      </c>
      <c r="R329" s="5">
        <f>IF(SUM($I329:Q329)&lt;SUMIF($I$5:Q$5, $D329,$I$322:Q$322), SUMIF($I$5:Q$5, $D329,$I$322:Q$322)/$I$313, SUMIF($I$5:Q$5, $D329,$I$322:Q$322)-SUM($I329:Q329))</f>
        <v>1.0343529601707118</v>
      </c>
      <c r="S329" s="5">
        <f>IF(SUM($I329:R329)&lt;SUMIF($I$5:R$5, $D329,$I$322:R$322), SUMIF($I$5:R$5, $D329,$I$322:R$322)/$I$313, SUMIF($I$5:R$5, $D329,$I$322:R$322)-SUM($I329:R329))</f>
        <v>1.0343529601707118</v>
      </c>
    </row>
    <row r="330" spans="3:19" ht="12.75" customHeight="1">
      <c r="D330" s="25">
        <f t="shared" si="118"/>
        <v>2017</v>
      </c>
      <c r="E330" s="1" t="s">
        <v>27</v>
      </c>
      <c r="I330" s="37"/>
      <c r="J330" s="5">
        <f>IF(SUM($I330:I330)&lt;SUMIF(I$5:$I$5, $D330,I$322:$I$322), SUMIF(I$5:$I$5, $D330,I$322:$I$322)/$I$313, SUMIF(I$5:$I$5, $D330,I$322:$I$322)-SUM($I330:I330))</f>
        <v>0</v>
      </c>
      <c r="K330" s="5">
        <f>IF(SUM($I330:J330)&lt;SUMIF($I$5:J$5, $D330,$I$322:J$322), SUMIF($I$5:J$5, $D330,$I$322:J$322)/$I$313, SUMIF($I$5:J$5, $D330,$I$322:J$322)-SUM($I330:J330))</f>
        <v>0</v>
      </c>
      <c r="L330" s="5">
        <f>IF(SUM($I330:K330)&lt;SUMIF($I$5:K$5, $D330,$I$322:K$322), SUMIF($I$5:K$5, $D330,$I$322:K$322)/$I$313, SUMIF($I$5:K$5, $D330,$I$322:K$322)-SUM($I330:K330))</f>
        <v>0</v>
      </c>
      <c r="M330" s="5">
        <f>IF(SUM($I330:L330)&lt;SUMIF($I$5:L$5, $D330,$I$322:L$322), SUMIF($I$5:L$5, $D330,$I$322:L$322)/$I$313, SUMIF($I$5:L$5, $D330,$I$322:L$322)-SUM($I330:L330))</f>
        <v>0</v>
      </c>
      <c r="N330" s="5">
        <f>IF(SUM($I330:M330)&lt;SUMIF($I$5:M$5, $D330,$I$322:M$322), SUMIF($I$5:M$5, $D330,$I$322:M$322)/$I$313, SUMIF($I$5:M$5, $D330,$I$322:M$322)-SUM($I330:M330))</f>
        <v>0</v>
      </c>
      <c r="O330" s="5">
        <f>IF(SUM($I330:N330)&lt;SUMIF($I$5:N$5, $D330,$I$322:N$322), SUMIF($I$5:N$5, $D330,$I$322:N$322)/$I$313, SUMIF($I$5:N$5, $D330,$I$322:N$322)-SUM($I330:N330))</f>
        <v>0</v>
      </c>
      <c r="P330" s="5">
        <f>IF(SUM($I330:O330)&lt;SUMIF($I$5:O$5, $D330,$I$322:O$322), SUMIF($I$5:O$5, $D330,$I$322:O$322)/$I$313, SUMIF($I$5:O$5, $D330,$I$322:O$322)-SUM($I330:O330))</f>
        <v>0</v>
      </c>
      <c r="Q330" s="5">
        <f>IF(SUM($I330:P330)&lt;SUMIF($I$5:P$5, $D330,$I$322:P$322), SUMIF($I$5:P$5, $D330,$I$322:P$322)/$I$313, SUMIF($I$5:P$5, $D330,$I$322:P$322)-SUM($I330:P330))</f>
        <v>1.03897650027476</v>
      </c>
      <c r="R330" s="5">
        <f>IF(SUM($I330:Q330)&lt;SUMIF($I$5:Q$5, $D330,$I$322:Q$322), SUMIF($I$5:Q$5, $D330,$I$322:Q$322)/$I$313, SUMIF($I$5:Q$5, $D330,$I$322:Q$322)-SUM($I330:Q330))</f>
        <v>1.03897650027476</v>
      </c>
      <c r="S330" s="5">
        <f>IF(SUM($I330:R330)&lt;SUMIF($I$5:R$5, $D330,$I$322:R$322), SUMIF($I$5:R$5, $D330,$I$322:R$322)/$I$313, SUMIF($I$5:R$5, $D330,$I$322:R$322)-SUM($I330:R330))</f>
        <v>1.03897650027476</v>
      </c>
    </row>
    <row r="331" spans="3:19" ht="12.75" customHeight="1">
      <c r="D331" s="25">
        <f t="shared" si="118"/>
        <v>2018</v>
      </c>
      <c r="E331" s="1" t="s">
        <v>27</v>
      </c>
      <c r="I331" s="37"/>
      <c r="J331" s="5">
        <f>IF(SUM($I331:I331)&lt;SUMIF(I$5:$I$5, $D331,I$322:$I$322), SUMIF(I$5:$I$5, $D331,I$322:$I$322)/$I$313, SUMIF(I$5:$I$5, $D331,I$322:$I$322)-SUM($I331:I331))</f>
        <v>0</v>
      </c>
      <c r="K331" s="5">
        <f>IF(SUM($I331:J331)&lt;SUMIF($I$5:J$5, $D331,$I$322:J$322), SUMIF($I$5:J$5, $D331,$I$322:J$322)/$I$313, SUMIF($I$5:J$5, $D331,$I$322:J$322)-SUM($I331:J331))</f>
        <v>0</v>
      </c>
      <c r="L331" s="5">
        <f>IF(SUM($I331:K331)&lt;SUMIF($I$5:K$5, $D331,$I$322:K$322), SUMIF($I$5:K$5, $D331,$I$322:K$322)/$I$313, SUMIF($I$5:K$5, $D331,$I$322:K$322)-SUM($I331:K331))</f>
        <v>0</v>
      </c>
      <c r="M331" s="5">
        <f>IF(SUM($I331:L331)&lt;SUMIF($I$5:L$5, $D331,$I$322:L$322), SUMIF($I$5:L$5, $D331,$I$322:L$322)/$I$313, SUMIF($I$5:L$5, $D331,$I$322:L$322)-SUM($I331:L331))</f>
        <v>0</v>
      </c>
      <c r="N331" s="5">
        <f>IF(SUM($I331:M331)&lt;SUMIF($I$5:M$5, $D331,$I$322:M$322), SUMIF($I$5:M$5, $D331,$I$322:M$322)/$I$313, SUMIF($I$5:M$5, $D331,$I$322:M$322)-SUM($I331:M331))</f>
        <v>0</v>
      </c>
      <c r="O331" s="5">
        <f>IF(SUM($I331:N331)&lt;SUMIF($I$5:N$5, $D331,$I$322:N$322), SUMIF($I$5:N$5, $D331,$I$322:N$322)/$I$313, SUMIF($I$5:N$5, $D331,$I$322:N$322)-SUM($I331:N331))</f>
        <v>0</v>
      </c>
      <c r="P331" s="5">
        <f>IF(SUM($I331:O331)&lt;SUMIF($I$5:O$5, $D331,$I$322:O$322), SUMIF($I$5:O$5, $D331,$I$322:O$322)/$I$313, SUMIF($I$5:O$5, $D331,$I$322:O$322)-SUM($I331:O331))</f>
        <v>0</v>
      </c>
      <c r="Q331" s="5">
        <f>IF(SUM($I331:P331)&lt;SUMIF($I$5:P$5, $D331,$I$322:P$322), SUMIF($I$5:P$5, $D331,$I$322:P$322)/$I$313, SUMIF($I$5:P$5, $D331,$I$322:P$322)-SUM($I331:P331))</f>
        <v>0</v>
      </c>
      <c r="R331" s="5">
        <f>IF(SUM($I331:Q331)&lt;SUMIF($I$5:Q$5, $D331,$I$322:Q$322), SUMIF($I$5:Q$5, $D331,$I$322:Q$322)/$I$313, SUMIF($I$5:Q$5, $D331,$I$322:Q$322)-SUM($I331:Q331))</f>
        <v>1.0428548708479333</v>
      </c>
      <c r="S331" s="5">
        <f>IF(SUM($I331:R331)&lt;SUMIF($I$5:R$5, $D331,$I$322:R$322), SUMIF($I$5:R$5, $D331,$I$322:R$322)/$I$313, SUMIF($I$5:R$5, $D331,$I$322:R$322)-SUM($I331:R331))</f>
        <v>1.0428548708479333</v>
      </c>
    </row>
    <row r="332" spans="3:19" ht="12.75" customHeight="1">
      <c r="D332" s="25">
        <f t="shared" si="118"/>
        <v>2019</v>
      </c>
      <c r="E332" s="1" t="s">
        <v>27</v>
      </c>
      <c r="I332" s="37"/>
      <c r="J332" s="5">
        <f>IF(SUM($I332:I332)&lt;SUMIF(I$5:$I$5, $D332,I$322:$I$322), SUMIF(I$5:$I$5, $D332,I$322:$I$322)/$I$313, SUMIF(I$5:$I$5, $D332,I$322:$I$322)-SUM($I332:I332))</f>
        <v>0</v>
      </c>
      <c r="K332" s="5">
        <f>IF(SUM($I332:J332)&lt;SUMIF($I$5:J$5, $D332,$I$322:J$322), SUMIF($I$5:J$5, $D332,$I$322:J$322)/$I$313, SUMIF($I$5:J$5, $D332,$I$322:J$322)-SUM($I332:J332))</f>
        <v>0</v>
      </c>
      <c r="L332" s="5">
        <f>IF(SUM($I332:K332)&lt;SUMIF($I$5:K$5, $D332,$I$322:K$322), SUMIF($I$5:K$5, $D332,$I$322:K$322)/$I$313, SUMIF($I$5:K$5, $D332,$I$322:K$322)-SUM($I332:K332))</f>
        <v>0</v>
      </c>
      <c r="M332" s="5">
        <f>IF(SUM($I332:L332)&lt;SUMIF($I$5:L$5, $D332,$I$322:L$322), SUMIF($I$5:L$5, $D332,$I$322:L$322)/$I$313, SUMIF($I$5:L$5, $D332,$I$322:L$322)-SUM($I332:L332))</f>
        <v>0</v>
      </c>
      <c r="N332" s="5">
        <f>IF(SUM($I332:M332)&lt;SUMIF($I$5:M$5, $D332,$I$322:M$322), SUMIF($I$5:M$5, $D332,$I$322:M$322)/$I$313, SUMIF($I$5:M$5, $D332,$I$322:M$322)-SUM($I332:M332))</f>
        <v>0</v>
      </c>
      <c r="O332" s="5">
        <f>IF(SUM($I332:N332)&lt;SUMIF($I$5:N$5, $D332,$I$322:N$322), SUMIF($I$5:N$5, $D332,$I$322:N$322)/$I$313, SUMIF($I$5:N$5, $D332,$I$322:N$322)-SUM($I332:N332))</f>
        <v>0</v>
      </c>
      <c r="P332" s="5">
        <f>IF(SUM($I332:O332)&lt;SUMIF($I$5:O$5, $D332,$I$322:O$322), SUMIF($I$5:O$5, $D332,$I$322:O$322)/$I$313, SUMIF($I$5:O$5, $D332,$I$322:O$322)-SUM($I332:O332))</f>
        <v>0</v>
      </c>
      <c r="Q332" s="5">
        <f>IF(SUM($I332:P332)&lt;SUMIF($I$5:P$5, $D332,$I$322:P$322), SUMIF($I$5:P$5, $D332,$I$322:P$322)/$I$313, SUMIF($I$5:P$5, $D332,$I$322:P$322)-SUM($I332:P332))</f>
        <v>0</v>
      </c>
      <c r="R332" s="5">
        <f>IF(SUM($I332:Q332)&lt;SUMIF($I$5:Q$5, $D332,$I$322:Q$322), SUMIF($I$5:Q$5, $D332,$I$322:Q$322)/$I$313, SUMIF($I$5:Q$5, $D332,$I$322:Q$322)-SUM($I332:Q332))</f>
        <v>0</v>
      </c>
      <c r="S332" s="5">
        <f>IF(SUM($I332:R332)&lt;SUMIF($I$5:R$5, $D332,$I$322:R$322), SUMIF($I$5:R$5, $D332,$I$322:R$322)/$I$313, SUMIF($I$5:R$5, $D332,$I$322:R$322)-SUM($I332:R332))</f>
        <v>1.0467604426731894</v>
      </c>
    </row>
    <row r="333" spans="3:19" ht="12.75" customHeight="1">
      <c r="D333" s="25">
        <f t="shared" si="118"/>
        <v>2020</v>
      </c>
      <c r="E333" s="1" t="s">
        <v>27</v>
      </c>
      <c r="I333" s="37"/>
      <c r="J333" s="5">
        <f>IF(SUM($I333:I333)&lt;SUMIF(I$5:$I$5, $D333,I$322:$I$322), SUMIF(I$5:$I$5, $D333,I$322:$I$322)/$I$313, SUMIF(I$5:$I$5, $D333,I$322:$I$322)-SUM($I333:I333))</f>
        <v>0</v>
      </c>
      <c r="K333" s="5">
        <f>IF(SUM($I333:J333)&lt;SUMIF($I$5:J$5, $D333,$I$322:J$322), SUMIF($I$5:J$5, $D333,$I$322:J$322)/$I$313, SUMIF($I$5:J$5, $D333,$I$322:J$322)-SUM($I333:J333))</f>
        <v>0</v>
      </c>
      <c r="L333" s="5">
        <f>IF(SUM($I333:K333)&lt;SUMIF($I$5:K$5, $D333,$I$322:K$322), SUMIF($I$5:K$5, $D333,$I$322:K$322)/$I$313, SUMIF($I$5:K$5, $D333,$I$322:K$322)-SUM($I333:K333))</f>
        <v>0</v>
      </c>
      <c r="M333" s="5">
        <f>IF(SUM($I333:L333)&lt;SUMIF($I$5:L$5, $D333,$I$322:L$322), SUMIF($I$5:L$5, $D333,$I$322:L$322)/$I$313, SUMIF($I$5:L$5, $D333,$I$322:L$322)-SUM($I333:L333))</f>
        <v>0</v>
      </c>
      <c r="N333" s="5">
        <f>IF(SUM($I333:M333)&lt;SUMIF($I$5:M$5, $D333,$I$322:M$322), SUMIF($I$5:M$5, $D333,$I$322:M$322)/$I$313, SUMIF($I$5:M$5, $D333,$I$322:M$322)-SUM($I333:M333))</f>
        <v>0</v>
      </c>
      <c r="O333" s="5">
        <f>IF(SUM($I333:N333)&lt;SUMIF($I$5:N$5, $D333,$I$322:N$322), SUMIF($I$5:N$5, $D333,$I$322:N$322)/$I$313, SUMIF($I$5:N$5, $D333,$I$322:N$322)-SUM($I333:N333))</f>
        <v>0</v>
      </c>
      <c r="P333" s="5">
        <f>IF(SUM($I333:O333)&lt;SUMIF($I$5:O$5, $D333,$I$322:O$322), SUMIF($I$5:O$5, $D333,$I$322:O$322)/$I$313, SUMIF($I$5:O$5, $D333,$I$322:O$322)-SUM($I333:O333))</f>
        <v>0</v>
      </c>
      <c r="Q333" s="5">
        <f>IF(SUM($I333:P333)&lt;SUMIF($I$5:P$5, $D333,$I$322:P$322), SUMIF($I$5:P$5, $D333,$I$322:P$322)/$I$313, SUMIF($I$5:P$5, $D333,$I$322:P$322)-SUM($I333:P333))</f>
        <v>0</v>
      </c>
      <c r="R333" s="5">
        <f>IF(SUM($I333:Q333)&lt;SUMIF($I$5:Q$5, $D333,$I$322:Q$322), SUMIF($I$5:Q$5, $D333,$I$322:Q$322)/$I$313, SUMIF($I$5:Q$5, $D333,$I$322:Q$322)-SUM($I333:Q333))</f>
        <v>0</v>
      </c>
      <c r="S333" s="5">
        <f>IF(SUM($I333:R333)&lt;SUMIF($I$5:R$5, $D333,$I$322:R$322), SUMIF($I$5:R$5, $D333,$I$322:R$322)/$I$313, SUMIF($I$5:R$5, $D333,$I$322:R$322)-SUM($I333:R333))</f>
        <v>0</v>
      </c>
    </row>
    <row r="334" spans="3:19" ht="12.75" customHeight="1">
      <c r="D334" s="25">
        <f t="shared" si="118"/>
        <v>2021</v>
      </c>
      <c r="E334" s="1" t="s">
        <v>27</v>
      </c>
      <c r="I334" s="37"/>
      <c r="J334" s="5">
        <f>IF(SUM($I334:I334)&lt;SUMIF(I$5:$I$5, $D334,I$322:$I$322), SUMIF(I$5:$I$5, $D334,I$322:$I$322)/$I$313, SUMIF(I$5:$I$5, $D334,I$322:$I$322)-SUM($I334:I334))</f>
        <v>0</v>
      </c>
      <c r="K334" s="5">
        <f>IF(SUM($I334:J334)&lt;SUMIF($I$5:J$5, $D334,$I$322:J$322), SUMIF($I$5:J$5, $D334,$I$322:J$322)/$I$313, SUMIF($I$5:J$5, $D334,$I$322:J$322)-SUM($I334:J334))</f>
        <v>0</v>
      </c>
      <c r="L334" s="5">
        <f>IF(SUM($I334:K334)&lt;SUMIF($I$5:K$5, $D334,$I$322:K$322), SUMIF($I$5:K$5, $D334,$I$322:K$322)/$I$313, SUMIF($I$5:K$5, $D334,$I$322:K$322)-SUM($I334:K334))</f>
        <v>0</v>
      </c>
      <c r="M334" s="5">
        <f>IF(SUM($I334:L334)&lt;SUMIF($I$5:L$5, $D334,$I$322:L$322), SUMIF($I$5:L$5, $D334,$I$322:L$322)/$I$313, SUMIF($I$5:L$5, $D334,$I$322:L$322)-SUM($I334:L334))</f>
        <v>0</v>
      </c>
      <c r="N334" s="5">
        <f>IF(SUM($I334:M334)&lt;SUMIF($I$5:M$5, $D334,$I$322:M$322), SUMIF($I$5:M$5, $D334,$I$322:M$322)/$I$313, SUMIF($I$5:M$5, $D334,$I$322:M$322)-SUM($I334:M334))</f>
        <v>0</v>
      </c>
      <c r="O334" s="5">
        <f>IF(SUM($I334:N334)&lt;SUMIF($I$5:N$5, $D334,$I$322:N$322), SUMIF($I$5:N$5, $D334,$I$322:N$322)/$I$313, SUMIF($I$5:N$5, $D334,$I$322:N$322)-SUM($I334:N334))</f>
        <v>0</v>
      </c>
      <c r="P334" s="5">
        <f>IF(SUM($I334:O334)&lt;SUMIF($I$5:O$5, $D334,$I$322:O$322), SUMIF($I$5:O$5, $D334,$I$322:O$322)/$I$313, SUMIF($I$5:O$5, $D334,$I$322:O$322)-SUM($I334:O334))</f>
        <v>0</v>
      </c>
      <c r="Q334" s="5">
        <f>IF(SUM($I334:P334)&lt;SUMIF($I$5:P$5, $D334,$I$322:P$322), SUMIF($I$5:P$5, $D334,$I$322:P$322)/$I$313, SUMIF($I$5:P$5, $D334,$I$322:P$322)-SUM($I334:P334))</f>
        <v>0</v>
      </c>
      <c r="R334" s="5">
        <f>IF(SUM($I334:Q334)&lt;SUMIF($I$5:Q$5, $D334,$I$322:Q$322), SUMIF($I$5:Q$5, $D334,$I$322:Q$322)/$I$313, SUMIF($I$5:Q$5, $D334,$I$322:Q$322)-SUM($I334:Q334))</f>
        <v>0</v>
      </c>
      <c r="S334" s="5">
        <f>IF(SUM($I334:R334)&lt;SUMIF($I$5:R$5, $D334,$I$322:R$322), SUMIF($I$5:R$5, $D334,$I$322:R$322)/$I$313, SUMIF($I$5:R$5, $D334,$I$322:R$322)-SUM($I334:R334))</f>
        <v>0</v>
      </c>
    </row>
    <row r="335" spans="3:19" ht="12.75" customHeight="1">
      <c r="D335" s="25">
        <f t="shared" si="118"/>
        <v>2022</v>
      </c>
      <c r="E335" s="1" t="s">
        <v>27</v>
      </c>
      <c r="I335" s="37"/>
      <c r="J335" s="5">
        <f>IF(SUM($I335:I335)&lt;SUMIF(I$5:$I$5, $D335,I$322:$I$322), SUMIF(I$5:$I$5, $D335,I$322:$I$322)/$I$313, SUMIF(I$5:$I$5, $D335,I$322:$I$322)-SUM($I335:I335))</f>
        <v>0</v>
      </c>
      <c r="K335" s="5">
        <f>IF(SUM($I335:J335)&lt;SUMIF($I$5:J$5, $D335,$I$322:J$322), SUMIF($I$5:J$5, $D335,$I$322:J$322)/$I$313, SUMIF($I$5:J$5, $D335,$I$322:J$322)-SUM($I335:J335))</f>
        <v>0</v>
      </c>
      <c r="L335" s="5">
        <f>IF(SUM($I335:K335)&lt;SUMIF($I$5:K$5, $D335,$I$322:K$322), SUMIF($I$5:K$5, $D335,$I$322:K$322)/$I$313, SUMIF($I$5:K$5, $D335,$I$322:K$322)-SUM($I335:K335))</f>
        <v>0</v>
      </c>
      <c r="M335" s="5">
        <f>IF(SUM($I335:L335)&lt;SUMIF($I$5:L$5, $D335,$I$322:L$322), SUMIF($I$5:L$5, $D335,$I$322:L$322)/$I$313, SUMIF($I$5:L$5, $D335,$I$322:L$322)-SUM($I335:L335))</f>
        <v>0</v>
      </c>
      <c r="N335" s="5">
        <f>IF(SUM($I335:M335)&lt;SUMIF($I$5:M$5, $D335,$I$322:M$322), SUMIF($I$5:M$5, $D335,$I$322:M$322)/$I$313, SUMIF($I$5:M$5, $D335,$I$322:M$322)-SUM($I335:M335))</f>
        <v>0</v>
      </c>
      <c r="O335" s="5">
        <f>IF(SUM($I335:N335)&lt;SUMIF($I$5:N$5, $D335,$I$322:N$322), SUMIF($I$5:N$5, $D335,$I$322:N$322)/$I$313, SUMIF($I$5:N$5, $D335,$I$322:N$322)-SUM($I335:N335))</f>
        <v>0</v>
      </c>
      <c r="P335" s="5">
        <f>IF(SUM($I335:O335)&lt;SUMIF($I$5:O$5, $D335,$I$322:O$322), SUMIF($I$5:O$5, $D335,$I$322:O$322)/$I$313, SUMIF($I$5:O$5, $D335,$I$322:O$322)-SUM($I335:O335))</f>
        <v>0</v>
      </c>
      <c r="Q335" s="5">
        <f>IF(SUM($I335:P335)&lt;SUMIF($I$5:P$5, $D335,$I$322:P$322), SUMIF($I$5:P$5, $D335,$I$322:P$322)/$I$313, SUMIF($I$5:P$5, $D335,$I$322:P$322)-SUM($I335:P335))</f>
        <v>0</v>
      </c>
      <c r="R335" s="5">
        <f>IF(SUM($I335:Q335)&lt;SUMIF($I$5:Q$5, $D335,$I$322:Q$322), SUMIF($I$5:Q$5, $D335,$I$322:Q$322)/$I$313, SUMIF($I$5:Q$5, $D335,$I$322:Q$322)-SUM($I335:Q335))</f>
        <v>0</v>
      </c>
      <c r="S335" s="5">
        <f>IF(SUM($I335:R335)&lt;SUMIF($I$5:R$5, $D335,$I$322:R$322), SUMIF($I$5:R$5, $D335,$I$322:R$322)/$I$313, SUMIF($I$5:R$5, $D335,$I$322:R$322)-SUM($I335:R335))</f>
        <v>0</v>
      </c>
    </row>
    <row r="336" spans="3:19" ht="12.75" customHeight="1">
      <c r="D336" s="25">
        <f t="shared" si="118"/>
        <v>2023</v>
      </c>
      <c r="E336" s="1" t="s">
        <v>27</v>
      </c>
      <c r="I336" s="37"/>
      <c r="J336" s="6">
        <f>IF(SUM($I336:I336)&lt;SUMIF(I$5:$I$5, $D336,I$322:$I$322), SUMIF(I$5:$I$5, $D336,I$322:$I$322)/$I$313, SUMIF(I$5:$I$5, $D336,I$322:$I$322)-SUM($I336:I336))</f>
        <v>0</v>
      </c>
      <c r="K336" s="6">
        <f>IF(SUM($I336:J336)&lt;SUMIF($I$5:J$5, $D336,$I$322:J$322), SUMIF($I$5:J$5, $D336,$I$322:J$322)/$I$313, SUMIF($I$5:J$5, $D336,$I$322:J$322)-SUM($I336:J336))</f>
        <v>0</v>
      </c>
      <c r="L336" s="6">
        <f>IF(SUM($I336:K336)&lt;SUMIF($I$5:K$5, $D336,$I$322:K$322), SUMIF($I$5:K$5, $D336,$I$322:K$322)/$I$313, SUMIF($I$5:K$5, $D336,$I$322:K$322)-SUM($I336:K336))</f>
        <v>0</v>
      </c>
      <c r="M336" s="6">
        <f>IF(SUM($I336:L336)&lt;SUMIF($I$5:L$5, $D336,$I$322:L$322), SUMIF($I$5:L$5, $D336,$I$322:L$322)/$I$313, SUMIF($I$5:L$5, $D336,$I$322:L$322)-SUM($I336:L336))</f>
        <v>0</v>
      </c>
      <c r="N336" s="6">
        <f>IF(SUM($I336:M336)&lt;SUMIF($I$5:M$5, $D336,$I$322:M$322), SUMIF($I$5:M$5, $D336,$I$322:M$322)/$I$313, SUMIF($I$5:M$5, $D336,$I$322:M$322)-SUM($I336:M336))</f>
        <v>0</v>
      </c>
      <c r="O336" s="6">
        <f>IF(SUM($I336:N336)&lt;SUMIF($I$5:N$5, $D336,$I$322:N$322), SUMIF($I$5:N$5, $D336,$I$322:N$322)/$I$313, SUMIF($I$5:N$5, $D336,$I$322:N$322)-SUM($I336:N336))</f>
        <v>0</v>
      </c>
      <c r="P336" s="6">
        <f>IF(SUM($I336:O336)&lt;SUMIF($I$5:O$5, $D336,$I$322:O$322), SUMIF($I$5:O$5, $D336,$I$322:O$322)/$I$313, SUMIF($I$5:O$5, $D336,$I$322:O$322)-SUM($I336:O336))</f>
        <v>0</v>
      </c>
      <c r="Q336" s="6">
        <f>IF(SUM($I336:P336)&lt;SUMIF($I$5:P$5, $D336,$I$322:P$322), SUMIF($I$5:P$5, $D336,$I$322:P$322)/$I$313, SUMIF($I$5:P$5, $D336,$I$322:P$322)-SUM($I336:P336))</f>
        <v>0</v>
      </c>
      <c r="R336" s="6">
        <f>IF(SUM($I336:Q336)&lt;SUMIF($I$5:Q$5, $D336,$I$322:Q$322), SUMIF($I$5:Q$5, $D336,$I$322:Q$322)/$I$313, SUMIF($I$5:Q$5, $D336,$I$322:Q$322)-SUM($I336:Q336))</f>
        <v>0</v>
      </c>
      <c r="S336" s="6">
        <f>IF(SUM($I336:R336)&lt;SUMIF($I$5:R$5, $D336,$I$322:R$322), SUMIF($I$5:R$5, $D336,$I$322:R$322)/$I$313, SUMIF($I$5:R$5, $D336,$I$322:R$322)-SUM($I336:R336))</f>
        <v>0</v>
      </c>
    </row>
    <row r="337" spans="4:19" ht="12.75" customHeight="1">
      <c r="D337" s="25">
        <f t="shared" si="118"/>
        <v>2024</v>
      </c>
      <c r="E337" s="1" t="s">
        <v>27</v>
      </c>
      <c r="I337" s="37"/>
      <c r="J337" s="6">
        <f>IF(SUM($I337:I337)&lt;SUMIF(I$5:$I$5, $D337,I$322:$I$322), SUMIF(I$5:$I$5, $D337,I$322:$I$322)/$I$313, SUMIF(I$5:$I$5, $D337,I$322:$I$322)-SUM($I337:I337))</f>
        <v>0</v>
      </c>
      <c r="K337" s="6">
        <f>IF(SUM($I337:J337)&lt;SUMIF($I$5:J$5, $D337,$I$322:J$322), SUMIF($I$5:J$5, $D337,$I$322:J$322)/$I$313, SUMIF($I$5:J$5, $D337,$I$322:J$322)-SUM($I337:J337))</f>
        <v>0</v>
      </c>
      <c r="L337" s="6">
        <f>IF(SUM($I337:K337)&lt;SUMIF($I$5:K$5, $D337,$I$322:K$322), SUMIF($I$5:K$5, $D337,$I$322:K$322)/$I$313, SUMIF($I$5:K$5, $D337,$I$322:K$322)-SUM($I337:K337))</f>
        <v>0</v>
      </c>
      <c r="M337" s="6">
        <f>IF(SUM($I337:L337)&lt;SUMIF($I$5:L$5, $D337,$I$322:L$322), SUMIF($I$5:L$5, $D337,$I$322:L$322)/$I$313, SUMIF($I$5:L$5, $D337,$I$322:L$322)-SUM($I337:L337))</f>
        <v>0</v>
      </c>
      <c r="N337" s="6">
        <f>IF(SUM($I337:M337)&lt;SUMIF($I$5:M$5, $D337,$I$322:M$322), SUMIF($I$5:M$5, $D337,$I$322:M$322)/$I$313, SUMIF($I$5:M$5, $D337,$I$322:M$322)-SUM($I337:M337))</f>
        <v>0</v>
      </c>
      <c r="O337" s="6">
        <f>IF(SUM($I337:N337)&lt;SUMIF($I$5:N$5, $D337,$I$322:N$322), SUMIF($I$5:N$5, $D337,$I$322:N$322)/$I$313, SUMIF($I$5:N$5, $D337,$I$322:N$322)-SUM($I337:N337))</f>
        <v>0</v>
      </c>
      <c r="P337" s="6">
        <f>IF(SUM($I337:O337)&lt;SUMIF($I$5:O$5, $D337,$I$322:O$322), SUMIF($I$5:O$5, $D337,$I$322:O$322)/$I$313, SUMIF($I$5:O$5, $D337,$I$322:O$322)-SUM($I337:O337))</f>
        <v>0</v>
      </c>
      <c r="Q337" s="6">
        <f>IF(SUM($I337:P337)&lt;SUMIF($I$5:P$5, $D337,$I$322:P$322), SUMIF($I$5:P$5, $D337,$I$322:P$322)/$I$313, SUMIF($I$5:P$5, $D337,$I$322:P$322)-SUM($I337:P337))</f>
        <v>0</v>
      </c>
      <c r="R337" s="6">
        <f>IF(SUM($I337:Q337)&lt;SUMIF($I$5:Q$5, $D337,$I$322:Q$322), SUMIF($I$5:Q$5, $D337,$I$322:Q$322)/$I$313, SUMIF($I$5:Q$5, $D337,$I$322:Q$322)-SUM($I337:Q337))</f>
        <v>0</v>
      </c>
      <c r="S337" s="6">
        <f>IF(SUM($I337:R337)&lt;SUMIF($I$5:R$5, $D337,$I$322:R$322), SUMIF($I$5:R$5, $D337,$I$322:R$322)/$I$313, SUMIF($I$5:R$5, $D337,$I$322:R$322)-SUM($I337:R337))</f>
        <v>0</v>
      </c>
    </row>
    <row r="338" spans="4:19" ht="12.75" customHeight="1">
      <c r="D338" s="25">
        <f t="shared" si="118"/>
        <v>2025</v>
      </c>
      <c r="E338" s="1" t="s">
        <v>27</v>
      </c>
      <c r="I338" s="37"/>
      <c r="J338" s="6">
        <f>IF(SUM($I338:I338)&lt;SUMIF(I$5:$I$5, $D338,I$322:$I$322), SUMIF(I$5:$I$5, $D338,I$322:$I$322)/$I$313, SUMIF(I$5:$I$5, $D338,I$322:$I$322)-SUM($I338:I338))</f>
        <v>0</v>
      </c>
      <c r="K338" s="6">
        <f>IF(SUM($I338:J338)&lt;SUMIF($I$5:J$5, $D338,$I$322:J$322), SUMIF($I$5:J$5, $D338,$I$322:J$322)/$I$313, SUMIF($I$5:J$5, $D338,$I$322:J$322)-SUM($I338:J338))</f>
        <v>0</v>
      </c>
      <c r="L338" s="6">
        <f>IF(SUM($I338:K338)&lt;SUMIF($I$5:K$5, $D338,$I$322:K$322), SUMIF($I$5:K$5, $D338,$I$322:K$322)/$I$313, SUMIF($I$5:K$5, $D338,$I$322:K$322)-SUM($I338:K338))</f>
        <v>0</v>
      </c>
      <c r="M338" s="6">
        <f>IF(SUM($I338:L338)&lt;SUMIF($I$5:L$5, $D338,$I$322:L$322), SUMIF($I$5:L$5, $D338,$I$322:L$322)/$I$313, SUMIF($I$5:L$5, $D338,$I$322:L$322)-SUM($I338:L338))</f>
        <v>0</v>
      </c>
      <c r="N338" s="6">
        <f>IF(SUM($I338:M338)&lt;SUMIF($I$5:M$5, $D338,$I$322:M$322), SUMIF($I$5:M$5, $D338,$I$322:M$322)/$I$313, SUMIF($I$5:M$5, $D338,$I$322:M$322)-SUM($I338:M338))</f>
        <v>0</v>
      </c>
      <c r="O338" s="6">
        <f>IF(SUM($I338:N338)&lt;SUMIF($I$5:N$5, $D338,$I$322:N$322), SUMIF($I$5:N$5, $D338,$I$322:N$322)/$I$313, SUMIF($I$5:N$5, $D338,$I$322:N$322)-SUM($I338:N338))</f>
        <v>0</v>
      </c>
      <c r="P338" s="6">
        <f>IF(SUM($I338:O338)&lt;SUMIF($I$5:O$5, $D338,$I$322:O$322), SUMIF($I$5:O$5, $D338,$I$322:O$322)/$I$313, SUMIF($I$5:O$5, $D338,$I$322:O$322)-SUM($I338:O338))</f>
        <v>0</v>
      </c>
      <c r="Q338" s="6">
        <f>IF(SUM($I338:P338)&lt;SUMIF($I$5:P$5, $D338,$I$322:P$322), SUMIF($I$5:P$5, $D338,$I$322:P$322)/$I$313, SUMIF($I$5:P$5, $D338,$I$322:P$322)-SUM($I338:P338))</f>
        <v>0</v>
      </c>
      <c r="R338" s="6">
        <f>IF(SUM($I338:Q338)&lt;SUMIF($I$5:Q$5, $D338,$I$322:Q$322), SUMIF($I$5:Q$5, $D338,$I$322:Q$322)/$I$313, SUMIF($I$5:Q$5, $D338,$I$322:Q$322)-SUM($I338:Q338))</f>
        <v>0</v>
      </c>
      <c r="S338" s="6">
        <f>IF(SUM($I338:R338)&lt;SUMIF($I$5:R$5, $D338,$I$322:R$322), SUMIF($I$5:R$5, $D338,$I$322:R$322)/$I$313, SUMIF($I$5:R$5, $D338,$I$322:R$322)-SUM($I338:R338))</f>
        <v>0</v>
      </c>
    </row>
    <row r="339" spans="4:19" ht="12.75" customHeight="1">
      <c r="D339" s="25">
        <f t="shared" si="118"/>
        <v>2026</v>
      </c>
      <c r="E339" s="1" t="s">
        <v>27</v>
      </c>
      <c r="I339" s="37"/>
      <c r="J339" s="6">
        <f>IF(SUM($I339:I339)&lt;SUMIF(I$5:$I$5, $D339,I$322:$I$322), SUMIF(I$5:$I$5, $D339,I$322:$I$322)/$I$313, SUMIF(I$5:$I$5, $D339,I$322:$I$322)-SUM($I339:I339))</f>
        <v>0</v>
      </c>
      <c r="K339" s="6">
        <f>IF(SUM($I339:J339)&lt;SUMIF($I$5:J$5, $D339,$I$322:J$322), SUMIF($I$5:J$5, $D339,$I$322:J$322)/$I$313, SUMIF($I$5:J$5, $D339,$I$322:J$322)-SUM($I339:J339))</f>
        <v>0</v>
      </c>
      <c r="L339" s="6">
        <f>IF(SUM($I339:K339)&lt;SUMIF($I$5:K$5, $D339,$I$322:K$322), SUMIF($I$5:K$5, $D339,$I$322:K$322)/$I$313, SUMIF($I$5:K$5, $D339,$I$322:K$322)-SUM($I339:K339))</f>
        <v>0</v>
      </c>
      <c r="M339" s="6">
        <f>IF(SUM($I339:L339)&lt;SUMIF($I$5:L$5, $D339,$I$322:L$322), SUMIF($I$5:L$5, $D339,$I$322:L$322)/$I$313, SUMIF($I$5:L$5, $D339,$I$322:L$322)-SUM($I339:L339))</f>
        <v>0</v>
      </c>
      <c r="N339" s="6">
        <f>IF(SUM($I339:M339)&lt;SUMIF($I$5:M$5, $D339,$I$322:M$322), SUMIF($I$5:M$5, $D339,$I$322:M$322)/$I$313, SUMIF($I$5:M$5, $D339,$I$322:M$322)-SUM($I339:M339))</f>
        <v>0</v>
      </c>
      <c r="O339" s="6">
        <f>IF(SUM($I339:N339)&lt;SUMIF($I$5:N$5, $D339,$I$322:N$322), SUMIF($I$5:N$5, $D339,$I$322:N$322)/$I$313, SUMIF($I$5:N$5, $D339,$I$322:N$322)-SUM($I339:N339))</f>
        <v>0</v>
      </c>
      <c r="P339" s="6">
        <f>IF(SUM($I339:O339)&lt;SUMIF($I$5:O$5, $D339,$I$322:O$322), SUMIF($I$5:O$5, $D339,$I$322:O$322)/$I$313, SUMIF($I$5:O$5, $D339,$I$322:O$322)-SUM($I339:O339))</f>
        <v>0</v>
      </c>
      <c r="Q339" s="6">
        <f>IF(SUM($I339:P339)&lt;SUMIF($I$5:P$5, $D339,$I$322:P$322), SUMIF($I$5:P$5, $D339,$I$322:P$322)/$I$313, SUMIF($I$5:P$5, $D339,$I$322:P$322)-SUM($I339:P339))</f>
        <v>0</v>
      </c>
      <c r="R339" s="6">
        <f>IF(SUM($I339:Q339)&lt;SUMIF($I$5:Q$5, $D339,$I$322:Q$322), SUMIF($I$5:Q$5, $D339,$I$322:Q$322)/$I$313, SUMIF($I$5:Q$5, $D339,$I$322:Q$322)-SUM($I339:Q339))</f>
        <v>0</v>
      </c>
      <c r="S339" s="6">
        <f>IF(SUM($I339:R339)&lt;SUMIF($I$5:R$5, $D339,$I$322:R$322), SUMIF($I$5:R$5, $D339,$I$322:R$322)/$I$313, SUMIF($I$5:R$5, $D339,$I$322:R$322)-SUM($I339:R339))</f>
        <v>0</v>
      </c>
    </row>
    <row r="340" spans="4:19" ht="12.75" customHeight="1">
      <c r="D340" s="25">
        <f t="shared" si="118"/>
        <v>2027</v>
      </c>
      <c r="E340" s="1" t="s">
        <v>27</v>
      </c>
      <c r="I340" s="37"/>
      <c r="J340" s="6">
        <f>IF(SUM($I340:I340)&lt;SUMIF(I$5:$I$5, $D340,I$322:$I$322), SUMIF(I$5:$I$5, $D340,I$322:$I$322)/$I$313, SUMIF(I$5:$I$5, $D340,I$322:$I$322)-SUM($I340:I340))</f>
        <v>0</v>
      </c>
      <c r="K340" s="6">
        <f>IF(SUM($I340:J340)&lt;SUMIF($I$5:J$5, $D340,$I$322:J$322), SUMIF($I$5:J$5, $D340,$I$322:J$322)/$I$313, SUMIF($I$5:J$5, $D340,$I$322:J$322)-SUM($I340:J340))</f>
        <v>0</v>
      </c>
      <c r="L340" s="6">
        <f>IF(SUM($I340:K340)&lt;SUMIF($I$5:K$5, $D340,$I$322:K$322), SUMIF($I$5:K$5, $D340,$I$322:K$322)/$I$313, SUMIF($I$5:K$5, $D340,$I$322:K$322)-SUM($I340:K340))</f>
        <v>0</v>
      </c>
      <c r="M340" s="6">
        <f>IF(SUM($I340:L340)&lt;SUMIF($I$5:L$5, $D340,$I$322:L$322), SUMIF($I$5:L$5, $D340,$I$322:L$322)/$I$313, SUMIF($I$5:L$5, $D340,$I$322:L$322)-SUM($I340:L340))</f>
        <v>0</v>
      </c>
      <c r="N340" s="6">
        <f>IF(SUM($I340:M340)&lt;SUMIF($I$5:M$5, $D340,$I$322:M$322), SUMIF($I$5:M$5, $D340,$I$322:M$322)/$I$313, SUMIF($I$5:M$5, $D340,$I$322:M$322)-SUM($I340:M340))</f>
        <v>0</v>
      </c>
      <c r="O340" s="6">
        <f>IF(SUM($I340:N340)&lt;SUMIF($I$5:N$5, $D340,$I$322:N$322), SUMIF($I$5:N$5, $D340,$I$322:N$322)/$I$313, SUMIF($I$5:N$5, $D340,$I$322:N$322)-SUM($I340:N340))</f>
        <v>0</v>
      </c>
      <c r="P340" s="6">
        <f>IF(SUM($I340:O340)&lt;SUMIF($I$5:O$5, $D340,$I$322:O$322), SUMIF($I$5:O$5, $D340,$I$322:O$322)/$I$313, SUMIF($I$5:O$5, $D340,$I$322:O$322)-SUM($I340:O340))</f>
        <v>0</v>
      </c>
      <c r="Q340" s="6">
        <f>IF(SUM($I340:P340)&lt;SUMIF($I$5:P$5, $D340,$I$322:P$322), SUMIF($I$5:P$5, $D340,$I$322:P$322)/$I$313, SUMIF($I$5:P$5, $D340,$I$322:P$322)-SUM($I340:P340))</f>
        <v>0</v>
      </c>
      <c r="R340" s="6">
        <f>IF(SUM($I340:Q340)&lt;SUMIF($I$5:Q$5, $D340,$I$322:Q$322), SUMIF($I$5:Q$5, $D340,$I$322:Q$322)/$I$313, SUMIF($I$5:Q$5, $D340,$I$322:Q$322)-SUM($I340:Q340))</f>
        <v>0</v>
      </c>
      <c r="S340" s="6">
        <f>IF(SUM($I340:R340)&lt;SUMIF($I$5:R$5, $D340,$I$322:R$322), SUMIF($I$5:R$5, $D340,$I$322:R$322)/$I$313, SUMIF($I$5:R$5, $D340,$I$322:R$322)-SUM($I340:R340))</f>
        <v>0</v>
      </c>
    </row>
    <row r="341" spans="4:19" ht="12.75" customHeight="1">
      <c r="D341" s="25">
        <f t="shared" si="118"/>
        <v>2028</v>
      </c>
      <c r="E341" s="1" t="s">
        <v>27</v>
      </c>
      <c r="I341" s="37"/>
      <c r="J341" s="6">
        <f>IF(SUM($I341:I341)&lt;SUMIF(I$5:$I$5, $D341,I$322:$I$322), SUMIF(I$5:$I$5, $D341,I$322:$I$322)/$I$313, SUMIF(I$5:$I$5, $D341,I$322:$I$322)-SUM($I341:I341))</f>
        <v>0</v>
      </c>
      <c r="K341" s="6">
        <f>IF(SUM($I341:J341)&lt;SUMIF($I$5:J$5, $D341,$I$322:J$322), SUMIF($I$5:J$5, $D341,$I$322:J$322)/$I$313, SUMIF($I$5:J$5, $D341,$I$322:J$322)-SUM($I341:J341))</f>
        <v>0</v>
      </c>
      <c r="L341" s="6">
        <f>IF(SUM($I341:K341)&lt;SUMIF($I$5:K$5, $D341,$I$322:K$322), SUMIF($I$5:K$5, $D341,$I$322:K$322)/$I$313, SUMIF($I$5:K$5, $D341,$I$322:K$322)-SUM($I341:K341))</f>
        <v>0</v>
      </c>
      <c r="M341" s="6">
        <f>IF(SUM($I341:L341)&lt;SUMIF($I$5:L$5, $D341,$I$322:L$322), SUMIF($I$5:L$5, $D341,$I$322:L$322)/$I$313, SUMIF($I$5:L$5, $D341,$I$322:L$322)-SUM($I341:L341))</f>
        <v>0</v>
      </c>
      <c r="N341" s="6">
        <f>IF(SUM($I341:M341)&lt;SUMIF($I$5:M$5, $D341,$I$322:M$322), SUMIF($I$5:M$5, $D341,$I$322:M$322)/$I$313, SUMIF($I$5:M$5, $D341,$I$322:M$322)-SUM($I341:M341))</f>
        <v>0</v>
      </c>
      <c r="O341" s="6">
        <f>IF(SUM($I341:N341)&lt;SUMIF($I$5:N$5, $D341,$I$322:N$322), SUMIF($I$5:N$5, $D341,$I$322:N$322)/$I$313, SUMIF($I$5:N$5, $D341,$I$322:N$322)-SUM($I341:N341))</f>
        <v>0</v>
      </c>
      <c r="P341" s="6">
        <f>IF(SUM($I341:O341)&lt;SUMIF($I$5:O$5, $D341,$I$322:O$322), SUMIF($I$5:O$5, $D341,$I$322:O$322)/$I$313, SUMIF($I$5:O$5, $D341,$I$322:O$322)-SUM($I341:O341))</f>
        <v>0</v>
      </c>
      <c r="Q341" s="6">
        <f>IF(SUM($I341:P341)&lt;SUMIF($I$5:P$5, $D341,$I$322:P$322), SUMIF($I$5:P$5, $D341,$I$322:P$322)/$I$313, SUMIF($I$5:P$5, $D341,$I$322:P$322)-SUM($I341:P341))</f>
        <v>0</v>
      </c>
      <c r="R341" s="6">
        <f>IF(SUM($I341:Q341)&lt;SUMIF($I$5:Q$5, $D341,$I$322:Q$322), SUMIF($I$5:Q$5, $D341,$I$322:Q$322)/$I$313, SUMIF($I$5:Q$5, $D341,$I$322:Q$322)-SUM($I341:Q341))</f>
        <v>0</v>
      </c>
      <c r="S341" s="6">
        <f>IF(SUM($I341:R341)&lt;SUMIF($I$5:R$5, $D341,$I$322:R$322), SUMIF($I$5:R$5, $D341,$I$322:R$322)/$I$313, SUMIF($I$5:R$5, $D341,$I$322:R$322)-SUM($I341:R341))</f>
        <v>0</v>
      </c>
    </row>
    <row r="342" spans="4:19" ht="12.75" customHeight="1">
      <c r="D342" s="25">
        <f t="shared" si="118"/>
        <v>2029</v>
      </c>
      <c r="E342" s="1" t="s">
        <v>27</v>
      </c>
      <c r="I342" s="37"/>
      <c r="J342" s="6">
        <f>IF(SUM($I342:I342)&lt;SUMIF(I$5:$I$5, $D342,I$322:$I$322), SUMIF(I$5:$I$5, $D342,I$322:$I$322)/$I$313, SUMIF(I$5:$I$5, $D342,I$322:$I$322)-SUM($I342:I342))</f>
        <v>0</v>
      </c>
      <c r="K342" s="6">
        <f>IF(SUM($I342:J342)&lt;SUMIF($I$5:J$5, $D342,$I$322:J$322), SUMIF($I$5:J$5, $D342,$I$322:J$322)/$I$313, SUMIF($I$5:J$5, $D342,$I$322:J$322)-SUM($I342:J342))</f>
        <v>0</v>
      </c>
      <c r="L342" s="6">
        <f>IF(SUM($I342:K342)&lt;SUMIF($I$5:K$5, $D342,$I$322:K$322), SUMIF($I$5:K$5, $D342,$I$322:K$322)/$I$313, SUMIF($I$5:K$5, $D342,$I$322:K$322)-SUM($I342:K342))</f>
        <v>0</v>
      </c>
      <c r="M342" s="6">
        <f>IF(SUM($I342:L342)&lt;SUMIF($I$5:L$5, $D342,$I$322:L$322), SUMIF($I$5:L$5, $D342,$I$322:L$322)/$I$313, SUMIF($I$5:L$5, $D342,$I$322:L$322)-SUM($I342:L342))</f>
        <v>0</v>
      </c>
      <c r="N342" s="6">
        <f>IF(SUM($I342:M342)&lt;SUMIF($I$5:M$5, $D342,$I$322:M$322), SUMIF($I$5:M$5, $D342,$I$322:M$322)/$I$313, SUMIF($I$5:M$5, $D342,$I$322:M$322)-SUM($I342:M342))</f>
        <v>0</v>
      </c>
      <c r="O342" s="6">
        <f>IF(SUM($I342:N342)&lt;SUMIF($I$5:N$5, $D342,$I$322:N$322), SUMIF($I$5:N$5, $D342,$I$322:N$322)/$I$313, SUMIF($I$5:N$5, $D342,$I$322:N$322)-SUM($I342:N342))</f>
        <v>0</v>
      </c>
      <c r="P342" s="6">
        <f>IF(SUM($I342:O342)&lt;SUMIF($I$5:O$5, $D342,$I$322:O$322), SUMIF($I$5:O$5, $D342,$I$322:O$322)/$I$313, SUMIF($I$5:O$5, $D342,$I$322:O$322)-SUM($I342:O342))</f>
        <v>0</v>
      </c>
      <c r="Q342" s="6">
        <f>IF(SUM($I342:P342)&lt;SUMIF($I$5:P$5, $D342,$I$322:P$322), SUMIF($I$5:P$5, $D342,$I$322:P$322)/$I$313, SUMIF($I$5:P$5, $D342,$I$322:P$322)-SUM($I342:P342))</f>
        <v>0</v>
      </c>
      <c r="R342" s="6">
        <f>IF(SUM($I342:Q342)&lt;SUMIF($I$5:Q$5, $D342,$I$322:Q$322), SUMIF($I$5:Q$5, $D342,$I$322:Q$322)/$I$313, SUMIF($I$5:Q$5, $D342,$I$322:Q$322)-SUM($I342:Q342))</f>
        <v>0</v>
      </c>
      <c r="S342" s="6">
        <f>IF(SUM($I342:R342)&lt;SUMIF($I$5:R$5, $D342,$I$322:R$322), SUMIF($I$5:R$5, $D342,$I$322:R$322)/$I$313, SUMIF($I$5:R$5, $D342,$I$322:R$322)-SUM($I342:R342))</f>
        <v>0</v>
      </c>
    </row>
    <row r="343" spans="4:19" ht="12.75" customHeight="1">
      <c r="D343" s="25">
        <f t="shared" si="118"/>
        <v>2030</v>
      </c>
      <c r="E343" s="1" t="s">
        <v>27</v>
      </c>
      <c r="I343" s="37"/>
      <c r="J343" s="6">
        <f>IF(SUM($I343:I343)&lt;SUMIF(I$5:$I$5, $D343,I$322:$I$322), SUMIF(I$5:$I$5, $D343,I$322:$I$322)/$I$313, SUMIF(I$5:$I$5, $D343,I$322:$I$322)-SUM($I343:I343))</f>
        <v>0</v>
      </c>
      <c r="K343" s="6">
        <f>IF(SUM($I343:J343)&lt;SUMIF($I$5:J$5, $D343,$I$322:J$322), SUMIF($I$5:J$5, $D343,$I$322:J$322)/$I$313, SUMIF($I$5:J$5, $D343,$I$322:J$322)-SUM($I343:J343))</f>
        <v>0</v>
      </c>
      <c r="L343" s="6">
        <f>IF(SUM($I343:K343)&lt;SUMIF($I$5:K$5, $D343,$I$322:K$322), SUMIF($I$5:K$5, $D343,$I$322:K$322)/$I$313, SUMIF($I$5:K$5, $D343,$I$322:K$322)-SUM($I343:K343))</f>
        <v>0</v>
      </c>
      <c r="M343" s="6">
        <f>IF(SUM($I343:L343)&lt;SUMIF($I$5:L$5, $D343,$I$322:L$322), SUMIF($I$5:L$5, $D343,$I$322:L$322)/$I$313, SUMIF($I$5:L$5, $D343,$I$322:L$322)-SUM($I343:L343))</f>
        <v>0</v>
      </c>
      <c r="N343" s="6">
        <f>IF(SUM($I343:M343)&lt;SUMIF($I$5:M$5, $D343,$I$322:M$322), SUMIF($I$5:M$5, $D343,$I$322:M$322)/$I$313, SUMIF($I$5:M$5, $D343,$I$322:M$322)-SUM($I343:M343))</f>
        <v>0</v>
      </c>
      <c r="O343" s="6">
        <f>IF(SUM($I343:N343)&lt;SUMIF($I$5:N$5, $D343,$I$322:N$322), SUMIF($I$5:N$5, $D343,$I$322:N$322)/$I$313, SUMIF($I$5:N$5, $D343,$I$322:N$322)-SUM($I343:N343))</f>
        <v>0</v>
      </c>
      <c r="P343" s="6">
        <f>IF(SUM($I343:O343)&lt;SUMIF($I$5:O$5, $D343,$I$322:O$322), SUMIF($I$5:O$5, $D343,$I$322:O$322)/$I$313, SUMIF($I$5:O$5, $D343,$I$322:O$322)-SUM($I343:O343))</f>
        <v>0</v>
      </c>
      <c r="Q343" s="6">
        <f>IF(SUM($I343:P343)&lt;SUMIF($I$5:P$5, $D343,$I$322:P$322), SUMIF($I$5:P$5, $D343,$I$322:P$322)/$I$313, SUMIF($I$5:P$5, $D343,$I$322:P$322)-SUM($I343:P343))</f>
        <v>0</v>
      </c>
      <c r="R343" s="6">
        <f>IF(SUM($I343:Q343)&lt;SUMIF($I$5:Q$5, $D343,$I$322:Q$322), SUMIF($I$5:Q$5, $D343,$I$322:Q$322)/$I$313, SUMIF($I$5:Q$5, $D343,$I$322:Q$322)-SUM($I343:Q343))</f>
        <v>0</v>
      </c>
      <c r="S343" s="6">
        <f>IF(SUM($I343:R343)&lt;SUMIF($I$5:R$5, $D343,$I$322:R$322), SUMIF($I$5:R$5, $D343,$I$322:R$322)/$I$313, SUMIF($I$5:R$5, $D343,$I$322:R$322)-SUM($I343:R343))</f>
        <v>0</v>
      </c>
    </row>
    <row r="344" spans="4:19" ht="12.75" customHeight="1">
      <c r="D344" s="25">
        <f t="shared" si="118"/>
        <v>2031</v>
      </c>
      <c r="E344" s="1" t="s">
        <v>27</v>
      </c>
      <c r="I344" s="37"/>
      <c r="J344" s="6">
        <f>IF(SUM($I344:I344)&lt;SUMIF(I$5:$I$5, $D344,I$322:$I$322), SUMIF(I$5:$I$5, $D344,I$322:$I$322)/$I$313, SUMIF(I$5:$I$5, $D344,I$322:$I$322)-SUM($I344:I344))</f>
        <v>0</v>
      </c>
      <c r="K344" s="6">
        <f>IF(SUM($I344:J344)&lt;SUMIF($I$5:J$5, $D344,$I$322:J$322), SUMIF($I$5:J$5, $D344,$I$322:J$322)/$I$313, SUMIF($I$5:J$5, $D344,$I$322:J$322)-SUM($I344:J344))</f>
        <v>0</v>
      </c>
      <c r="L344" s="6">
        <f>IF(SUM($I344:K344)&lt;SUMIF($I$5:K$5, $D344,$I$322:K$322), SUMIF($I$5:K$5, $D344,$I$322:K$322)/$I$313, SUMIF($I$5:K$5, $D344,$I$322:K$322)-SUM($I344:K344))</f>
        <v>0</v>
      </c>
      <c r="M344" s="6">
        <f>IF(SUM($I344:L344)&lt;SUMIF($I$5:L$5, $D344,$I$322:L$322), SUMIF($I$5:L$5, $D344,$I$322:L$322)/$I$313, SUMIF($I$5:L$5, $D344,$I$322:L$322)-SUM($I344:L344))</f>
        <v>0</v>
      </c>
      <c r="N344" s="6">
        <f>IF(SUM($I344:M344)&lt;SUMIF($I$5:M$5, $D344,$I$322:M$322), SUMIF($I$5:M$5, $D344,$I$322:M$322)/$I$313, SUMIF($I$5:M$5, $D344,$I$322:M$322)-SUM($I344:M344))</f>
        <v>0</v>
      </c>
      <c r="O344" s="6">
        <f>IF(SUM($I344:N344)&lt;SUMIF($I$5:N$5, $D344,$I$322:N$322), SUMIF($I$5:N$5, $D344,$I$322:N$322)/$I$313, SUMIF($I$5:N$5, $D344,$I$322:N$322)-SUM($I344:N344))</f>
        <v>0</v>
      </c>
      <c r="P344" s="6">
        <f>IF(SUM($I344:O344)&lt;SUMIF($I$5:O$5, $D344,$I$322:O$322), SUMIF($I$5:O$5, $D344,$I$322:O$322)/$I$313, SUMIF($I$5:O$5, $D344,$I$322:O$322)-SUM($I344:O344))</f>
        <v>0</v>
      </c>
      <c r="Q344" s="6">
        <f>IF(SUM($I344:P344)&lt;SUMIF($I$5:P$5, $D344,$I$322:P$322), SUMIF($I$5:P$5, $D344,$I$322:P$322)/$I$313, SUMIF($I$5:P$5, $D344,$I$322:P$322)-SUM($I344:P344))</f>
        <v>0</v>
      </c>
      <c r="R344" s="6">
        <f>IF(SUM($I344:Q344)&lt;SUMIF($I$5:Q$5, $D344,$I$322:Q$322), SUMIF($I$5:Q$5, $D344,$I$322:Q$322)/$I$313, SUMIF($I$5:Q$5, $D344,$I$322:Q$322)-SUM($I344:Q344))</f>
        <v>0</v>
      </c>
      <c r="S344" s="6">
        <f>IF(SUM($I344:R344)&lt;SUMIF($I$5:R$5, $D344,$I$322:R$322), SUMIF($I$5:R$5, $D344,$I$322:R$322)/$I$313, SUMIF($I$5:R$5, $D344,$I$322:R$322)-SUM($I344:R344))</f>
        <v>0</v>
      </c>
    </row>
    <row r="345" spans="4:19" ht="12.75" customHeight="1">
      <c r="D345" s="25">
        <f t="shared" si="118"/>
        <v>2032</v>
      </c>
      <c r="E345" s="1" t="s">
        <v>27</v>
      </c>
      <c r="I345" s="37"/>
      <c r="J345" s="6">
        <f>IF(SUM($I345:I345)&lt;SUMIF(I$5:$I$5, $D345,I$322:$I$322), SUMIF(I$5:$I$5, $D345,I$322:$I$322)/$I$313, SUMIF(I$5:$I$5, $D345,I$322:$I$322)-SUM($I345:I345))</f>
        <v>0</v>
      </c>
      <c r="K345" s="6">
        <f>IF(SUM($I345:J345)&lt;SUMIF($I$5:J$5, $D345,$I$322:J$322), SUMIF($I$5:J$5, $D345,$I$322:J$322)/$I$313, SUMIF($I$5:J$5, $D345,$I$322:J$322)-SUM($I345:J345))</f>
        <v>0</v>
      </c>
      <c r="L345" s="6">
        <f>IF(SUM($I345:K345)&lt;SUMIF($I$5:K$5, $D345,$I$322:K$322), SUMIF($I$5:K$5, $D345,$I$322:K$322)/$I$313, SUMIF($I$5:K$5, $D345,$I$322:K$322)-SUM($I345:K345))</f>
        <v>0</v>
      </c>
      <c r="M345" s="6">
        <f>IF(SUM($I345:L345)&lt;SUMIF($I$5:L$5, $D345,$I$322:L$322), SUMIF($I$5:L$5, $D345,$I$322:L$322)/$I$313, SUMIF($I$5:L$5, $D345,$I$322:L$322)-SUM($I345:L345))</f>
        <v>0</v>
      </c>
      <c r="N345" s="6">
        <f>IF(SUM($I345:M345)&lt;SUMIF($I$5:M$5, $D345,$I$322:M$322), SUMIF($I$5:M$5, $D345,$I$322:M$322)/$I$313, SUMIF($I$5:M$5, $D345,$I$322:M$322)-SUM($I345:M345))</f>
        <v>0</v>
      </c>
      <c r="O345" s="6">
        <f>IF(SUM($I345:N345)&lt;SUMIF($I$5:N$5, $D345,$I$322:N$322), SUMIF($I$5:N$5, $D345,$I$322:N$322)/$I$313, SUMIF($I$5:N$5, $D345,$I$322:N$322)-SUM($I345:N345))</f>
        <v>0</v>
      </c>
      <c r="P345" s="6">
        <f>IF(SUM($I345:O345)&lt;SUMIF($I$5:O$5, $D345,$I$322:O$322), SUMIF($I$5:O$5, $D345,$I$322:O$322)/$I$313, SUMIF($I$5:O$5, $D345,$I$322:O$322)-SUM($I345:O345))</f>
        <v>0</v>
      </c>
      <c r="Q345" s="6">
        <f>IF(SUM($I345:P345)&lt;SUMIF($I$5:P$5, $D345,$I$322:P$322), SUMIF($I$5:P$5, $D345,$I$322:P$322)/$I$313, SUMIF($I$5:P$5, $D345,$I$322:P$322)-SUM($I345:P345))</f>
        <v>0</v>
      </c>
      <c r="R345" s="6">
        <f>IF(SUM($I345:Q345)&lt;SUMIF($I$5:Q$5, $D345,$I$322:Q$322), SUMIF($I$5:Q$5, $D345,$I$322:Q$322)/$I$313, SUMIF($I$5:Q$5, $D345,$I$322:Q$322)-SUM($I345:Q345))</f>
        <v>0</v>
      </c>
      <c r="S345" s="6">
        <f>IF(SUM($I345:R345)&lt;SUMIF($I$5:R$5, $D345,$I$322:R$322), SUMIF($I$5:R$5, $D345,$I$322:R$322)/$I$313, SUMIF($I$5:R$5, $D345,$I$322:R$322)-SUM($I345:R345))</f>
        <v>0</v>
      </c>
    </row>
    <row r="346" spans="4:19" ht="12.75" customHeight="1">
      <c r="D346" s="25">
        <f t="shared" si="118"/>
        <v>2033</v>
      </c>
      <c r="E346" s="1" t="s">
        <v>27</v>
      </c>
      <c r="I346" s="37"/>
      <c r="J346" s="6">
        <f>IF(SUM($I346:I346)&lt;SUMIF(I$5:$I$5, $D346,I$322:$I$322), SUMIF(I$5:$I$5, $D346,I$322:$I$322)/$I$313, SUMIF(I$5:$I$5, $D346,I$322:$I$322)-SUM($I346:I346))</f>
        <v>0</v>
      </c>
      <c r="K346" s="6">
        <f>IF(SUM($I346:J346)&lt;SUMIF($I$5:J$5, $D346,$I$322:J$322), SUMIF($I$5:J$5, $D346,$I$322:J$322)/$I$313, SUMIF($I$5:J$5, $D346,$I$322:J$322)-SUM($I346:J346))</f>
        <v>0</v>
      </c>
      <c r="L346" s="6">
        <f>IF(SUM($I346:K346)&lt;SUMIF($I$5:K$5, $D346,$I$322:K$322), SUMIF($I$5:K$5, $D346,$I$322:K$322)/$I$313, SUMIF($I$5:K$5, $D346,$I$322:K$322)-SUM($I346:K346))</f>
        <v>0</v>
      </c>
      <c r="M346" s="6">
        <f>IF(SUM($I346:L346)&lt;SUMIF($I$5:L$5, $D346,$I$322:L$322), SUMIF($I$5:L$5, $D346,$I$322:L$322)/$I$313, SUMIF($I$5:L$5, $D346,$I$322:L$322)-SUM($I346:L346))</f>
        <v>0</v>
      </c>
      <c r="N346" s="6">
        <f>IF(SUM($I346:M346)&lt;SUMIF($I$5:M$5, $D346,$I$322:M$322), SUMIF($I$5:M$5, $D346,$I$322:M$322)/$I$313, SUMIF($I$5:M$5, $D346,$I$322:M$322)-SUM($I346:M346))</f>
        <v>0</v>
      </c>
      <c r="O346" s="6">
        <f>IF(SUM($I346:N346)&lt;SUMIF($I$5:N$5, $D346,$I$322:N$322), SUMIF($I$5:N$5, $D346,$I$322:N$322)/$I$313, SUMIF($I$5:N$5, $D346,$I$322:N$322)-SUM($I346:N346))</f>
        <v>0</v>
      </c>
      <c r="P346" s="6">
        <f>IF(SUM($I346:O346)&lt;SUMIF($I$5:O$5, $D346,$I$322:O$322), SUMIF($I$5:O$5, $D346,$I$322:O$322)/$I$313, SUMIF($I$5:O$5, $D346,$I$322:O$322)-SUM($I346:O346))</f>
        <v>0</v>
      </c>
      <c r="Q346" s="6">
        <f>IF(SUM($I346:P346)&lt;SUMIF($I$5:P$5, $D346,$I$322:P$322), SUMIF($I$5:P$5, $D346,$I$322:P$322)/$I$313, SUMIF($I$5:P$5, $D346,$I$322:P$322)-SUM($I346:P346))</f>
        <v>0</v>
      </c>
      <c r="R346" s="6">
        <f>IF(SUM($I346:Q346)&lt;SUMIF($I$5:Q$5, $D346,$I$322:Q$322), SUMIF($I$5:Q$5, $D346,$I$322:Q$322)/$I$313, SUMIF($I$5:Q$5, $D346,$I$322:Q$322)-SUM($I346:Q346))</f>
        <v>0</v>
      </c>
      <c r="S346" s="6">
        <f>IF(SUM($I346:R346)&lt;SUMIF($I$5:R$5, $D346,$I$322:R$322), SUMIF($I$5:R$5, $D346,$I$322:R$322)/$I$313, SUMIF($I$5:R$5, $D346,$I$322:R$322)-SUM($I346:R346))</f>
        <v>0</v>
      </c>
    </row>
    <row r="347" spans="4:19" ht="12.75" customHeight="1">
      <c r="D347" s="25">
        <f t="shared" si="118"/>
        <v>2034</v>
      </c>
      <c r="E347" s="1" t="s">
        <v>27</v>
      </c>
      <c r="I347" s="37"/>
      <c r="J347" s="6">
        <f>IF(SUM($I347:I347)&lt;SUMIF(I$5:$I$5, $D347,I$322:$I$322), SUMIF(I$5:$I$5, $D347,I$322:$I$322)/$I$313, SUMIF(I$5:$I$5, $D347,I$322:$I$322)-SUM($I347:I347))</f>
        <v>0</v>
      </c>
      <c r="K347" s="6">
        <f>IF(SUM($I347:J347)&lt;SUMIF($I$5:J$5, $D347,$I$322:J$322), SUMIF($I$5:J$5, $D347,$I$322:J$322)/$I$313, SUMIF($I$5:J$5, $D347,$I$322:J$322)-SUM($I347:J347))</f>
        <v>0</v>
      </c>
      <c r="L347" s="6">
        <f>IF(SUM($I347:K347)&lt;SUMIF($I$5:K$5, $D347,$I$322:K$322), SUMIF($I$5:K$5, $D347,$I$322:K$322)/$I$313, SUMIF($I$5:K$5, $D347,$I$322:K$322)-SUM($I347:K347))</f>
        <v>0</v>
      </c>
      <c r="M347" s="6">
        <f>IF(SUM($I347:L347)&lt;SUMIF($I$5:L$5, $D347,$I$322:L$322), SUMIF($I$5:L$5, $D347,$I$322:L$322)/$I$313, SUMIF($I$5:L$5, $D347,$I$322:L$322)-SUM($I347:L347))</f>
        <v>0</v>
      </c>
      <c r="N347" s="6">
        <f>IF(SUM($I347:M347)&lt;SUMIF($I$5:M$5, $D347,$I$322:M$322), SUMIF($I$5:M$5, $D347,$I$322:M$322)/$I$313, SUMIF($I$5:M$5, $D347,$I$322:M$322)-SUM($I347:M347))</f>
        <v>0</v>
      </c>
      <c r="O347" s="6">
        <f>IF(SUM($I347:N347)&lt;SUMIF($I$5:N$5, $D347,$I$322:N$322), SUMIF($I$5:N$5, $D347,$I$322:N$322)/$I$313, SUMIF($I$5:N$5, $D347,$I$322:N$322)-SUM($I347:N347))</f>
        <v>0</v>
      </c>
      <c r="P347" s="6">
        <f>IF(SUM($I347:O347)&lt;SUMIF($I$5:O$5, $D347,$I$322:O$322), SUMIF($I$5:O$5, $D347,$I$322:O$322)/$I$313, SUMIF($I$5:O$5, $D347,$I$322:O$322)-SUM($I347:O347))</f>
        <v>0</v>
      </c>
      <c r="Q347" s="6">
        <f>IF(SUM($I347:P347)&lt;SUMIF($I$5:P$5, $D347,$I$322:P$322), SUMIF($I$5:P$5, $D347,$I$322:P$322)/$I$313, SUMIF($I$5:P$5, $D347,$I$322:P$322)-SUM($I347:P347))</f>
        <v>0</v>
      </c>
      <c r="R347" s="6">
        <f>IF(SUM($I347:Q347)&lt;SUMIF($I$5:Q$5, $D347,$I$322:Q$322), SUMIF($I$5:Q$5, $D347,$I$322:Q$322)/$I$313, SUMIF($I$5:Q$5, $D347,$I$322:Q$322)-SUM($I347:Q347))</f>
        <v>0</v>
      </c>
      <c r="S347" s="6">
        <f>IF(SUM($I347:R347)&lt;SUMIF($I$5:R$5, $D347,$I$322:R$322), SUMIF($I$5:R$5, $D347,$I$322:R$322)/$I$313, SUMIF($I$5:R$5, $D347,$I$322:R$322)-SUM($I347:R347))</f>
        <v>0</v>
      </c>
    </row>
    <row r="348" spans="4:19" ht="12.75" customHeight="1">
      <c r="D348" s="25">
        <f t="shared" si="118"/>
        <v>2035</v>
      </c>
      <c r="E348" s="1" t="s">
        <v>27</v>
      </c>
      <c r="I348" s="37"/>
      <c r="J348" s="6">
        <f>IF(SUM($I348:I348)&lt;SUMIF(I$5:$I$5, $D348,I$322:$I$322), SUMIF(I$5:$I$5, $D348,I$322:$I$322)/$I$313, SUMIF(I$5:$I$5, $D348,I$322:$I$322)-SUM($I348:I348))</f>
        <v>0</v>
      </c>
      <c r="K348" s="6">
        <f>IF(SUM($I348:J348)&lt;SUMIF($I$5:J$5, $D348,$I$322:J$322), SUMIF($I$5:J$5, $D348,$I$322:J$322)/$I$313, SUMIF($I$5:J$5, $D348,$I$322:J$322)-SUM($I348:J348))</f>
        <v>0</v>
      </c>
      <c r="L348" s="6">
        <f>IF(SUM($I348:K348)&lt;SUMIF($I$5:K$5, $D348,$I$322:K$322), SUMIF($I$5:K$5, $D348,$I$322:K$322)/$I$313, SUMIF($I$5:K$5, $D348,$I$322:K$322)-SUM($I348:K348))</f>
        <v>0</v>
      </c>
      <c r="M348" s="6">
        <f>IF(SUM($I348:L348)&lt;SUMIF($I$5:L$5, $D348,$I$322:L$322), SUMIF($I$5:L$5, $D348,$I$322:L$322)/$I$313, SUMIF($I$5:L$5, $D348,$I$322:L$322)-SUM($I348:L348))</f>
        <v>0</v>
      </c>
      <c r="N348" s="6">
        <f>IF(SUM($I348:M348)&lt;SUMIF($I$5:M$5, $D348,$I$322:M$322), SUMIF($I$5:M$5, $D348,$I$322:M$322)/$I$313, SUMIF($I$5:M$5, $D348,$I$322:M$322)-SUM($I348:M348))</f>
        <v>0</v>
      </c>
      <c r="O348" s="6">
        <f>IF(SUM($I348:N348)&lt;SUMIF($I$5:N$5, $D348,$I$322:N$322), SUMIF($I$5:N$5, $D348,$I$322:N$322)/$I$313, SUMIF($I$5:N$5, $D348,$I$322:N$322)-SUM($I348:N348))</f>
        <v>0</v>
      </c>
      <c r="P348" s="6">
        <f>IF(SUM($I348:O348)&lt;SUMIF($I$5:O$5, $D348,$I$322:O$322), SUMIF($I$5:O$5, $D348,$I$322:O$322)/$I$313, SUMIF($I$5:O$5, $D348,$I$322:O$322)-SUM($I348:O348))</f>
        <v>0</v>
      </c>
      <c r="Q348" s="6">
        <f>IF(SUM($I348:P348)&lt;SUMIF($I$5:P$5, $D348,$I$322:P$322), SUMIF($I$5:P$5, $D348,$I$322:P$322)/$I$313, SUMIF($I$5:P$5, $D348,$I$322:P$322)-SUM($I348:P348))</f>
        <v>0</v>
      </c>
      <c r="R348" s="6">
        <f>IF(SUM($I348:Q348)&lt;SUMIF($I$5:Q$5, $D348,$I$322:Q$322), SUMIF($I$5:Q$5, $D348,$I$322:Q$322)/$I$313, SUMIF($I$5:Q$5, $D348,$I$322:Q$322)-SUM($I348:Q348))</f>
        <v>0</v>
      </c>
      <c r="S348" s="6">
        <f>IF(SUM($I348:R348)&lt;SUMIF($I$5:R$5, $D348,$I$322:R$322), SUMIF($I$5:R$5, $D348,$I$322:R$322)/$I$313, SUMIF($I$5:R$5, $D348,$I$322:R$322)-SUM($I348:R348))</f>
        <v>0</v>
      </c>
    </row>
    <row r="349" spans="4:19" ht="12.75" customHeight="1">
      <c r="D349" s="25">
        <f t="shared" si="118"/>
        <v>2036</v>
      </c>
      <c r="E349" s="1" t="s">
        <v>27</v>
      </c>
      <c r="I349" s="37"/>
      <c r="J349" s="6">
        <f>IF(SUM($I349:I349)&lt;SUMIF(I$5:$I$5, $D349,I$322:$I$322), SUMIF(I$5:$I$5, $D349,I$322:$I$322)/$I$313, SUMIF(I$5:$I$5, $D349,I$322:$I$322)-SUM($I349:I349))</f>
        <v>0</v>
      </c>
      <c r="K349" s="6">
        <f>IF(SUM($I349:J349)&lt;SUMIF($I$5:J$5, $D349,$I$322:J$322), SUMIF($I$5:J$5, $D349,$I$322:J$322)/$I$313, SUMIF($I$5:J$5, $D349,$I$322:J$322)-SUM($I349:J349))</f>
        <v>0</v>
      </c>
      <c r="L349" s="6">
        <f>IF(SUM($I349:K349)&lt;SUMIF($I$5:K$5, $D349,$I$322:K$322), SUMIF($I$5:K$5, $D349,$I$322:K$322)/$I$313, SUMIF($I$5:K$5, $D349,$I$322:K$322)-SUM($I349:K349))</f>
        <v>0</v>
      </c>
      <c r="M349" s="6">
        <f>IF(SUM($I349:L349)&lt;SUMIF($I$5:L$5, $D349,$I$322:L$322), SUMIF($I$5:L$5, $D349,$I$322:L$322)/$I$313, SUMIF($I$5:L$5, $D349,$I$322:L$322)-SUM($I349:L349))</f>
        <v>0</v>
      </c>
      <c r="N349" s="6">
        <f>IF(SUM($I349:M349)&lt;SUMIF($I$5:M$5, $D349,$I$322:M$322), SUMIF($I$5:M$5, $D349,$I$322:M$322)/$I$313, SUMIF($I$5:M$5, $D349,$I$322:M$322)-SUM($I349:M349))</f>
        <v>0</v>
      </c>
      <c r="O349" s="6">
        <f>IF(SUM($I349:N349)&lt;SUMIF($I$5:N$5, $D349,$I$322:N$322), SUMIF($I$5:N$5, $D349,$I$322:N$322)/$I$313, SUMIF($I$5:N$5, $D349,$I$322:N$322)-SUM($I349:N349))</f>
        <v>0</v>
      </c>
      <c r="P349" s="6">
        <f>IF(SUM($I349:O349)&lt;SUMIF($I$5:O$5, $D349,$I$322:O$322), SUMIF($I$5:O$5, $D349,$I$322:O$322)/$I$313, SUMIF($I$5:O$5, $D349,$I$322:O$322)-SUM($I349:O349))</f>
        <v>0</v>
      </c>
      <c r="Q349" s="6">
        <f>IF(SUM($I349:P349)&lt;SUMIF($I$5:P$5, $D349,$I$322:P$322), SUMIF($I$5:P$5, $D349,$I$322:P$322)/$I$313, SUMIF($I$5:P$5, $D349,$I$322:P$322)-SUM($I349:P349))</f>
        <v>0</v>
      </c>
      <c r="R349" s="6">
        <f>IF(SUM($I349:Q349)&lt;SUMIF($I$5:Q$5, $D349,$I$322:Q$322), SUMIF($I$5:Q$5, $D349,$I$322:Q$322)/$I$313, SUMIF($I$5:Q$5, $D349,$I$322:Q$322)-SUM($I349:Q349))</f>
        <v>0</v>
      </c>
      <c r="S349" s="6">
        <f>IF(SUM($I349:R349)&lt;SUMIF($I$5:R$5, $D349,$I$322:R$322), SUMIF($I$5:R$5, $D349,$I$322:R$322)/$I$313, SUMIF($I$5:R$5, $D349,$I$322:R$322)-SUM($I349:R349))</f>
        <v>0</v>
      </c>
    </row>
    <row r="350" spans="4:19" ht="12.75" customHeight="1">
      <c r="D350" s="25">
        <f t="shared" si="118"/>
        <v>2037</v>
      </c>
      <c r="E350" s="1" t="s">
        <v>27</v>
      </c>
      <c r="I350" s="37"/>
      <c r="J350" s="6">
        <f>IF(SUM($I350:I350)&lt;SUMIF(I$5:$I$5, $D350,I$322:$I$322), SUMIF(I$5:$I$5, $D350,I$322:$I$322)/$I$313, SUMIF(I$5:$I$5, $D350,I$322:$I$322)-SUM($I350:I350))</f>
        <v>0</v>
      </c>
      <c r="K350" s="6">
        <f>IF(SUM($I350:J350)&lt;SUMIF($I$5:J$5, $D350,$I$322:J$322), SUMIF($I$5:J$5, $D350,$I$322:J$322)/$I$313, SUMIF($I$5:J$5, $D350,$I$322:J$322)-SUM($I350:J350))</f>
        <v>0</v>
      </c>
      <c r="L350" s="6">
        <f>IF(SUM($I350:K350)&lt;SUMIF($I$5:K$5, $D350,$I$322:K$322), SUMIF($I$5:K$5, $D350,$I$322:K$322)/$I$313, SUMIF($I$5:K$5, $D350,$I$322:K$322)-SUM($I350:K350))</f>
        <v>0</v>
      </c>
      <c r="M350" s="6">
        <f>IF(SUM($I350:L350)&lt;SUMIF($I$5:L$5, $D350,$I$322:L$322), SUMIF($I$5:L$5, $D350,$I$322:L$322)/$I$313, SUMIF($I$5:L$5, $D350,$I$322:L$322)-SUM($I350:L350))</f>
        <v>0</v>
      </c>
      <c r="N350" s="6">
        <f>IF(SUM($I350:M350)&lt;SUMIF($I$5:M$5, $D350,$I$322:M$322), SUMIF($I$5:M$5, $D350,$I$322:M$322)/$I$313, SUMIF($I$5:M$5, $D350,$I$322:M$322)-SUM($I350:M350))</f>
        <v>0</v>
      </c>
      <c r="O350" s="6">
        <f>IF(SUM($I350:N350)&lt;SUMIF($I$5:N$5, $D350,$I$322:N$322), SUMIF($I$5:N$5, $D350,$I$322:N$322)/$I$313, SUMIF($I$5:N$5, $D350,$I$322:N$322)-SUM($I350:N350))</f>
        <v>0</v>
      </c>
      <c r="P350" s="6">
        <f>IF(SUM($I350:O350)&lt;SUMIF($I$5:O$5, $D350,$I$322:O$322), SUMIF($I$5:O$5, $D350,$I$322:O$322)/$I$313, SUMIF($I$5:O$5, $D350,$I$322:O$322)-SUM($I350:O350))</f>
        <v>0</v>
      </c>
      <c r="Q350" s="6">
        <f>IF(SUM($I350:P350)&lt;SUMIF($I$5:P$5, $D350,$I$322:P$322), SUMIF($I$5:P$5, $D350,$I$322:P$322)/$I$313, SUMIF($I$5:P$5, $D350,$I$322:P$322)-SUM($I350:P350))</f>
        <v>0</v>
      </c>
      <c r="R350" s="6">
        <f>IF(SUM($I350:Q350)&lt;SUMIF($I$5:Q$5, $D350,$I$322:Q$322), SUMIF($I$5:Q$5, $D350,$I$322:Q$322)/$I$313, SUMIF($I$5:Q$5, $D350,$I$322:Q$322)-SUM($I350:Q350))</f>
        <v>0</v>
      </c>
      <c r="S350" s="6">
        <f>IF(SUM($I350:R350)&lt;SUMIF($I$5:R$5, $D350,$I$322:R$322), SUMIF($I$5:R$5, $D350,$I$322:R$322)/$I$313, SUMIF($I$5:R$5, $D350,$I$322:R$322)-SUM($I350:R350))</f>
        <v>0</v>
      </c>
    </row>
    <row r="351" spans="4:19" ht="12.75" customHeight="1">
      <c r="D351" s="25">
        <f t="shared" si="118"/>
        <v>2038</v>
      </c>
      <c r="E351" s="1" t="s">
        <v>27</v>
      </c>
      <c r="I351" s="37"/>
      <c r="J351" s="6">
        <f>IF(SUM($I351:I351)&lt;SUMIF(I$5:$I$5, $D351,I$322:$I$322), SUMIF(I$5:$I$5, $D351,I$322:$I$322)/$I$313, SUMIF(I$5:$I$5, $D351,I$322:$I$322)-SUM($I351:I351))</f>
        <v>0</v>
      </c>
      <c r="K351" s="6">
        <f>IF(SUM($I351:J351)&lt;SUMIF($I$5:J$5, $D351,$I$322:J$322), SUMIF($I$5:J$5, $D351,$I$322:J$322)/$I$313, SUMIF($I$5:J$5, $D351,$I$322:J$322)-SUM($I351:J351))</f>
        <v>0</v>
      </c>
      <c r="L351" s="6">
        <f>IF(SUM($I351:K351)&lt;SUMIF($I$5:K$5, $D351,$I$322:K$322), SUMIF($I$5:K$5, $D351,$I$322:K$322)/$I$313, SUMIF($I$5:K$5, $D351,$I$322:K$322)-SUM($I351:K351))</f>
        <v>0</v>
      </c>
      <c r="M351" s="6">
        <f>IF(SUM($I351:L351)&lt;SUMIF($I$5:L$5, $D351,$I$322:L$322), SUMIF($I$5:L$5, $D351,$I$322:L$322)/$I$313, SUMIF($I$5:L$5, $D351,$I$322:L$322)-SUM($I351:L351))</f>
        <v>0</v>
      </c>
      <c r="N351" s="6">
        <f>IF(SUM($I351:M351)&lt;SUMIF($I$5:M$5, $D351,$I$322:M$322), SUMIF($I$5:M$5, $D351,$I$322:M$322)/$I$313, SUMIF($I$5:M$5, $D351,$I$322:M$322)-SUM($I351:M351))</f>
        <v>0</v>
      </c>
      <c r="O351" s="6">
        <f>IF(SUM($I351:N351)&lt;SUMIF($I$5:N$5, $D351,$I$322:N$322), SUMIF($I$5:N$5, $D351,$I$322:N$322)/$I$313, SUMIF($I$5:N$5, $D351,$I$322:N$322)-SUM($I351:N351))</f>
        <v>0</v>
      </c>
      <c r="P351" s="6">
        <f>IF(SUM($I351:O351)&lt;SUMIF($I$5:O$5, $D351,$I$322:O$322), SUMIF($I$5:O$5, $D351,$I$322:O$322)/$I$313, SUMIF($I$5:O$5, $D351,$I$322:O$322)-SUM($I351:O351))</f>
        <v>0</v>
      </c>
      <c r="Q351" s="6">
        <f>IF(SUM($I351:P351)&lt;SUMIF($I$5:P$5, $D351,$I$322:P$322), SUMIF($I$5:P$5, $D351,$I$322:P$322)/$I$313, SUMIF($I$5:P$5, $D351,$I$322:P$322)-SUM($I351:P351))</f>
        <v>0</v>
      </c>
      <c r="R351" s="6">
        <f>IF(SUM($I351:Q351)&lt;SUMIF($I$5:Q$5, $D351,$I$322:Q$322), SUMIF($I$5:Q$5, $D351,$I$322:Q$322)/$I$313, SUMIF($I$5:Q$5, $D351,$I$322:Q$322)-SUM($I351:Q351))</f>
        <v>0</v>
      </c>
      <c r="S351" s="6">
        <f>IF(SUM($I351:R351)&lt;SUMIF($I$5:R$5, $D351,$I$322:R$322), SUMIF($I$5:R$5, $D351,$I$322:R$322)/$I$313, SUMIF($I$5:R$5, $D351,$I$322:R$322)-SUM($I351:R351))</f>
        <v>0</v>
      </c>
    </row>
    <row r="352" spans="4:19" ht="12.75" customHeight="1">
      <c r="D352" s="25">
        <f t="shared" si="118"/>
        <v>2039</v>
      </c>
      <c r="E352" s="1" t="s">
        <v>27</v>
      </c>
      <c r="I352" s="37"/>
      <c r="J352" s="6">
        <f>IF(SUM($I352:I352)&lt;SUMIF(I$5:$I$5, $D352,I$322:$I$322), SUMIF(I$5:$I$5, $D352,I$322:$I$322)/$I$313, SUMIF(I$5:$I$5, $D352,I$322:$I$322)-SUM($I352:I352))</f>
        <v>0</v>
      </c>
      <c r="K352" s="6">
        <f>IF(SUM($I352:J352)&lt;SUMIF($I$5:J$5, $D352,$I$322:J$322), SUMIF($I$5:J$5, $D352,$I$322:J$322)/$I$313, SUMIF($I$5:J$5, $D352,$I$322:J$322)-SUM($I352:J352))</f>
        <v>0</v>
      </c>
      <c r="L352" s="6">
        <f>IF(SUM($I352:K352)&lt;SUMIF($I$5:K$5, $D352,$I$322:K$322), SUMIF($I$5:K$5, $D352,$I$322:K$322)/$I$313, SUMIF($I$5:K$5, $D352,$I$322:K$322)-SUM($I352:K352))</f>
        <v>0</v>
      </c>
      <c r="M352" s="6">
        <f>IF(SUM($I352:L352)&lt;SUMIF($I$5:L$5, $D352,$I$322:L$322), SUMIF($I$5:L$5, $D352,$I$322:L$322)/$I$313, SUMIF($I$5:L$5, $D352,$I$322:L$322)-SUM($I352:L352))</f>
        <v>0</v>
      </c>
      <c r="N352" s="6">
        <f>IF(SUM($I352:M352)&lt;SUMIF($I$5:M$5, $D352,$I$322:M$322), SUMIF($I$5:M$5, $D352,$I$322:M$322)/$I$313, SUMIF($I$5:M$5, $D352,$I$322:M$322)-SUM($I352:M352))</f>
        <v>0</v>
      </c>
      <c r="O352" s="6">
        <f>IF(SUM($I352:N352)&lt;SUMIF($I$5:N$5, $D352,$I$322:N$322), SUMIF($I$5:N$5, $D352,$I$322:N$322)/$I$313, SUMIF($I$5:N$5, $D352,$I$322:N$322)-SUM($I352:N352))</f>
        <v>0</v>
      </c>
      <c r="P352" s="6">
        <f>IF(SUM($I352:O352)&lt;SUMIF($I$5:O$5, $D352,$I$322:O$322), SUMIF($I$5:O$5, $D352,$I$322:O$322)/$I$313, SUMIF($I$5:O$5, $D352,$I$322:O$322)-SUM($I352:O352))</f>
        <v>0</v>
      </c>
      <c r="Q352" s="6">
        <f>IF(SUM($I352:P352)&lt;SUMIF($I$5:P$5, $D352,$I$322:P$322), SUMIF($I$5:P$5, $D352,$I$322:P$322)/$I$313, SUMIF($I$5:P$5, $D352,$I$322:P$322)-SUM($I352:P352))</f>
        <v>0</v>
      </c>
      <c r="R352" s="6">
        <f>IF(SUM($I352:Q352)&lt;SUMIF($I$5:Q$5, $D352,$I$322:Q$322), SUMIF($I$5:Q$5, $D352,$I$322:Q$322)/$I$313, SUMIF($I$5:Q$5, $D352,$I$322:Q$322)-SUM($I352:Q352))</f>
        <v>0</v>
      </c>
      <c r="S352" s="6">
        <f>IF(SUM($I352:R352)&lt;SUMIF($I$5:R$5, $D352,$I$322:R$322), SUMIF($I$5:R$5, $D352,$I$322:R$322)/$I$313, SUMIF($I$5:R$5, $D352,$I$322:R$322)-SUM($I352:R352))</f>
        <v>0</v>
      </c>
    </row>
    <row r="353" spans="1:19" ht="12.75" customHeight="1">
      <c r="D353" s="25">
        <f t="shared" si="118"/>
        <v>2040</v>
      </c>
      <c r="E353" s="1" t="s">
        <v>27</v>
      </c>
      <c r="I353" s="37"/>
      <c r="J353" s="6">
        <f>IF(SUM($I353:I353)&lt;SUMIF(I$5:$I$5, $D353,I$322:$I$322), SUMIF(I$5:$I$5, $D353,I$322:$I$322)/$I$313, SUMIF(I$5:$I$5, $D353,I$322:$I$322)-SUM($I353:I353))</f>
        <v>0</v>
      </c>
      <c r="K353" s="6">
        <f>IF(SUM($I353:J353)&lt;SUMIF($I$5:J$5, $D353,$I$322:J$322), SUMIF($I$5:J$5, $D353,$I$322:J$322)/$I$313, SUMIF($I$5:J$5, $D353,$I$322:J$322)-SUM($I353:J353))</f>
        <v>0</v>
      </c>
      <c r="L353" s="6">
        <f>IF(SUM($I353:K353)&lt;SUMIF($I$5:K$5, $D353,$I$322:K$322), SUMIF($I$5:K$5, $D353,$I$322:K$322)/$I$313, SUMIF($I$5:K$5, $D353,$I$322:K$322)-SUM($I353:K353))</f>
        <v>0</v>
      </c>
      <c r="M353" s="6">
        <f>IF(SUM($I353:L353)&lt;SUMIF($I$5:L$5, $D353,$I$322:L$322), SUMIF($I$5:L$5, $D353,$I$322:L$322)/$I$313, SUMIF($I$5:L$5, $D353,$I$322:L$322)-SUM($I353:L353))</f>
        <v>0</v>
      </c>
      <c r="N353" s="6">
        <f>IF(SUM($I353:M353)&lt;SUMIF($I$5:M$5, $D353,$I$322:M$322), SUMIF($I$5:M$5, $D353,$I$322:M$322)/$I$313, SUMIF($I$5:M$5, $D353,$I$322:M$322)-SUM($I353:M353))</f>
        <v>0</v>
      </c>
      <c r="O353" s="6">
        <f>IF(SUM($I353:N353)&lt;SUMIF($I$5:N$5, $D353,$I$322:N$322), SUMIF($I$5:N$5, $D353,$I$322:N$322)/$I$313, SUMIF($I$5:N$5, $D353,$I$322:N$322)-SUM($I353:N353))</f>
        <v>0</v>
      </c>
      <c r="P353" s="6">
        <f>IF(SUM($I353:O353)&lt;SUMIF($I$5:O$5, $D353,$I$322:O$322), SUMIF($I$5:O$5, $D353,$I$322:O$322)/$I$313, SUMIF($I$5:O$5, $D353,$I$322:O$322)-SUM($I353:O353))</f>
        <v>0</v>
      </c>
      <c r="Q353" s="6">
        <f>IF(SUM($I353:P353)&lt;SUMIF($I$5:P$5, $D353,$I$322:P$322), SUMIF($I$5:P$5, $D353,$I$322:P$322)/$I$313, SUMIF($I$5:P$5, $D353,$I$322:P$322)-SUM($I353:P353))</f>
        <v>0</v>
      </c>
      <c r="R353" s="6">
        <f>IF(SUM($I353:Q353)&lt;SUMIF($I$5:Q$5, $D353,$I$322:Q$322), SUMIF($I$5:Q$5, $D353,$I$322:Q$322)/$I$313, SUMIF($I$5:Q$5, $D353,$I$322:Q$322)-SUM($I353:Q353))</f>
        <v>0</v>
      </c>
      <c r="S353" s="6">
        <f>IF(SUM($I353:R353)&lt;SUMIF($I$5:R$5, $D353,$I$322:R$322), SUMIF($I$5:R$5, $D353,$I$322:R$322)/$I$313, SUMIF($I$5:R$5, $D353,$I$322:R$322)-SUM($I353:R353))</f>
        <v>0</v>
      </c>
    </row>
    <row r="354" spans="1:19" ht="12.75" customHeight="1">
      <c r="D354" s="25"/>
      <c r="I354" s="37"/>
    </row>
    <row r="355" spans="1:19" ht="12.75" customHeight="1">
      <c r="D355" s="21" t="s">
        <v>20</v>
      </c>
      <c r="E355" s="1" t="s">
        <v>27</v>
      </c>
      <c r="I355" s="37"/>
      <c r="J355" s="1">
        <f>J316+SUM(J324:J353)</f>
        <v>14.162169039414588</v>
      </c>
      <c r="K355" s="1">
        <f t="shared" ref="K355:N355" si="119">K316+SUM(K324:K353)</f>
        <v>15.055658335972581</v>
      </c>
      <c r="L355" s="1">
        <f t="shared" si="119"/>
        <v>15.52223865399065</v>
      </c>
      <c r="M355" s="1">
        <f t="shared" si="119"/>
        <v>16.135339103241989</v>
      </c>
      <c r="N355" s="1">
        <f t="shared" si="119"/>
        <v>17.868883681973433</v>
      </c>
      <c r="O355" s="1">
        <f t="shared" ref="O355:S355" si="120">O316+SUM(O324:O353)</f>
        <v>18.128355735061461</v>
      </c>
      <c r="P355" s="1">
        <f t="shared" si="120"/>
        <v>19.162708695232176</v>
      </c>
      <c r="Q355" s="1">
        <f t="shared" si="120"/>
        <v>20.201685195506933</v>
      </c>
      <c r="R355" s="1">
        <f t="shared" si="120"/>
        <v>21.244540066354869</v>
      </c>
      <c r="S355" s="1">
        <f t="shared" si="120"/>
        <v>14.121213421097275</v>
      </c>
    </row>
    <row r="356" spans="1:19" ht="12.75" customHeight="1">
      <c r="D356" s="21" t="s">
        <v>19</v>
      </c>
      <c r="E356" s="1" t="s">
        <v>27</v>
      </c>
      <c r="I356" s="37"/>
      <c r="J356" s="1">
        <f t="shared" ref="J356:S356" si="121">J322-SUM(J324:J353)+I356</f>
        <v>13.402339448369895</v>
      </c>
      <c r="K356" s="1">
        <f t="shared" si="121"/>
        <v>19.507554922082932</v>
      </c>
      <c r="L356" s="1">
        <f t="shared" si="121"/>
        <v>27.343992046276995</v>
      </c>
      <c r="M356" s="1">
        <f t="shared" si="121"/>
        <v>51.373990663421232</v>
      </c>
      <c r="N356" s="1">
        <f t="shared" si="121"/>
        <v>63.657843127228006</v>
      </c>
      <c r="O356" s="1">
        <f t="shared" si="121"/>
        <v>74.40038508013879</v>
      </c>
      <c r="P356" s="1">
        <f t="shared" si="121"/>
        <v>84.177927174439588</v>
      </c>
      <c r="Q356" s="1">
        <f t="shared" si="121"/>
        <v>92.974668327063227</v>
      </c>
      <c r="R356" s="1">
        <f t="shared" si="121"/>
        <v>100.78713818621777</v>
      </c>
      <c r="S356" s="1">
        <f t="shared" si="121"/>
        <v>107.61334715421646</v>
      </c>
    </row>
    <row r="357" spans="1:19" ht="12.75" customHeight="1">
      <c r="D357" s="21" t="str">
        <f>"Total Closing RAB - "&amp;B311</f>
        <v>Total Closing RAB - Non-network general assets - Other</v>
      </c>
      <c r="E357" s="1" t="s">
        <v>27</v>
      </c>
      <c r="I357" s="37"/>
      <c r="J357" s="1">
        <f t="shared" ref="J357:N357" si="122">J356+J319</f>
        <v>136.47474698982643</v>
      </c>
      <c r="K357" s="1">
        <f t="shared" si="122"/>
        <v>128.41779342412488</v>
      </c>
      <c r="L357" s="1">
        <f t="shared" si="122"/>
        <v>122.09206150890435</v>
      </c>
      <c r="M357" s="1">
        <f t="shared" si="122"/>
        <v>131.959891086634</v>
      </c>
      <c r="N357" s="1">
        <f t="shared" si="122"/>
        <v>122.26577246635509</v>
      </c>
      <c r="O357" s="1">
        <f t="shared" ref="O357:S357" si="123">O356+O319</f>
        <v>119.6527111338543</v>
      </c>
      <c r="P357" s="1">
        <f t="shared" si="123"/>
        <v>116.07464994274352</v>
      </c>
      <c r="Q357" s="1">
        <f t="shared" si="123"/>
        <v>111.51578780995558</v>
      </c>
      <c r="R357" s="1">
        <f t="shared" si="123"/>
        <v>105.97265438369854</v>
      </c>
      <c r="S357" s="1">
        <f t="shared" si="123"/>
        <v>107.61334715421643</v>
      </c>
    </row>
    <row r="358" spans="1:19" ht="12.75" customHeight="1">
      <c r="I358" s="37"/>
    </row>
    <row r="359" spans="1:19" ht="12.75" customHeight="1">
      <c r="I359" s="37"/>
    </row>
    <row r="360" spans="1:19" s="18" customFormat="1" ht="12.75" customHeight="1">
      <c r="A360" s="19"/>
      <c r="B360" s="20" t="str">
        <f>Inputs!C50</f>
        <v>VBRC</v>
      </c>
      <c r="C360" s="19"/>
      <c r="D360" s="23"/>
      <c r="E360" s="19"/>
      <c r="F360" s="19"/>
      <c r="G360" s="19"/>
      <c r="H360" s="19"/>
      <c r="I360" s="38"/>
      <c r="J360" s="19"/>
      <c r="K360" s="19"/>
      <c r="L360" s="19"/>
      <c r="M360" s="19"/>
      <c r="N360" s="19"/>
      <c r="O360" s="19"/>
      <c r="P360" s="19"/>
      <c r="Q360" s="19"/>
      <c r="R360" s="19"/>
      <c r="S360" s="19"/>
    </row>
    <row r="361" spans="1:19" ht="12.75" customHeight="1">
      <c r="B361" s="9"/>
      <c r="C361" s="1" t="s">
        <v>9</v>
      </c>
      <c r="I361" s="1" t="str">
        <f>INDEX(Inputs!$E$43:$E$53, MATCH(B360, Inputs!$C$43:$C$53,0))</f>
        <v>n/a</v>
      </c>
    </row>
    <row r="362" spans="1:19" ht="12.75" customHeight="1">
      <c r="B362" s="9"/>
      <c r="C362" s="1" t="s">
        <v>10</v>
      </c>
      <c r="I362" s="1">
        <f>INDEX(Inputs!$F$43:$F$53, MATCH(B360, Inputs!$C$43:$C$53,0))</f>
        <v>25.606197014581664</v>
      </c>
    </row>
    <row r="363" spans="1:19" ht="12.75" customHeight="1">
      <c r="B363" s="9"/>
      <c r="I363" s="37"/>
    </row>
    <row r="364" spans="1:19" ht="12.75" customHeight="1">
      <c r="C364" s="2" t="s">
        <v>12</v>
      </c>
      <c r="I364" s="37"/>
    </row>
    <row r="365" spans="1:19" ht="12.75" customHeight="1">
      <c r="D365" s="21" t="s">
        <v>21</v>
      </c>
      <c r="E365" s="1" t="s">
        <v>27</v>
      </c>
      <c r="I365" s="37"/>
      <c r="J365" s="5">
        <f>IF(OR($I361=0,I368=0),0,MIN(($I368+SUM($I367:I367))/$I361, $I368+SUM($I367:I367)-SUM($I365:I365)))</f>
        <v>0</v>
      </c>
      <c r="K365" s="5">
        <f>IF(OR($I361=0,J368=0),0,MIN(($I368+SUM($I367:J367))/$I361, $I368+SUM($I367:J367)-SUM($I365:J365)))</f>
        <v>0</v>
      </c>
      <c r="L365" s="5">
        <f>IF(OR($I361=0,K368=0),0,MIN(($I368+SUM($I367:K367))/$I361, $I368+SUM($I367:K367)-SUM($I365:K365)))</f>
        <v>0</v>
      </c>
      <c r="M365" s="5">
        <f>IF(OR($I361=0,L368=0),0,MIN(($I368+SUM($I367:L367))/$I361, $I368+SUM($I367:L367)-SUM($I365:L365)))</f>
        <v>0</v>
      </c>
      <c r="N365" s="5">
        <f>IF(OR($I361=0,M368=0),0,MIN(($I368+SUM($I367:M367))/$I361, $I368+SUM($I367:M367)-SUM($I365:M365)))</f>
        <v>0</v>
      </c>
      <c r="O365" s="5">
        <f>IF(OR($I361=0,N368=0),0,MIN(($I368+SUM($I367:N367))/$I361, $I368+SUM($I367:N367)-SUM($I365:N365)))</f>
        <v>0</v>
      </c>
      <c r="P365" s="5">
        <f>IF(OR($I361=0,O368=0),0,MIN(($I368+SUM($I367:O367))/$I361, $I368+SUM($I367:O367)-SUM($I365:O365)))</f>
        <v>0</v>
      </c>
      <c r="Q365" s="5">
        <f>IF(OR($I361=0,P368=0),0,MIN(($I368+SUM($I367:P367))/$I361, $I368+SUM($I367:P367)-SUM($I365:P365)))</f>
        <v>0</v>
      </c>
      <c r="R365" s="5">
        <f>IF(OR($I361=0,Q368=0),0,MIN(($I368+SUM($I367:Q367))/$I361, $I368+SUM($I367:Q367)-SUM($I365:Q365)))</f>
        <v>0</v>
      </c>
      <c r="S365" s="5">
        <f>IF(OR($I361=0,R368=0),0,MIN(($I368+SUM($I367:R367))/$I361, $I368+SUM($I367:R367)-SUM($I365:R365)))</f>
        <v>0</v>
      </c>
    </row>
    <row r="366" spans="1:19" ht="12.75" customHeight="1">
      <c r="D366" s="21" t="s">
        <v>14</v>
      </c>
      <c r="I366" s="37">
        <f>IF(I$5=first_reg_period, INDEX(Inputs!$I$43:$I$53,MATCH(B360,Inputs!$C$43:$C$53,0)),0)</f>
        <v>0</v>
      </c>
      <c r="J366" s="37">
        <f>IF(J$5=first_reg_period, INDEX(Inputs!$I$43:$I$53,MATCH(C360,Inputs!$C$43:$C$53,0)),0)</f>
        <v>0</v>
      </c>
      <c r="K366" s="37">
        <f>IF(K$5=first_reg_period, INDEX(Inputs!$I$43:$I$53,MATCH(D360,Inputs!$C$43:$C$53,0)),0)</f>
        <v>0</v>
      </c>
      <c r="L366" s="37">
        <f>IF(L$5=first_reg_period, INDEX(Inputs!$I$43:$I$53,MATCH(E360,Inputs!$C$43:$C$53,0)),0)</f>
        <v>0</v>
      </c>
      <c r="M366" s="37">
        <f>IF(M$5=first_reg_period, INDEX(Inputs!$I$43:$I$53,MATCH(F360,Inputs!$C$43:$C$53,0)),0)</f>
        <v>0</v>
      </c>
      <c r="N366" s="37">
        <f>IF(N$5=first_reg_period, INDEX(Inputs!$I$43:$I$53,MATCH(G360,Inputs!$C$43:$C$53,0)),0)</f>
        <v>0</v>
      </c>
      <c r="O366" s="37">
        <f>IF(O$5=first_reg_period, INDEX(Inputs!$I$43:$I$53,MATCH(H360,Inputs!$C$43:$C$53,0)),0)</f>
        <v>0</v>
      </c>
      <c r="P366" s="37">
        <f>IF(P$5=first_reg_period, INDEX(Inputs!$I$43:$I$53,MATCH(I360,Inputs!$C$43:$C$53,0)),0)</f>
        <v>0</v>
      </c>
      <c r="Q366" s="37">
        <f>IF(Q$5=first_reg_period, INDEX(Inputs!$I$43:$I$53,MATCH(J360,Inputs!$C$43:$C$53,0)),0)</f>
        <v>0</v>
      </c>
      <c r="R366" s="37">
        <f>IF(R$5=first_reg_period, INDEX(Inputs!$I$43:$I$53,MATCH(K360,Inputs!$C$43:$C$53,0)),0)</f>
        <v>0</v>
      </c>
      <c r="S366" s="37">
        <f>IF(S$5=first_reg_period, INDEX(Inputs!$I$43:$I$53,MATCH(L360,Inputs!$C$43:$C$53,0)),0)</f>
        <v>0</v>
      </c>
    </row>
    <row r="367" spans="1:19" ht="12.75" customHeight="1">
      <c r="D367" s="21" t="s">
        <v>57</v>
      </c>
      <c r="I367" s="37"/>
      <c r="J367" s="102">
        <f>IF(J$5=second_reg_period, INDEX(Inputs!$N$140:$N$150,MATCH($B360,Inputs!$C$140:$C$150,0)),0)/conv_2015_2010</f>
        <v>0</v>
      </c>
      <c r="K367" s="102">
        <f>IF(K$5=second_reg_period, INDEX(Inputs!$N$140:$N$150,MATCH($B360,Inputs!$C$140:$C$150,0)),0)/conv_2015_2010</f>
        <v>0</v>
      </c>
      <c r="L367" s="102">
        <f>IF(L$5=second_reg_period, INDEX(Inputs!$N$140:$N$150,MATCH($B360,Inputs!$C$140:$C$150,0)),0)/conv_2015_2010</f>
        <v>0</v>
      </c>
      <c r="M367" s="102">
        <f>IF(M$5=second_reg_period, INDEX(Inputs!$N$140:$N$150,MATCH($B360,Inputs!$C$140:$C$150,0)),0)/conv_2015_2010</f>
        <v>0</v>
      </c>
      <c r="N367" s="102">
        <f>IF(N$5=second_reg_period, INDEX(Inputs!$N$140:$N$150,MATCH($B360,Inputs!$C$140:$C$150,0)),0)/conv_2015_2010</f>
        <v>0</v>
      </c>
      <c r="O367" s="102">
        <f>IF(O$5=second_reg_period, INDEX(Inputs!$N$140:$N$150,MATCH($B360,Inputs!$C$140:$C$150,0)),0)/conv_2015_2010</f>
        <v>0</v>
      </c>
      <c r="P367" s="102">
        <f>IF(P$5=second_reg_period, INDEX(Inputs!$N$140:$N$150,MATCH($B360,Inputs!$C$140:$C$150,0)),0)/conv_2015_2010</f>
        <v>0</v>
      </c>
      <c r="Q367" s="102">
        <f>IF(Q$5=second_reg_period, INDEX(Inputs!$N$140:$N$150,MATCH($B360,Inputs!$C$140:$C$150,0)),0)/conv_2015_2010</f>
        <v>0</v>
      </c>
      <c r="R367" s="102">
        <f>IF(R$5=second_reg_period, INDEX(Inputs!$N$140:$N$150,MATCH($B360,Inputs!$C$140:$C$150,0)),0)/conv_2015_2010</f>
        <v>0</v>
      </c>
      <c r="S367" s="102">
        <f>IF(S$5=second_reg_period, INDEX(Inputs!$N$140:$N$150,MATCH($B360,Inputs!$C$140:$C$150,0)),0)/conv_2015_2010</f>
        <v>0</v>
      </c>
    </row>
    <row r="368" spans="1:19" ht="12.75" customHeight="1">
      <c r="D368" s="21" t="s">
        <v>28</v>
      </c>
      <c r="E368" s="1" t="s">
        <v>27</v>
      </c>
      <c r="I368" s="1">
        <f t="shared" ref="I368" si="124">H368-I365+I366+I367</f>
        <v>0</v>
      </c>
      <c r="J368" s="1">
        <f t="shared" ref="J368" si="125">I368-J365+J366+J367</f>
        <v>0</v>
      </c>
      <c r="K368" s="1">
        <f t="shared" ref="K368" si="126">J368-K365+K366+K367</f>
        <v>0</v>
      </c>
      <c r="L368" s="1">
        <f t="shared" ref="L368" si="127">K368-L365+L366+L367</f>
        <v>0</v>
      </c>
      <c r="M368" s="1">
        <f t="shared" ref="M368" si="128">L368-M365+M366+M367</f>
        <v>0</v>
      </c>
      <c r="N368" s="1">
        <f t="shared" ref="N368" si="129">M368-N365+N366+N367</f>
        <v>0</v>
      </c>
      <c r="O368" s="1">
        <f t="shared" ref="O368" si="130">N368-O365+O366+O367</f>
        <v>0</v>
      </c>
      <c r="P368" s="1">
        <f t="shared" ref="P368" si="131">O368-P365+P366+P367</f>
        <v>0</v>
      </c>
      <c r="Q368" s="1">
        <f t="shared" ref="Q368" si="132">P368-Q365+Q366+Q367</f>
        <v>0</v>
      </c>
      <c r="R368" s="1">
        <f t="shared" ref="R368" si="133">Q368-R365+R366+R367</f>
        <v>0</v>
      </c>
      <c r="S368" s="1">
        <f t="shared" ref="S368" si="134">R368-S365+S366+S367</f>
        <v>0</v>
      </c>
    </row>
    <row r="369" spans="3:25" ht="12.75" customHeight="1">
      <c r="I369" s="37"/>
    </row>
    <row r="370" spans="3:25" ht="12.75" customHeight="1">
      <c r="I370" s="37"/>
    </row>
    <row r="371" spans="3:25" ht="12.75" customHeight="1">
      <c r="C371" s="2" t="s">
        <v>17</v>
      </c>
      <c r="E371" s="1" t="s">
        <v>27</v>
      </c>
      <c r="I371" s="37"/>
      <c r="J371" s="10">
        <f>INDEX(Inputs!J$43:J$53,MATCH($B360,Inputs!$C$43:$C$53,0))*(1+IF(J$5&lt;=second_reg_period, J$7, J$6))^0.5</f>
        <v>0</v>
      </c>
      <c r="K371" s="10">
        <f>INDEX(Inputs!K$43:K$53,MATCH($B360,Inputs!$C$43:$C$53,0))*(1+IF(K$5&lt;=second_reg_period, K$7, K$6))^0.5</f>
        <v>9.7021205159755386</v>
      </c>
      <c r="L371" s="10">
        <f>INDEX(Inputs!L$43:L$53,MATCH($B360,Inputs!$C$43:$C$53,0))*(1+IF(L$5&lt;=second_reg_period, L$7, L$6))^0.5</f>
        <v>22.32269705229815</v>
      </c>
      <c r="M371" s="10">
        <f>INDEX(Inputs!M$43:M$53,MATCH($B360,Inputs!$C$43:$C$53,0))*(1+IF(M$5&lt;=second_reg_period, M$7, M$6))^0.5</f>
        <v>41.629662360706128</v>
      </c>
      <c r="N371" s="10">
        <f>INDEX(Inputs!N$43:N$53,MATCH($B360,Inputs!$C$43:$C$53,0))*(1+IF(N$5&lt;=second_reg_period, N$7, N$6))^0.5</f>
        <v>22.739793596992463</v>
      </c>
      <c r="O371" s="10">
        <f>INDEX(Inputs!O$43:O$53,MATCH($B360,Inputs!$C$43:$C$53,0))*(1+IF(O$5&lt;=second_reg_period, O$7, O$6))^0.5</f>
        <v>38.198066207501427</v>
      </c>
      <c r="P371" s="10">
        <f>INDEX(Inputs!P$43:P$53,MATCH($B360,Inputs!$C$43:$C$53,0))*(1+IF(P$5&lt;=second_reg_period, P$7, P$6))^0.5</f>
        <v>25.576473417748851</v>
      </c>
      <c r="Q371" s="10">
        <f>INDEX(Inputs!Q$43:Q$53,MATCH($B360,Inputs!$C$43:$C$53,0))*(1+IF(Q$5&lt;=second_reg_period, Q$7, Q$6))^0.5</f>
        <v>25.516464283957067</v>
      </c>
      <c r="R371" s="10">
        <f>INDEX(Inputs!R$43:R$53,MATCH($B360,Inputs!$C$43:$C$53,0))*(1+IF(R$5&lt;=second_reg_period, R$7, R$6))^0.5</f>
        <v>26.064496919009454</v>
      </c>
      <c r="S371" s="10">
        <f>INDEX(Inputs!S$43:S$53,MATCH($B360,Inputs!$C$43:$C$53,0))*(1+IF(S$5&lt;=second_reg_period, S$7, S$6))^0.5</f>
        <v>25.468179009493539</v>
      </c>
      <c r="U371" s="6"/>
      <c r="V371" s="6"/>
      <c r="W371" s="6"/>
      <c r="X371" s="6"/>
      <c r="Y371" s="6"/>
    </row>
    <row r="372" spans="3:25" ht="12.75" customHeight="1">
      <c r="D372" s="21" t="s">
        <v>22</v>
      </c>
      <c r="I372" s="37"/>
      <c r="O372" s="6"/>
      <c r="P372" s="6"/>
      <c r="Q372" s="6"/>
      <c r="R372" s="6"/>
      <c r="S372" s="6"/>
    </row>
    <row r="373" spans="3:25" ht="12.75" customHeight="1">
      <c r="D373" s="24">
        <v>2011</v>
      </c>
      <c r="E373" s="1" t="s">
        <v>27</v>
      </c>
      <c r="I373" s="37"/>
      <c r="J373" s="5">
        <f>IF(SUM($I373:I373)&lt;SUMIF(I$5:$I$5, $D373,I$371:$I$371), SUMIF(I$5:$I$5, $D373,I$371:$I$371)/$I$362, SUMIF(I$5:$I$5, $D373,I$371:$I$371)-SUM($I373:I373))</f>
        <v>0</v>
      </c>
      <c r="K373" s="5">
        <f>IF(SUM($I373:J373)&lt;SUMIF($I$5:J$5, $D373,$I$371:J$371), SUMIF($I$5:J$5, $D373,$I$371:J$371)/$I$362, SUMIF($I$5:J$5, $D373,$I$371:J$371)-SUM($I373:J373))</f>
        <v>0</v>
      </c>
      <c r="L373" s="5">
        <f>IF(SUM($I373:K373)&lt;SUMIF($I$5:K$5, $D373,$I$371:K$371), SUMIF($I$5:K$5, $D373,$I$371:K$371)/$I$362, SUMIF($I$5:K$5, $D373,$I$371:K$371)-SUM($I373:K373))</f>
        <v>0</v>
      </c>
      <c r="M373" s="5">
        <f>IF(SUM($I373:L373)&lt;SUMIF($I$5:L$5, $D373,$I$371:L$371), SUMIF($I$5:L$5, $D373,$I$371:L$371)/$I$362, SUMIF($I$5:L$5, $D373,$I$371:L$371)-SUM($I373:L373))</f>
        <v>0</v>
      </c>
      <c r="N373" s="5">
        <f>IF(SUM($I373:M373)&lt;SUMIF($I$5:M$5, $D373,$I$371:M$371), SUMIF($I$5:M$5, $D373,$I$371:M$371)/$I$362, SUMIF($I$5:M$5, $D373,$I$371:M$371)-SUM($I373:M373))</f>
        <v>0</v>
      </c>
      <c r="O373" s="5">
        <f>IF(SUM($I373:N373)&lt;SUMIF($I$5:N$5, $D373,$I$371:N$371), SUMIF($I$5:N$5, $D373,$I$371:N$371)/$I$362, SUMIF($I$5:N$5, $D373,$I$371:N$371)-SUM($I373:N373))</f>
        <v>0</v>
      </c>
      <c r="P373" s="5">
        <f>IF(SUM($I373:O373)&lt;SUMIF($I$5:O$5, $D373,$I$371:O$371), SUMIF($I$5:O$5, $D373,$I$371:O$371)/$I$362, SUMIF($I$5:O$5, $D373,$I$371:O$371)-SUM($I373:O373))</f>
        <v>0</v>
      </c>
      <c r="Q373" s="5">
        <f>IF(SUM($I373:P373)&lt;SUMIF($I$5:P$5, $D373,$I$371:P$371), SUMIF($I$5:P$5, $D373,$I$371:P$371)/$I$362, SUMIF($I$5:P$5, $D373,$I$371:P$371)-SUM($I373:P373))</f>
        <v>0</v>
      </c>
      <c r="R373" s="5">
        <f>IF(SUM($I373:Q373)&lt;SUMIF($I$5:Q$5, $D373,$I$371:Q$371), SUMIF($I$5:Q$5, $D373,$I$371:Q$371)/$I$362, SUMIF($I$5:Q$5, $D373,$I$371:Q$371)-SUM($I373:Q373))</f>
        <v>0</v>
      </c>
      <c r="S373" s="5">
        <f>IF(SUM($I373:R373)&lt;SUMIF($I$5:R$5, $D373,$I$371:R$371), SUMIF($I$5:R$5, $D373,$I$371:R$371)/$I$362, SUMIF($I$5:R$5, $D373,$I$371:R$371)-SUM($I373:R373))</f>
        <v>0</v>
      </c>
    </row>
    <row r="374" spans="3:25" ht="12.75" customHeight="1">
      <c r="D374" s="25">
        <f>D373+1</f>
        <v>2012</v>
      </c>
      <c r="E374" s="1" t="s">
        <v>27</v>
      </c>
      <c r="I374" s="37"/>
      <c r="J374" s="5">
        <f>IF(SUM($I374:I374)&lt;SUMIF(I$5:$I$5, $D374,I$371:$I$371), SUMIF(I$5:$I$5, $D374,I$371:$I$371)/$I$362, SUMIF(I$5:$I$5, $D374,I$371:$I$371)-SUM($I374:I374))</f>
        <v>0</v>
      </c>
      <c r="K374" s="5">
        <f>IF(SUM($I374:J374)&lt;SUMIF($I$5:J$5, $D374,$I$371:J$371), SUMIF($I$5:J$5, $D374,$I$371:J$371)/$I$362, SUMIF($I$5:J$5, $D374,$I$371:J$371)-SUM($I374:J374))</f>
        <v>0</v>
      </c>
      <c r="L374" s="5">
        <f>IF(SUM($I374:K374)&lt;SUMIF($I$5:K$5, $D374,$I$371:K$371), SUMIF($I$5:K$5, $D374,$I$371:K$371)/$I$362, SUMIF($I$5:K$5, $D374,$I$371:K$371)-SUM($I374:K374))</f>
        <v>0.37889736263649715</v>
      </c>
      <c r="M374" s="5">
        <f>IF(SUM($I374:L374)&lt;SUMIF($I$5:L$5, $D374,$I$371:L$371), SUMIF($I$5:L$5, $D374,$I$371:L$371)/$I$362, SUMIF($I$5:L$5, $D374,$I$371:L$371)-SUM($I374:L374))</f>
        <v>0.37889736263649715</v>
      </c>
      <c r="N374" s="5">
        <f>IF(SUM($I374:M374)&lt;SUMIF($I$5:M$5, $D374,$I$371:M$371), SUMIF($I$5:M$5, $D374,$I$371:M$371)/$I$362, SUMIF($I$5:M$5, $D374,$I$371:M$371)-SUM($I374:M374))</f>
        <v>0.37889736263649715</v>
      </c>
      <c r="O374" s="5">
        <f>IF(SUM($I374:N374)&lt;SUMIF($I$5:N$5, $D374,$I$371:N$371), SUMIF($I$5:N$5, $D374,$I$371:N$371)/$I$362, SUMIF($I$5:N$5, $D374,$I$371:N$371)-SUM($I374:N374))</f>
        <v>0.37889736263649715</v>
      </c>
      <c r="P374" s="5">
        <f>IF(SUM($I374:O374)&lt;SUMIF($I$5:O$5, $D374,$I$371:O$371), SUMIF($I$5:O$5, $D374,$I$371:O$371)/$I$362, SUMIF($I$5:O$5, $D374,$I$371:O$371)-SUM($I374:O374))</f>
        <v>0.37889736263649715</v>
      </c>
      <c r="Q374" s="5">
        <f>IF(SUM($I374:P374)&lt;SUMIF($I$5:P$5, $D374,$I$371:P$371), SUMIF($I$5:P$5, $D374,$I$371:P$371)/$I$362, SUMIF($I$5:P$5, $D374,$I$371:P$371)-SUM($I374:P374))</f>
        <v>0.37889736263649715</v>
      </c>
      <c r="R374" s="5">
        <f>IF(SUM($I374:Q374)&lt;SUMIF($I$5:Q$5, $D374,$I$371:Q$371), SUMIF($I$5:Q$5, $D374,$I$371:Q$371)/$I$362, SUMIF($I$5:Q$5, $D374,$I$371:Q$371)-SUM($I374:Q374))</f>
        <v>0.37889736263649715</v>
      </c>
      <c r="S374" s="5">
        <f>IF(SUM($I374:R374)&lt;SUMIF($I$5:R$5, $D374,$I$371:R$371), SUMIF($I$5:R$5, $D374,$I$371:R$371)/$I$362, SUMIF($I$5:R$5, $D374,$I$371:R$371)-SUM($I374:R374))</f>
        <v>0.37889736263649715</v>
      </c>
      <c r="U374" s="6"/>
      <c r="V374" s="6"/>
      <c r="W374" s="6"/>
      <c r="X374" s="6"/>
      <c r="Y374" s="6"/>
    </row>
    <row r="375" spans="3:25" ht="12.75" customHeight="1">
      <c r="D375" s="25">
        <f t="shared" ref="D375:D402" si="135">D374+1</f>
        <v>2013</v>
      </c>
      <c r="E375" s="1" t="s">
        <v>27</v>
      </c>
      <c r="I375" s="37"/>
      <c r="J375" s="5">
        <f>IF(SUM($I375:I375)&lt;SUMIF(I$5:$I$5, $D375,I$371:$I$371), SUMIF(I$5:$I$5, $D375,I$371:$I$371)/$I$362, SUMIF(I$5:$I$5, $D375,I$371:$I$371)-SUM($I375:I375))</f>
        <v>0</v>
      </c>
      <c r="K375" s="5">
        <f>IF(SUM($I375:J375)&lt;SUMIF($I$5:J$5, $D375,$I$371:J$371), SUMIF($I$5:J$5, $D375,$I$371:J$371)/$I$362, SUMIF($I$5:J$5, $D375,$I$371:J$371)-SUM($I375:J375))</f>
        <v>0</v>
      </c>
      <c r="L375" s="5">
        <f>IF(SUM($I375:K375)&lt;SUMIF($I$5:K$5, $D375,$I$371:K$371), SUMIF($I$5:K$5, $D375,$I$371:K$371)/$I$362, SUMIF($I$5:K$5, $D375,$I$371:K$371)-SUM($I375:K375))</f>
        <v>0</v>
      </c>
      <c r="M375" s="5">
        <f>IF(SUM($I375:L375)&lt;SUMIF($I$5:L$5, $D375,$I$371:L$371), SUMIF($I$5:L$5, $D375,$I$371:L$371)/$I$362, SUMIF($I$5:L$5, $D375,$I$371:L$371)-SUM($I375:L375))</f>
        <v>0.87176932363623938</v>
      </c>
      <c r="N375" s="5">
        <f>IF(SUM($I375:M375)&lt;SUMIF($I$5:M$5, $D375,$I$371:M$371), SUMIF($I$5:M$5, $D375,$I$371:M$371)/$I$362, SUMIF($I$5:M$5, $D375,$I$371:M$371)-SUM($I375:M375))</f>
        <v>0.87176932363623938</v>
      </c>
      <c r="O375" s="5">
        <f>IF(SUM($I375:N375)&lt;SUMIF($I$5:N$5, $D375,$I$371:N$371), SUMIF($I$5:N$5, $D375,$I$371:N$371)/$I$362, SUMIF($I$5:N$5, $D375,$I$371:N$371)-SUM($I375:N375))</f>
        <v>0.87176932363623938</v>
      </c>
      <c r="P375" s="5">
        <f>IF(SUM($I375:O375)&lt;SUMIF($I$5:O$5, $D375,$I$371:O$371), SUMIF($I$5:O$5, $D375,$I$371:O$371)/$I$362, SUMIF($I$5:O$5, $D375,$I$371:O$371)-SUM($I375:O375))</f>
        <v>0.87176932363623938</v>
      </c>
      <c r="Q375" s="5">
        <f>IF(SUM($I375:P375)&lt;SUMIF($I$5:P$5, $D375,$I$371:P$371), SUMIF($I$5:P$5, $D375,$I$371:P$371)/$I$362, SUMIF($I$5:P$5, $D375,$I$371:P$371)-SUM($I375:P375))</f>
        <v>0.87176932363623938</v>
      </c>
      <c r="R375" s="5">
        <f>IF(SUM($I375:Q375)&lt;SUMIF($I$5:Q$5, $D375,$I$371:Q$371), SUMIF($I$5:Q$5, $D375,$I$371:Q$371)/$I$362, SUMIF($I$5:Q$5, $D375,$I$371:Q$371)-SUM($I375:Q375))</f>
        <v>0.87176932363623938</v>
      </c>
      <c r="S375" s="5">
        <f>IF(SUM($I375:R375)&lt;SUMIF($I$5:R$5, $D375,$I$371:R$371), SUMIF($I$5:R$5, $D375,$I$371:R$371)/$I$362, SUMIF($I$5:R$5, $D375,$I$371:R$371)-SUM($I375:R375))</f>
        <v>0.87176932363623938</v>
      </c>
      <c r="U375" s="6"/>
      <c r="V375" s="6"/>
      <c r="W375" s="6"/>
      <c r="X375" s="6"/>
      <c r="Y375" s="6"/>
    </row>
    <row r="376" spans="3:25" ht="12.75" customHeight="1">
      <c r="D376" s="25">
        <f t="shared" si="135"/>
        <v>2014</v>
      </c>
      <c r="E376" s="1" t="s">
        <v>27</v>
      </c>
      <c r="I376" s="37"/>
      <c r="J376" s="5">
        <f>IF(SUM($I376:I376)&lt;SUMIF(I$5:$I$5, $D376,I$371:$I$371), SUMIF(I$5:$I$5, $D376,I$371:$I$371)/$I$362, SUMIF(I$5:$I$5, $D376,I$371:$I$371)-SUM($I376:I376))</f>
        <v>0</v>
      </c>
      <c r="K376" s="5">
        <f>IF(SUM($I376:J376)&lt;SUMIF($I$5:J$5, $D376,$I$371:J$371), SUMIF($I$5:J$5, $D376,$I$371:J$371)/$I$362, SUMIF($I$5:J$5, $D376,$I$371:J$371)-SUM($I376:J376))</f>
        <v>0</v>
      </c>
      <c r="L376" s="5">
        <f>IF(SUM($I376:K376)&lt;SUMIF($I$5:K$5, $D376,$I$371:K$371), SUMIF($I$5:K$5, $D376,$I$371:K$371)/$I$362, SUMIF($I$5:K$5, $D376,$I$371:K$371)-SUM($I376:K376))</f>
        <v>0</v>
      </c>
      <c r="M376" s="5">
        <f>IF(SUM($I376:L376)&lt;SUMIF($I$5:L$5, $D376,$I$371:L$371), SUMIF($I$5:L$5, $D376,$I$371:L$371)/$I$362, SUMIF($I$5:L$5, $D376,$I$371:L$371)-SUM($I376:L376))</f>
        <v>0</v>
      </c>
      <c r="N376" s="5">
        <f>IF(SUM($I376:M376)&lt;SUMIF($I$5:M$5, $D376,$I$371:M$371), SUMIF($I$5:M$5, $D376,$I$371:M$371)/$I$362, SUMIF($I$5:M$5, $D376,$I$371:M$371)-SUM($I376:M376))</f>
        <v>1.6257651355646356</v>
      </c>
      <c r="O376" s="5">
        <f>IF(SUM($I376:N376)&lt;SUMIF($I$5:N$5, $D376,$I$371:N$371), SUMIF($I$5:N$5, $D376,$I$371:N$371)/$I$362, SUMIF($I$5:N$5, $D376,$I$371:N$371)-SUM($I376:N376))</f>
        <v>1.6257651355646356</v>
      </c>
      <c r="P376" s="5">
        <f>IF(SUM($I376:O376)&lt;SUMIF($I$5:O$5, $D376,$I$371:O$371), SUMIF($I$5:O$5, $D376,$I$371:O$371)/$I$362, SUMIF($I$5:O$5, $D376,$I$371:O$371)-SUM($I376:O376))</f>
        <v>1.6257651355646356</v>
      </c>
      <c r="Q376" s="5">
        <f>IF(SUM($I376:P376)&lt;SUMIF($I$5:P$5, $D376,$I$371:P$371), SUMIF($I$5:P$5, $D376,$I$371:P$371)/$I$362, SUMIF($I$5:P$5, $D376,$I$371:P$371)-SUM($I376:P376))</f>
        <v>1.6257651355646356</v>
      </c>
      <c r="R376" s="5">
        <f>IF(SUM($I376:Q376)&lt;SUMIF($I$5:Q$5, $D376,$I$371:Q$371), SUMIF($I$5:Q$5, $D376,$I$371:Q$371)/$I$362, SUMIF($I$5:Q$5, $D376,$I$371:Q$371)-SUM($I376:Q376))</f>
        <v>1.6257651355646356</v>
      </c>
      <c r="S376" s="5">
        <f>IF(SUM($I376:R376)&lt;SUMIF($I$5:R$5, $D376,$I$371:R$371), SUMIF($I$5:R$5, $D376,$I$371:R$371)/$I$362, SUMIF($I$5:R$5, $D376,$I$371:R$371)-SUM($I376:R376))</f>
        <v>1.6257651355646356</v>
      </c>
      <c r="U376" s="6"/>
      <c r="V376" s="6"/>
      <c r="W376" s="6"/>
      <c r="X376" s="6"/>
      <c r="Y376" s="6"/>
    </row>
    <row r="377" spans="3:25" ht="12.75" customHeight="1">
      <c r="D377" s="25">
        <f t="shared" si="135"/>
        <v>2015</v>
      </c>
      <c r="E377" s="1" t="s">
        <v>27</v>
      </c>
      <c r="I377" s="37"/>
      <c r="J377" s="5">
        <f>IF(SUM($I377:I377)&lt;SUMIF(I$5:$I$5, $D377,I$371:$I$371), SUMIF(I$5:$I$5, $D377,I$371:$I$371)/$I$362, SUMIF(I$5:$I$5, $D377,I$371:$I$371)-SUM($I377:I377))</f>
        <v>0</v>
      </c>
      <c r="K377" s="5">
        <f>IF(SUM($I377:J377)&lt;SUMIF($I$5:J$5, $D377,$I$371:J$371), SUMIF($I$5:J$5, $D377,$I$371:J$371)/$I$362, SUMIF($I$5:J$5, $D377,$I$371:J$371)-SUM($I377:J377))</f>
        <v>0</v>
      </c>
      <c r="L377" s="5">
        <f>IF(SUM($I377:K377)&lt;SUMIF($I$5:K$5, $D377,$I$371:K$371), SUMIF($I$5:K$5, $D377,$I$371:K$371)/$I$362, SUMIF($I$5:K$5, $D377,$I$371:K$371)-SUM($I377:K377))</f>
        <v>0</v>
      </c>
      <c r="M377" s="5">
        <f>IF(SUM($I377:L377)&lt;SUMIF($I$5:L$5, $D377,$I$371:L$371), SUMIF($I$5:L$5, $D377,$I$371:L$371)/$I$362, SUMIF($I$5:L$5, $D377,$I$371:L$371)-SUM($I377:L377))</f>
        <v>0</v>
      </c>
      <c r="N377" s="5">
        <f>IF(SUM($I377:M377)&lt;SUMIF($I$5:M$5, $D377,$I$371:M$371), SUMIF($I$5:M$5, $D377,$I$371:M$371)/$I$362, SUMIF($I$5:M$5, $D377,$I$371:M$371)-SUM($I377:M377))</f>
        <v>0</v>
      </c>
      <c r="O377" s="5">
        <f>IF(SUM($I377:N377)&lt;SUMIF($I$5:N$5, $D377,$I$371:N$371), SUMIF($I$5:N$5, $D377,$I$371:N$371)/$I$362, SUMIF($I$5:N$5, $D377,$I$371:N$371)-SUM($I377:N377))</f>
        <v>0.88805821434721821</v>
      </c>
      <c r="P377" s="5">
        <f>IF(SUM($I377:O377)&lt;SUMIF($I$5:O$5, $D377,$I$371:O$371), SUMIF($I$5:O$5, $D377,$I$371:O$371)/$I$362, SUMIF($I$5:O$5, $D377,$I$371:O$371)-SUM($I377:O377))</f>
        <v>0.88805821434721821</v>
      </c>
      <c r="Q377" s="5">
        <f>IF(SUM($I377:P377)&lt;SUMIF($I$5:P$5, $D377,$I$371:P$371), SUMIF($I$5:P$5, $D377,$I$371:P$371)/$I$362, SUMIF($I$5:P$5, $D377,$I$371:P$371)-SUM($I377:P377))</f>
        <v>0.88805821434721821</v>
      </c>
      <c r="R377" s="5">
        <f>IF(SUM($I377:Q377)&lt;SUMIF($I$5:Q$5, $D377,$I$371:Q$371), SUMIF($I$5:Q$5, $D377,$I$371:Q$371)/$I$362, SUMIF($I$5:Q$5, $D377,$I$371:Q$371)-SUM($I377:Q377))</f>
        <v>0.88805821434721821</v>
      </c>
      <c r="S377" s="5">
        <f>IF(SUM($I377:R377)&lt;SUMIF($I$5:R$5, $D377,$I$371:R$371), SUMIF($I$5:R$5, $D377,$I$371:R$371)/$I$362, SUMIF($I$5:R$5, $D377,$I$371:R$371)-SUM($I377:R377))</f>
        <v>0.88805821434721821</v>
      </c>
      <c r="U377" s="6"/>
      <c r="V377" s="6"/>
      <c r="W377" s="6"/>
      <c r="X377" s="6"/>
      <c r="Y377" s="6"/>
    </row>
    <row r="378" spans="3:25" ht="12.75" customHeight="1">
      <c r="D378" s="25">
        <f t="shared" si="135"/>
        <v>2016</v>
      </c>
      <c r="E378" s="1" t="s">
        <v>27</v>
      </c>
      <c r="I378" s="37"/>
      <c r="J378" s="5">
        <f>IF(SUM($I378:I378)&lt;SUMIF(I$5:$I$5, $D378,I$371:$I$371), SUMIF(I$5:$I$5, $D378,I$371:$I$371)/$I$362, SUMIF(I$5:$I$5, $D378,I$371:$I$371)-SUM($I378:I378))</f>
        <v>0</v>
      </c>
      <c r="K378" s="5">
        <f>IF(SUM($I378:J378)&lt;SUMIF($I$5:J$5, $D378,$I$371:J$371), SUMIF($I$5:J$5, $D378,$I$371:J$371)/$I$362, SUMIF($I$5:J$5, $D378,$I$371:J$371)-SUM($I378:J378))</f>
        <v>0</v>
      </c>
      <c r="L378" s="5">
        <f>IF(SUM($I378:K378)&lt;SUMIF($I$5:K$5, $D378,$I$371:K$371), SUMIF($I$5:K$5, $D378,$I$371:K$371)/$I$362, SUMIF($I$5:K$5, $D378,$I$371:K$371)-SUM($I378:K378))</f>
        <v>0</v>
      </c>
      <c r="M378" s="5">
        <f>IF(SUM($I378:L378)&lt;SUMIF($I$5:L$5, $D378,$I$371:L$371), SUMIF($I$5:L$5, $D378,$I$371:L$371)/$I$362, SUMIF($I$5:L$5, $D378,$I$371:L$371)-SUM($I378:L378))</f>
        <v>0</v>
      </c>
      <c r="N378" s="5">
        <f>IF(SUM($I378:M378)&lt;SUMIF($I$5:M$5, $D378,$I$371:M$371), SUMIF($I$5:M$5, $D378,$I$371:M$371)/$I$362, SUMIF($I$5:M$5, $D378,$I$371:M$371)-SUM($I378:M378))</f>
        <v>0</v>
      </c>
      <c r="O378" s="5">
        <f>IF(SUM($I378:N378)&lt;SUMIF($I$5:N$5, $D378,$I$371:N$371), SUMIF($I$5:N$5, $D378,$I$371:N$371)/$I$362, SUMIF($I$5:N$5, $D378,$I$371:N$371)-SUM($I378:N378))</f>
        <v>0</v>
      </c>
      <c r="P378" s="5">
        <f>IF(SUM($I378:O378)&lt;SUMIF($I$5:O$5, $D378,$I$371:O$371), SUMIF($I$5:O$5, $D378,$I$371:O$371)/$I$362, SUMIF($I$5:O$5, $D378,$I$371:O$371)-SUM($I378:O378))</f>
        <v>1.4917508517859648</v>
      </c>
      <c r="Q378" s="5">
        <f>IF(SUM($I378:P378)&lt;SUMIF($I$5:P$5, $D378,$I$371:P$371), SUMIF($I$5:P$5, $D378,$I$371:P$371)/$I$362, SUMIF($I$5:P$5, $D378,$I$371:P$371)-SUM($I378:P378))</f>
        <v>1.4917508517859648</v>
      </c>
      <c r="R378" s="5">
        <f>IF(SUM($I378:Q378)&lt;SUMIF($I$5:Q$5, $D378,$I$371:Q$371), SUMIF($I$5:Q$5, $D378,$I$371:Q$371)/$I$362, SUMIF($I$5:Q$5, $D378,$I$371:Q$371)-SUM($I378:Q378))</f>
        <v>1.4917508517859648</v>
      </c>
      <c r="S378" s="5">
        <f>IF(SUM($I378:R378)&lt;SUMIF($I$5:R$5, $D378,$I$371:R$371), SUMIF($I$5:R$5, $D378,$I$371:R$371)/$I$362, SUMIF($I$5:R$5, $D378,$I$371:R$371)-SUM($I378:R378))</f>
        <v>1.4917508517859648</v>
      </c>
      <c r="U378" s="6"/>
      <c r="V378" s="6"/>
      <c r="W378" s="6"/>
      <c r="X378" s="6"/>
      <c r="Y378" s="6"/>
    </row>
    <row r="379" spans="3:25" ht="12.75" customHeight="1">
      <c r="D379" s="25">
        <f t="shared" si="135"/>
        <v>2017</v>
      </c>
      <c r="E379" s="1" t="s">
        <v>27</v>
      </c>
      <c r="I379" s="37"/>
      <c r="J379" s="5">
        <f>IF(SUM($I379:I379)&lt;SUMIF(I$5:$I$5, $D379,I$371:$I$371), SUMIF(I$5:$I$5, $D379,I$371:$I$371)/$I$362, SUMIF(I$5:$I$5, $D379,I$371:$I$371)-SUM($I379:I379))</f>
        <v>0</v>
      </c>
      <c r="K379" s="5">
        <f>IF(SUM($I379:J379)&lt;SUMIF($I$5:J$5, $D379,$I$371:J$371), SUMIF($I$5:J$5, $D379,$I$371:J$371)/$I$362, SUMIF($I$5:J$5, $D379,$I$371:J$371)-SUM($I379:J379))</f>
        <v>0</v>
      </c>
      <c r="L379" s="5">
        <f>IF(SUM($I379:K379)&lt;SUMIF($I$5:K$5, $D379,$I$371:K$371), SUMIF($I$5:K$5, $D379,$I$371:K$371)/$I$362, SUMIF($I$5:K$5, $D379,$I$371:K$371)-SUM($I379:K379))</f>
        <v>0</v>
      </c>
      <c r="M379" s="5">
        <f>IF(SUM($I379:L379)&lt;SUMIF($I$5:L$5, $D379,$I$371:L$371), SUMIF($I$5:L$5, $D379,$I$371:L$371)/$I$362, SUMIF($I$5:L$5, $D379,$I$371:L$371)-SUM($I379:L379))</f>
        <v>0</v>
      </c>
      <c r="N379" s="5">
        <f>IF(SUM($I379:M379)&lt;SUMIF($I$5:M$5, $D379,$I$371:M$371), SUMIF($I$5:M$5, $D379,$I$371:M$371)/$I$362, SUMIF($I$5:M$5, $D379,$I$371:M$371)-SUM($I379:M379))</f>
        <v>0</v>
      </c>
      <c r="O379" s="5">
        <f>IF(SUM($I379:N379)&lt;SUMIF($I$5:N$5, $D379,$I$371:N$371), SUMIF($I$5:N$5, $D379,$I$371:N$371)/$I$362, SUMIF($I$5:N$5, $D379,$I$371:N$371)-SUM($I379:N379))</f>
        <v>0</v>
      </c>
      <c r="P379" s="5">
        <f>IF(SUM($I379:O379)&lt;SUMIF($I$5:O$5, $D379,$I$371:O$371), SUMIF($I$5:O$5, $D379,$I$371:O$371)/$I$362, SUMIF($I$5:O$5, $D379,$I$371:O$371)-SUM($I379:O379))</f>
        <v>0</v>
      </c>
      <c r="Q379" s="5">
        <f>IF(SUM($I379:P379)&lt;SUMIF($I$5:P$5, $D379,$I$371:P$371), SUMIF($I$5:P$5, $D379,$I$371:P$371)/$I$362, SUMIF($I$5:P$5, $D379,$I$371:P$371)-SUM($I379:P379))</f>
        <v>0.99883920299387341</v>
      </c>
      <c r="R379" s="5">
        <f>IF(SUM($I379:Q379)&lt;SUMIF($I$5:Q$5, $D379,$I$371:Q$371), SUMIF($I$5:Q$5, $D379,$I$371:Q$371)/$I$362, SUMIF($I$5:Q$5, $D379,$I$371:Q$371)-SUM($I379:Q379))</f>
        <v>0.99883920299387341</v>
      </c>
      <c r="S379" s="5">
        <f>IF(SUM($I379:R379)&lt;SUMIF($I$5:R$5, $D379,$I$371:R$371), SUMIF($I$5:R$5, $D379,$I$371:R$371)/$I$362, SUMIF($I$5:R$5, $D379,$I$371:R$371)-SUM($I379:R379))</f>
        <v>0.99883920299387341</v>
      </c>
      <c r="U379" s="6"/>
      <c r="V379" s="6"/>
      <c r="W379" s="6"/>
      <c r="X379" s="6"/>
      <c r="Y379" s="6"/>
    </row>
    <row r="380" spans="3:25" ht="12.75" customHeight="1">
      <c r="D380" s="25">
        <f t="shared" si="135"/>
        <v>2018</v>
      </c>
      <c r="E380" s="1" t="s">
        <v>27</v>
      </c>
      <c r="I380" s="37"/>
      <c r="J380" s="5">
        <f>IF(SUM($I380:I380)&lt;SUMIF(I$5:$I$5, $D380,I$371:$I$371), SUMIF(I$5:$I$5, $D380,I$371:$I$371)/$I$362, SUMIF(I$5:$I$5, $D380,I$371:$I$371)-SUM($I380:I380))</f>
        <v>0</v>
      </c>
      <c r="K380" s="5">
        <f>IF(SUM($I380:J380)&lt;SUMIF($I$5:J$5, $D380,$I$371:J$371), SUMIF($I$5:J$5, $D380,$I$371:J$371)/$I$362, SUMIF($I$5:J$5, $D380,$I$371:J$371)-SUM($I380:J380))</f>
        <v>0</v>
      </c>
      <c r="L380" s="5">
        <f>IF(SUM($I380:K380)&lt;SUMIF($I$5:K$5, $D380,$I$371:K$371), SUMIF($I$5:K$5, $D380,$I$371:K$371)/$I$362, SUMIF($I$5:K$5, $D380,$I$371:K$371)-SUM($I380:K380))</f>
        <v>0</v>
      </c>
      <c r="M380" s="5">
        <f>IF(SUM($I380:L380)&lt;SUMIF($I$5:L$5, $D380,$I$371:L$371), SUMIF($I$5:L$5, $D380,$I$371:L$371)/$I$362, SUMIF($I$5:L$5, $D380,$I$371:L$371)-SUM($I380:L380))</f>
        <v>0</v>
      </c>
      <c r="N380" s="5">
        <f>IF(SUM($I380:M380)&lt;SUMIF($I$5:M$5, $D380,$I$371:M$371), SUMIF($I$5:M$5, $D380,$I$371:M$371)/$I$362, SUMIF($I$5:M$5, $D380,$I$371:M$371)-SUM($I380:M380))</f>
        <v>0</v>
      </c>
      <c r="O380" s="5">
        <f>IF(SUM($I380:N380)&lt;SUMIF($I$5:N$5, $D380,$I$371:N$371), SUMIF($I$5:N$5, $D380,$I$371:N$371)/$I$362, SUMIF($I$5:N$5, $D380,$I$371:N$371)-SUM($I380:N380))</f>
        <v>0</v>
      </c>
      <c r="P380" s="5">
        <f>IF(SUM($I380:O380)&lt;SUMIF($I$5:O$5, $D380,$I$371:O$371), SUMIF($I$5:O$5, $D380,$I$371:O$371)/$I$362, SUMIF($I$5:O$5, $D380,$I$371:O$371)-SUM($I380:O380))</f>
        <v>0</v>
      </c>
      <c r="Q380" s="5">
        <f>IF(SUM($I380:P380)&lt;SUMIF($I$5:P$5, $D380,$I$371:P$371), SUMIF($I$5:P$5, $D380,$I$371:P$371)/$I$362, SUMIF($I$5:P$5, $D380,$I$371:P$371)-SUM($I380:P380))</f>
        <v>0</v>
      </c>
      <c r="R380" s="5">
        <f>IF(SUM($I380:Q380)&lt;SUMIF($I$5:Q$5, $D380,$I$371:Q$371), SUMIF($I$5:Q$5, $D380,$I$371:Q$371)/$I$362, SUMIF($I$5:Q$5, $D380,$I$371:Q$371)-SUM($I380:Q380))</f>
        <v>0.9964956635078025</v>
      </c>
      <c r="S380" s="5">
        <f>IF(SUM($I380:R380)&lt;SUMIF($I$5:R$5, $D380,$I$371:R$371), SUMIF($I$5:R$5, $D380,$I$371:R$371)/$I$362, SUMIF($I$5:R$5, $D380,$I$371:R$371)-SUM($I380:R380))</f>
        <v>0.9964956635078025</v>
      </c>
      <c r="U380" s="6"/>
      <c r="V380" s="6"/>
      <c r="W380" s="6"/>
      <c r="X380" s="6"/>
      <c r="Y380" s="6"/>
    </row>
    <row r="381" spans="3:25" ht="12.75" customHeight="1">
      <c r="D381" s="25">
        <f t="shared" si="135"/>
        <v>2019</v>
      </c>
      <c r="E381" s="1" t="s">
        <v>27</v>
      </c>
      <c r="I381" s="37"/>
      <c r="J381" s="5">
        <f>IF(SUM($I381:I381)&lt;SUMIF(I$5:$I$5, $D381,I$371:$I$371), SUMIF(I$5:$I$5, $D381,I$371:$I$371)/$I$362, SUMIF(I$5:$I$5, $D381,I$371:$I$371)-SUM($I381:I381))</f>
        <v>0</v>
      </c>
      <c r="K381" s="5">
        <f>IF(SUM($I381:J381)&lt;SUMIF($I$5:J$5, $D381,$I$371:J$371), SUMIF($I$5:J$5, $D381,$I$371:J$371)/$I$362, SUMIF($I$5:J$5, $D381,$I$371:J$371)-SUM($I381:J381))</f>
        <v>0</v>
      </c>
      <c r="L381" s="5">
        <f>IF(SUM($I381:K381)&lt;SUMIF($I$5:K$5, $D381,$I$371:K$371), SUMIF($I$5:K$5, $D381,$I$371:K$371)/$I$362, SUMIF($I$5:K$5, $D381,$I$371:K$371)-SUM($I381:K381))</f>
        <v>0</v>
      </c>
      <c r="M381" s="5">
        <f>IF(SUM($I381:L381)&lt;SUMIF($I$5:L$5, $D381,$I$371:L$371), SUMIF($I$5:L$5, $D381,$I$371:L$371)/$I$362, SUMIF($I$5:L$5, $D381,$I$371:L$371)-SUM($I381:L381))</f>
        <v>0</v>
      </c>
      <c r="N381" s="5">
        <f>IF(SUM($I381:M381)&lt;SUMIF($I$5:M$5, $D381,$I$371:M$371), SUMIF($I$5:M$5, $D381,$I$371:M$371)/$I$362, SUMIF($I$5:M$5, $D381,$I$371:M$371)-SUM($I381:M381))</f>
        <v>0</v>
      </c>
      <c r="O381" s="5">
        <f>IF(SUM($I381:N381)&lt;SUMIF($I$5:N$5, $D381,$I$371:N$371), SUMIF($I$5:N$5, $D381,$I$371:N$371)/$I$362, SUMIF($I$5:N$5, $D381,$I$371:N$371)-SUM($I381:N381))</f>
        <v>0</v>
      </c>
      <c r="P381" s="5">
        <f>IF(SUM($I381:O381)&lt;SUMIF($I$5:O$5, $D381,$I$371:O$371), SUMIF($I$5:O$5, $D381,$I$371:O$371)/$I$362, SUMIF($I$5:O$5, $D381,$I$371:O$371)-SUM($I381:O381))</f>
        <v>0</v>
      </c>
      <c r="Q381" s="5">
        <f>IF(SUM($I381:P381)&lt;SUMIF($I$5:P$5, $D381,$I$371:P$371), SUMIF($I$5:P$5, $D381,$I$371:P$371)/$I$362, SUMIF($I$5:P$5, $D381,$I$371:P$371)-SUM($I381:P381))</f>
        <v>0</v>
      </c>
      <c r="R381" s="5">
        <f>IF(SUM($I381:Q381)&lt;SUMIF($I$5:Q$5, $D381,$I$371:Q$371), SUMIF($I$5:Q$5, $D381,$I$371:Q$371)/$I$362, SUMIF($I$5:Q$5, $D381,$I$371:Q$371)-SUM($I381:Q381))</f>
        <v>0</v>
      </c>
      <c r="S381" s="5">
        <f>IF(SUM($I381:R381)&lt;SUMIF($I$5:R$5, $D381,$I$371:R$371), SUMIF($I$5:R$5, $D381,$I$371:R$371)/$I$362, SUMIF($I$5:R$5, $D381,$I$371:R$371)-SUM($I381:R381))</f>
        <v>1.0178980074302642</v>
      </c>
      <c r="U381" s="6"/>
      <c r="V381" s="6"/>
      <c r="W381" s="6"/>
      <c r="X381" s="6"/>
      <c r="Y381" s="6"/>
    </row>
    <row r="382" spans="3:25" ht="12.75" customHeight="1">
      <c r="D382" s="25">
        <f t="shared" si="135"/>
        <v>2020</v>
      </c>
      <c r="E382" s="1" t="s">
        <v>27</v>
      </c>
      <c r="I382" s="37"/>
      <c r="J382" s="5">
        <f>IF(SUM($I382:I382)&lt;SUMIF(I$5:$I$5, $D382,I$371:$I$371), SUMIF(I$5:$I$5, $D382,I$371:$I$371)/$I$362, SUMIF(I$5:$I$5, $D382,I$371:$I$371)-SUM($I382:I382))</f>
        <v>0</v>
      </c>
      <c r="K382" s="5">
        <f>IF(SUM($I382:J382)&lt;SUMIF($I$5:J$5, $D382,$I$371:J$371), SUMIF($I$5:J$5, $D382,$I$371:J$371)/$I$362, SUMIF($I$5:J$5, $D382,$I$371:J$371)-SUM($I382:J382))</f>
        <v>0</v>
      </c>
      <c r="L382" s="5">
        <f>IF(SUM($I382:K382)&lt;SUMIF($I$5:K$5, $D382,$I$371:K$371), SUMIF($I$5:K$5, $D382,$I$371:K$371)/$I$362, SUMIF($I$5:K$5, $D382,$I$371:K$371)-SUM($I382:K382))</f>
        <v>0</v>
      </c>
      <c r="M382" s="5">
        <f>IF(SUM($I382:L382)&lt;SUMIF($I$5:L$5, $D382,$I$371:L$371), SUMIF($I$5:L$5, $D382,$I$371:L$371)/$I$362, SUMIF($I$5:L$5, $D382,$I$371:L$371)-SUM($I382:L382))</f>
        <v>0</v>
      </c>
      <c r="N382" s="5">
        <f>IF(SUM($I382:M382)&lt;SUMIF($I$5:M$5, $D382,$I$371:M$371), SUMIF($I$5:M$5, $D382,$I$371:M$371)/$I$362, SUMIF($I$5:M$5, $D382,$I$371:M$371)-SUM($I382:M382))</f>
        <v>0</v>
      </c>
      <c r="O382" s="5">
        <f>IF(SUM($I382:N382)&lt;SUMIF($I$5:N$5, $D382,$I$371:N$371), SUMIF($I$5:N$5, $D382,$I$371:N$371)/$I$362, SUMIF($I$5:N$5, $D382,$I$371:N$371)-SUM($I382:N382))</f>
        <v>0</v>
      </c>
      <c r="P382" s="5">
        <f>IF(SUM($I382:O382)&lt;SUMIF($I$5:O$5, $D382,$I$371:O$371), SUMIF($I$5:O$5, $D382,$I$371:O$371)/$I$362, SUMIF($I$5:O$5, $D382,$I$371:O$371)-SUM($I382:O382))</f>
        <v>0</v>
      </c>
      <c r="Q382" s="5">
        <f>IF(SUM($I382:P382)&lt;SUMIF($I$5:P$5, $D382,$I$371:P$371), SUMIF($I$5:P$5, $D382,$I$371:P$371)/$I$362, SUMIF($I$5:P$5, $D382,$I$371:P$371)-SUM($I382:P382))</f>
        <v>0</v>
      </c>
      <c r="R382" s="5">
        <f>IF(SUM($I382:Q382)&lt;SUMIF($I$5:Q$5, $D382,$I$371:Q$371), SUMIF($I$5:Q$5, $D382,$I$371:Q$371)/$I$362, SUMIF($I$5:Q$5, $D382,$I$371:Q$371)-SUM($I382:Q382))</f>
        <v>0</v>
      </c>
      <c r="S382" s="5">
        <f>IF(SUM($I382:R382)&lt;SUMIF($I$5:R$5, $D382,$I$371:R$371), SUMIF($I$5:R$5, $D382,$I$371:R$371)/$I$362, SUMIF($I$5:R$5, $D382,$I$371:R$371)-SUM($I382:R382))</f>
        <v>0</v>
      </c>
    </row>
    <row r="383" spans="3:25" ht="12.75" customHeight="1">
      <c r="D383" s="25">
        <f t="shared" si="135"/>
        <v>2021</v>
      </c>
      <c r="E383" s="1" t="s">
        <v>27</v>
      </c>
      <c r="I383" s="37"/>
      <c r="J383" s="5">
        <f>IF(SUM($I383:I383)&lt;SUMIF(I$5:$I$5, $D383,I$371:$I$371), SUMIF(I$5:$I$5, $D383,I$371:$I$371)/$I$362, SUMIF(I$5:$I$5, $D383,I$371:$I$371)-SUM($I383:I383))</f>
        <v>0</v>
      </c>
      <c r="K383" s="5">
        <f>IF(SUM($I383:J383)&lt;SUMIF($I$5:J$5, $D383,$I$371:J$371), SUMIF($I$5:J$5, $D383,$I$371:J$371)/$I$362, SUMIF($I$5:J$5, $D383,$I$371:J$371)-SUM($I383:J383))</f>
        <v>0</v>
      </c>
      <c r="L383" s="5">
        <f>IF(SUM($I383:K383)&lt;SUMIF($I$5:K$5, $D383,$I$371:K$371), SUMIF($I$5:K$5, $D383,$I$371:K$371)/$I$362, SUMIF($I$5:K$5, $D383,$I$371:K$371)-SUM($I383:K383))</f>
        <v>0</v>
      </c>
      <c r="M383" s="5">
        <f>IF(SUM($I383:L383)&lt;SUMIF($I$5:L$5, $D383,$I$371:L$371), SUMIF($I$5:L$5, $D383,$I$371:L$371)/$I$362, SUMIF($I$5:L$5, $D383,$I$371:L$371)-SUM($I383:L383))</f>
        <v>0</v>
      </c>
      <c r="N383" s="5">
        <f>IF(SUM($I383:M383)&lt;SUMIF($I$5:M$5, $D383,$I$371:M$371), SUMIF($I$5:M$5, $D383,$I$371:M$371)/$I$362, SUMIF($I$5:M$5, $D383,$I$371:M$371)-SUM($I383:M383))</f>
        <v>0</v>
      </c>
      <c r="O383" s="5">
        <f>IF(SUM($I383:N383)&lt;SUMIF($I$5:N$5, $D383,$I$371:N$371), SUMIF($I$5:N$5, $D383,$I$371:N$371)/$I$362, SUMIF($I$5:N$5, $D383,$I$371:N$371)-SUM($I383:N383))</f>
        <v>0</v>
      </c>
      <c r="P383" s="5">
        <f>IF(SUM($I383:O383)&lt;SUMIF($I$5:O$5, $D383,$I$371:O$371), SUMIF($I$5:O$5, $D383,$I$371:O$371)/$I$362, SUMIF($I$5:O$5, $D383,$I$371:O$371)-SUM($I383:O383))</f>
        <v>0</v>
      </c>
      <c r="Q383" s="5">
        <f>IF(SUM($I383:P383)&lt;SUMIF($I$5:P$5, $D383,$I$371:P$371), SUMIF($I$5:P$5, $D383,$I$371:P$371)/$I$362, SUMIF($I$5:P$5, $D383,$I$371:P$371)-SUM($I383:P383))</f>
        <v>0</v>
      </c>
      <c r="R383" s="5">
        <f>IF(SUM($I383:Q383)&lt;SUMIF($I$5:Q$5, $D383,$I$371:Q$371), SUMIF($I$5:Q$5, $D383,$I$371:Q$371)/$I$362, SUMIF($I$5:Q$5, $D383,$I$371:Q$371)-SUM($I383:Q383))</f>
        <v>0</v>
      </c>
      <c r="S383" s="5">
        <f>IF(SUM($I383:R383)&lt;SUMIF($I$5:R$5, $D383,$I$371:R$371), SUMIF($I$5:R$5, $D383,$I$371:R$371)/$I$362, SUMIF($I$5:R$5, $D383,$I$371:R$371)-SUM($I383:R383))</f>
        <v>0</v>
      </c>
    </row>
    <row r="384" spans="3:25" ht="12.75" customHeight="1">
      <c r="D384" s="25">
        <f t="shared" si="135"/>
        <v>2022</v>
      </c>
      <c r="E384" s="1" t="s">
        <v>27</v>
      </c>
      <c r="I384" s="37"/>
      <c r="J384" s="5">
        <f>IF(SUM($I384:I384)&lt;SUMIF(I$5:$I$5, $D384,I$371:$I$371), SUMIF(I$5:$I$5, $D384,I$371:$I$371)/$I$362, SUMIF(I$5:$I$5, $D384,I$371:$I$371)-SUM($I384:I384))</f>
        <v>0</v>
      </c>
      <c r="K384" s="5">
        <f>IF(SUM($I384:J384)&lt;SUMIF($I$5:J$5, $D384,$I$371:J$371), SUMIF($I$5:J$5, $D384,$I$371:J$371)/$I$362, SUMIF($I$5:J$5, $D384,$I$371:J$371)-SUM($I384:J384))</f>
        <v>0</v>
      </c>
      <c r="L384" s="5">
        <f>IF(SUM($I384:K384)&lt;SUMIF($I$5:K$5, $D384,$I$371:K$371), SUMIF($I$5:K$5, $D384,$I$371:K$371)/$I$362, SUMIF($I$5:K$5, $D384,$I$371:K$371)-SUM($I384:K384))</f>
        <v>0</v>
      </c>
      <c r="M384" s="5">
        <f>IF(SUM($I384:L384)&lt;SUMIF($I$5:L$5, $D384,$I$371:L$371), SUMIF($I$5:L$5, $D384,$I$371:L$371)/$I$362, SUMIF($I$5:L$5, $D384,$I$371:L$371)-SUM($I384:L384))</f>
        <v>0</v>
      </c>
      <c r="N384" s="5">
        <f>IF(SUM($I384:M384)&lt;SUMIF($I$5:M$5, $D384,$I$371:M$371), SUMIF($I$5:M$5, $D384,$I$371:M$371)/$I$362, SUMIF($I$5:M$5, $D384,$I$371:M$371)-SUM($I384:M384))</f>
        <v>0</v>
      </c>
      <c r="O384" s="5">
        <f>IF(SUM($I384:N384)&lt;SUMIF($I$5:N$5, $D384,$I$371:N$371), SUMIF($I$5:N$5, $D384,$I$371:N$371)/$I$362, SUMIF($I$5:N$5, $D384,$I$371:N$371)-SUM($I384:N384))</f>
        <v>0</v>
      </c>
      <c r="P384" s="5">
        <f>IF(SUM($I384:O384)&lt;SUMIF($I$5:O$5, $D384,$I$371:O$371), SUMIF($I$5:O$5, $D384,$I$371:O$371)/$I$362, SUMIF($I$5:O$5, $D384,$I$371:O$371)-SUM($I384:O384))</f>
        <v>0</v>
      </c>
      <c r="Q384" s="5">
        <f>IF(SUM($I384:P384)&lt;SUMIF($I$5:P$5, $D384,$I$371:P$371), SUMIF($I$5:P$5, $D384,$I$371:P$371)/$I$362, SUMIF($I$5:P$5, $D384,$I$371:P$371)-SUM($I384:P384))</f>
        <v>0</v>
      </c>
      <c r="R384" s="5">
        <f>IF(SUM($I384:Q384)&lt;SUMIF($I$5:Q$5, $D384,$I$371:Q$371), SUMIF($I$5:Q$5, $D384,$I$371:Q$371)/$I$362, SUMIF($I$5:Q$5, $D384,$I$371:Q$371)-SUM($I384:Q384))</f>
        <v>0</v>
      </c>
      <c r="S384" s="5">
        <f>IF(SUM($I384:R384)&lt;SUMIF($I$5:R$5, $D384,$I$371:R$371), SUMIF($I$5:R$5, $D384,$I$371:R$371)/$I$362, SUMIF($I$5:R$5, $D384,$I$371:R$371)-SUM($I384:R384))</f>
        <v>0</v>
      </c>
    </row>
    <row r="385" spans="4:19" ht="12.75" customHeight="1">
      <c r="D385" s="25">
        <f t="shared" si="135"/>
        <v>2023</v>
      </c>
      <c r="E385" s="1" t="s">
        <v>27</v>
      </c>
      <c r="I385" s="37"/>
      <c r="J385" s="6">
        <f>IF(SUM($I385:I385)&lt;SUMIF(I$5:$I$5, $D385,I$371:$I$371), SUMIF(I$5:$I$5, $D385,I$371:$I$371)/$I$362, SUMIF(I$5:$I$5, $D385,I$371:$I$371)-SUM($I385:I385))</f>
        <v>0</v>
      </c>
      <c r="K385" s="6">
        <f>IF(SUM($I385:J385)&lt;SUMIF($I$5:J$5, $D385,$I$371:J$371), SUMIF($I$5:J$5, $D385,$I$371:J$371)/$I$362, SUMIF($I$5:J$5, $D385,$I$371:J$371)-SUM($I385:J385))</f>
        <v>0</v>
      </c>
      <c r="L385" s="6">
        <f>IF(SUM($I385:K385)&lt;SUMIF($I$5:K$5, $D385,$I$371:K$371), SUMIF($I$5:K$5, $D385,$I$371:K$371)/$I$362, SUMIF($I$5:K$5, $D385,$I$371:K$371)-SUM($I385:K385))</f>
        <v>0</v>
      </c>
      <c r="M385" s="6">
        <f>IF(SUM($I385:L385)&lt;SUMIF($I$5:L$5, $D385,$I$371:L$371), SUMIF($I$5:L$5, $D385,$I$371:L$371)/$I$362, SUMIF($I$5:L$5, $D385,$I$371:L$371)-SUM($I385:L385))</f>
        <v>0</v>
      </c>
      <c r="N385" s="6">
        <f>IF(SUM($I385:M385)&lt;SUMIF($I$5:M$5, $D385,$I$371:M$371), SUMIF($I$5:M$5, $D385,$I$371:M$371)/$I$362, SUMIF($I$5:M$5, $D385,$I$371:M$371)-SUM($I385:M385))</f>
        <v>0</v>
      </c>
      <c r="O385" s="6">
        <f>IF(SUM($I385:N385)&lt;SUMIF($I$5:N$5, $D385,$I$371:N$371), SUMIF($I$5:N$5, $D385,$I$371:N$371)/$I$362, SUMIF($I$5:N$5, $D385,$I$371:N$371)-SUM($I385:N385))</f>
        <v>0</v>
      </c>
      <c r="P385" s="6">
        <f>IF(SUM($I385:O385)&lt;SUMIF($I$5:O$5, $D385,$I$371:O$371), SUMIF($I$5:O$5, $D385,$I$371:O$371)/$I$362, SUMIF($I$5:O$5, $D385,$I$371:O$371)-SUM($I385:O385))</f>
        <v>0</v>
      </c>
      <c r="Q385" s="6">
        <f>IF(SUM($I385:P385)&lt;SUMIF($I$5:P$5, $D385,$I$371:P$371), SUMIF($I$5:P$5, $D385,$I$371:P$371)/$I$362, SUMIF($I$5:P$5, $D385,$I$371:P$371)-SUM($I385:P385))</f>
        <v>0</v>
      </c>
      <c r="R385" s="6">
        <f>IF(SUM($I385:Q385)&lt;SUMIF($I$5:Q$5, $D385,$I$371:Q$371), SUMIF($I$5:Q$5, $D385,$I$371:Q$371)/$I$362, SUMIF($I$5:Q$5, $D385,$I$371:Q$371)-SUM($I385:Q385))</f>
        <v>0</v>
      </c>
      <c r="S385" s="6">
        <f>IF(SUM($I385:R385)&lt;SUMIF($I$5:R$5, $D385,$I$371:R$371), SUMIF($I$5:R$5, $D385,$I$371:R$371)/$I$362, SUMIF($I$5:R$5, $D385,$I$371:R$371)-SUM($I385:R385))</f>
        <v>0</v>
      </c>
    </row>
    <row r="386" spans="4:19" ht="12.75" customHeight="1">
      <c r="D386" s="25">
        <f t="shared" si="135"/>
        <v>2024</v>
      </c>
      <c r="E386" s="1" t="s">
        <v>27</v>
      </c>
      <c r="I386" s="37"/>
      <c r="J386" s="6">
        <f>IF(SUM($I386:I386)&lt;SUMIF(I$5:$I$5, $D386,I$371:$I$371), SUMIF(I$5:$I$5, $D386,I$371:$I$371)/$I$362, SUMIF(I$5:$I$5, $D386,I$371:$I$371)-SUM($I386:I386))</f>
        <v>0</v>
      </c>
      <c r="K386" s="6">
        <f>IF(SUM($I386:J386)&lt;SUMIF($I$5:J$5, $D386,$I$371:J$371), SUMIF($I$5:J$5, $D386,$I$371:J$371)/$I$362, SUMIF($I$5:J$5, $D386,$I$371:J$371)-SUM($I386:J386))</f>
        <v>0</v>
      </c>
      <c r="L386" s="6">
        <f>IF(SUM($I386:K386)&lt;SUMIF($I$5:K$5, $D386,$I$371:K$371), SUMIF($I$5:K$5, $D386,$I$371:K$371)/$I$362, SUMIF($I$5:K$5, $D386,$I$371:K$371)-SUM($I386:K386))</f>
        <v>0</v>
      </c>
      <c r="M386" s="6">
        <f>IF(SUM($I386:L386)&lt;SUMIF($I$5:L$5, $D386,$I$371:L$371), SUMIF($I$5:L$5, $D386,$I$371:L$371)/$I$362, SUMIF($I$5:L$5, $D386,$I$371:L$371)-SUM($I386:L386))</f>
        <v>0</v>
      </c>
      <c r="N386" s="6">
        <f>IF(SUM($I386:M386)&lt;SUMIF($I$5:M$5, $D386,$I$371:M$371), SUMIF($I$5:M$5, $D386,$I$371:M$371)/$I$362, SUMIF($I$5:M$5, $D386,$I$371:M$371)-SUM($I386:M386))</f>
        <v>0</v>
      </c>
      <c r="O386" s="6">
        <f>IF(SUM($I386:N386)&lt;SUMIF($I$5:N$5, $D386,$I$371:N$371), SUMIF($I$5:N$5, $D386,$I$371:N$371)/$I$362, SUMIF($I$5:N$5, $D386,$I$371:N$371)-SUM($I386:N386))</f>
        <v>0</v>
      </c>
      <c r="P386" s="6">
        <f>IF(SUM($I386:O386)&lt;SUMIF($I$5:O$5, $D386,$I$371:O$371), SUMIF($I$5:O$5, $D386,$I$371:O$371)/$I$362, SUMIF($I$5:O$5, $D386,$I$371:O$371)-SUM($I386:O386))</f>
        <v>0</v>
      </c>
      <c r="Q386" s="6">
        <f>IF(SUM($I386:P386)&lt;SUMIF($I$5:P$5, $D386,$I$371:P$371), SUMIF($I$5:P$5, $D386,$I$371:P$371)/$I$362, SUMIF($I$5:P$5, $D386,$I$371:P$371)-SUM($I386:P386))</f>
        <v>0</v>
      </c>
      <c r="R386" s="6">
        <f>IF(SUM($I386:Q386)&lt;SUMIF($I$5:Q$5, $D386,$I$371:Q$371), SUMIF($I$5:Q$5, $D386,$I$371:Q$371)/$I$362, SUMIF($I$5:Q$5, $D386,$I$371:Q$371)-SUM($I386:Q386))</f>
        <v>0</v>
      </c>
      <c r="S386" s="6">
        <f>IF(SUM($I386:R386)&lt;SUMIF($I$5:R$5, $D386,$I$371:R$371), SUMIF($I$5:R$5, $D386,$I$371:R$371)/$I$362, SUMIF($I$5:R$5, $D386,$I$371:R$371)-SUM($I386:R386))</f>
        <v>0</v>
      </c>
    </row>
    <row r="387" spans="4:19" ht="12.75" customHeight="1">
      <c r="D387" s="25">
        <f t="shared" si="135"/>
        <v>2025</v>
      </c>
      <c r="E387" s="1" t="s">
        <v>27</v>
      </c>
      <c r="I387" s="37"/>
      <c r="J387" s="6">
        <f>IF(SUM($I387:I387)&lt;SUMIF(I$5:$I$5, $D387,I$371:$I$371), SUMIF(I$5:$I$5, $D387,I$371:$I$371)/$I$362, SUMIF(I$5:$I$5, $D387,I$371:$I$371)-SUM($I387:I387))</f>
        <v>0</v>
      </c>
      <c r="K387" s="6">
        <f>IF(SUM($I387:J387)&lt;SUMIF($I$5:J$5, $D387,$I$371:J$371), SUMIF($I$5:J$5, $D387,$I$371:J$371)/$I$362, SUMIF($I$5:J$5, $D387,$I$371:J$371)-SUM($I387:J387))</f>
        <v>0</v>
      </c>
      <c r="L387" s="6">
        <f>IF(SUM($I387:K387)&lt;SUMIF($I$5:K$5, $D387,$I$371:K$371), SUMIF($I$5:K$5, $D387,$I$371:K$371)/$I$362, SUMIF($I$5:K$5, $D387,$I$371:K$371)-SUM($I387:K387))</f>
        <v>0</v>
      </c>
      <c r="M387" s="6">
        <f>IF(SUM($I387:L387)&lt;SUMIF($I$5:L$5, $D387,$I$371:L$371), SUMIF($I$5:L$5, $D387,$I$371:L$371)/$I$362, SUMIF($I$5:L$5, $D387,$I$371:L$371)-SUM($I387:L387))</f>
        <v>0</v>
      </c>
      <c r="N387" s="6">
        <f>IF(SUM($I387:M387)&lt;SUMIF($I$5:M$5, $D387,$I$371:M$371), SUMIF($I$5:M$5, $D387,$I$371:M$371)/$I$362, SUMIF($I$5:M$5, $D387,$I$371:M$371)-SUM($I387:M387))</f>
        <v>0</v>
      </c>
      <c r="O387" s="6">
        <f>IF(SUM($I387:N387)&lt;SUMIF($I$5:N$5, $D387,$I$371:N$371), SUMIF($I$5:N$5, $D387,$I$371:N$371)/$I$362, SUMIF($I$5:N$5, $D387,$I$371:N$371)-SUM($I387:N387))</f>
        <v>0</v>
      </c>
      <c r="P387" s="6">
        <f>IF(SUM($I387:O387)&lt;SUMIF($I$5:O$5, $D387,$I$371:O$371), SUMIF($I$5:O$5, $D387,$I$371:O$371)/$I$362, SUMIF($I$5:O$5, $D387,$I$371:O$371)-SUM($I387:O387))</f>
        <v>0</v>
      </c>
      <c r="Q387" s="6">
        <f>IF(SUM($I387:P387)&lt;SUMIF($I$5:P$5, $D387,$I$371:P$371), SUMIF($I$5:P$5, $D387,$I$371:P$371)/$I$362, SUMIF($I$5:P$5, $D387,$I$371:P$371)-SUM($I387:P387))</f>
        <v>0</v>
      </c>
      <c r="R387" s="6">
        <f>IF(SUM($I387:Q387)&lt;SUMIF($I$5:Q$5, $D387,$I$371:Q$371), SUMIF($I$5:Q$5, $D387,$I$371:Q$371)/$I$362, SUMIF($I$5:Q$5, $D387,$I$371:Q$371)-SUM($I387:Q387))</f>
        <v>0</v>
      </c>
      <c r="S387" s="6">
        <f>IF(SUM($I387:R387)&lt;SUMIF($I$5:R$5, $D387,$I$371:R$371), SUMIF($I$5:R$5, $D387,$I$371:R$371)/$I$362, SUMIF($I$5:R$5, $D387,$I$371:R$371)-SUM($I387:R387))</f>
        <v>0</v>
      </c>
    </row>
    <row r="388" spans="4:19" ht="12.75" customHeight="1">
      <c r="D388" s="25">
        <f t="shared" si="135"/>
        <v>2026</v>
      </c>
      <c r="E388" s="1" t="s">
        <v>27</v>
      </c>
      <c r="I388" s="37"/>
      <c r="J388" s="6">
        <f>IF(SUM($I388:I388)&lt;SUMIF(I$5:$I$5, $D388,I$371:$I$371), SUMIF(I$5:$I$5, $D388,I$371:$I$371)/$I$362, SUMIF(I$5:$I$5, $D388,I$371:$I$371)-SUM($I388:I388))</f>
        <v>0</v>
      </c>
      <c r="K388" s="6">
        <f>IF(SUM($I388:J388)&lt;SUMIF($I$5:J$5, $D388,$I$371:J$371), SUMIF($I$5:J$5, $D388,$I$371:J$371)/$I$362, SUMIF($I$5:J$5, $D388,$I$371:J$371)-SUM($I388:J388))</f>
        <v>0</v>
      </c>
      <c r="L388" s="6">
        <f>IF(SUM($I388:K388)&lt;SUMIF($I$5:K$5, $D388,$I$371:K$371), SUMIF($I$5:K$5, $D388,$I$371:K$371)/$I$362, SUMIF($I$5:K$5, $D388,$I$371:K$371)-SUM($I388:K388))</f>
        <v>0</v>
      </c>
      <c r="M388" s="6">
        <f>IF(SUM($I388:L388)&lt;SUMIF($I$5:L$5, $D388,$I$371:L$371), SUMIF($I$5:L$5, $D388,$I$371:L$371)/$I$362, SUMIF($I$5:L$5, $D388,$I$371:L$371)-SUM($I388:L388))</f>
        <v>0</v>
      </c>
      <c r="N388" s="6">
        <f>IF(SUM($I388:M388)&lt;SUMIF($I$5:M$5, $D388,$I$371:M$371), SUMIF($I$5:M$5, $D388,$I$371:M$371)/$I$362, SUMIF($I$5:M$5, $D388,$I$371:M$371)-SUM($I388:M388))</f>
        <v>0</v>
      </c>
      <c r="O388" s="6">
        <f>IF(SUM($I388:N388)&lt;SUMIF($I$5:N$5, $D388,$I$371:N$371), SUMIF($I$5:N$5, $D388,$I$371:N$371)/$I$362, SUMIF($I$5:N$5, $D388,$I$371:N$371)-SUM($I388:N388))</f>
        <v>0</v>
      </c>
      <c r="P388" s="6">
        <f>IF(SUM($I388:O388)&lt;SUMIF($I$5:O$5, $D388,$I$371:O$371), SUMIF($I$5:O$5, $D388,$I$371:O$371)/$I$362, SUMIF($I$5:O$5, $D388,$I$371:O$371)-SUM($I388:O388))</f>
        <v>0</v>
      </c>
      <c r="Q388" s="6">
        <f>IF(SUM($I388:P388)&lt;SUMIF($I$5:P$5, $D388,$I$371:P$371), SUMIF($I$5:P$5, $D388,$I$371:P$371)/$I$362, SUMIF($I$5:P$5, $D388,$I$371:P$371)-SUM($I388:P388))</f>
        <v>0</v>
      </c>
      <c r="R388" s="6">
        <f>IF(SUM($I388:Q388)&lt;SUMIF($I$5:Q$5, $D388,$I$371:Q$371), SUMIF($I$5:Q$5, $D388,$I$371:Q$371)/$I$362, SUMIF($I$5:Q$5, $D388,$I$371:Q$371)-SUM($I388:Q388))</f>
        <v>0</v>
      </c>
      <c r="S388" s="6">
        <f>IF(SUM($I388:R388)&lt;SUMIF($I$5:R$5, $D388,$I$371:R$371), SUMIF($I$5:R$5, $D388,$I$371:R$371)/$I$362, SUMIF($I$5:R$5, $D388,$I$371:R$371)-SUM($I388:R388))</f>
        <v>0</v>
      </c>
    </row>
    <row r="389" spans="4:19" ht="12.75" customHeight="1">
      <c r="D389" s="25">
        <f t="shared" si="135"/>
        <v>2027</v>
      </c>
      <c r="E389" s="1" t="s">
        <v>27</v>
      </c>
      <c r="I389" s="37"/>
      <c r="J389" s="6">
        <f>IF(SUM($I389:I389)&lt;SUMIF(I$5:$I$5, $D389,I$371:$I$371), SUMIF(I$5:$I$5, $D389,I$371:$I$371)/$I$362, SUMIF(I$5:$I$5, $D389,I$371:$I$371)-SUM($I389:I389))</f>
        <v>0</v>
      </c>
      <c r="K389" s="6">
        <f>IF(SUM($I389:J389)&lt;SUMIF($I$5:J$5, $D389,$I$371:J$371), SUMIF($I$5:J$5, $D389,$I$371:J$371)/$I$362, SUMIF($I$5:J$5, $D389,$I$371:J$371)-SUM($I389:J389))</f>
        <v>0</v>
      </c>
      <c r="L389" s="6">
        <f>IF(SUM($I389:K389)&lt;SUMIF($I$5:K$5, $D389,$I$371:K$371), SUMIF($I$5:K$5, $D389,$I$371:K$371)/$I$362, SUMIF($I$5:K$5, $D389,$I$371:K$371)-SUM($I389:K389))</f>
        <v>0</v>
      </c>
      <c r="M389" s="6">
        <f>IF(SUM($I389:L389)&lt;SUMIF($I$5:L$5, $D389,$I$371:L$371), SUMIF($I$5:L$5, $D389,$I$371:L$371)/$I$362, SUMIF($I$5:L$5, $D389,$I$371:L$371)-SUM($I389:L389))</f>
        <v>0</v>
      </c>
      <c r="N389" s="6">
        <f>IF(SUM($I389:M389)&lt;SUMIF($I$5:M$5, $D389,$I$371:M$371), SUMIF($I$5:M$5, $D389,$I$371:M$371)/$I$362, SUMIF($I$5:M$5, $D389,$I$371:M$371)-SUM($I389:M389))</f>
        <v>0</v>
      </c>
      <c r="O389" s="6">
        <f>IF(SUM($I389:N389)&lt;SUMIF($I$5:N$5, $D389,$I$371:N$371), SUMIF($I$5:N$5, $D389,$I$371:N$371)/$I$362, SUMIF($I$5:N$5, $D389,$I$371:N$371)-SUM($I389:N389))</f>
        <v>0</v>
      </c>
      <c r="P389" s="6">
        <f>IF(SUM($I389:O389)&lt;SUMIF($I$5:O$5, $D389,$I$371:O$371), SUMIF($I$5:O$5, $D389,$I$371:O$371)/$I$362, SUMIF($I$5:O$5, $D389,$I$371:O$371)-SUM($I389:O389))</f>
        <v>0</v>
      </c>
      <c r="Q389" s="6">
        <f>IF(SUM($I389:P389)&lt;SUMIF($I$5:P$5, $D389,$I$371:P$371), SUMIF($I$5:P$5, $D389,$I$371:P$371)/$I$362, SUMIF($I$5:P$5, $D389,$I$371:P$371)-SUM($I389:P389))</f>
        <v>0</v>
      </c>
      <c r="R389" s="6">
        <f>IF(SUM($I389:Q389)&lt;SUMIF($I$5:Q$5, $D389,$I$371:Q$371), SUMIF($I$5:Q$5, $D389,$I$371:Q$371)/$I$362, SUMIF($I$5:Q$5, $D389,$I$371:Q$371)-SUM($I389:Q389))</f>
        <v>0</v>
      </c>
      <c r="S389" s="6">
        <f>IF(SUM($I389:R389)&lt;SUMIF($I$5:R$5, $D389,$I$371:R$371), SUMIF($I$5:R$5, $D389,$I$371:R$371)/$I$362, SUMIF($I$5:R$5, $D389,$I$371:R$371)-SUM($I389:R389))</f>
        <v>0</v>
      </c>
    </row>
    <row r="390" spans="4:19" ht="12.75" customHeight="1">
      <c r="D390" s="25">
        <f t="shared" si="135"/>
        <v>2028</v>
      </c>
      <c r="E390" s="1" t="s">
        <v>27</v>
      </c>
      <c r="I390" s="37"/>
      <c r="J390" s="6">
        <f>IF(SUM($I390:I390)&lt;SUMIF(I$5:$I$5, $D390,I$371:$I$371), SUMIF(I$5:$I$5, $D390,I$371:$I$371)/$I$362, SUMIF(I$5:$I$5, $D390,I$371:$I$371)-SUM($I390:I390))</f>
        <v>0</v>
      </c>
      <c r="K390" s="6">
        <f>IF(SUM($I390:J390)&lt;SUMIF($I$5:J$5, $D390,$I$371:J$371), SUMIF($I$5:J$5, $D390,$I$371:J$371)/$I$362, SUMIF($I$5:J$5, $D390,$I$371:J$371)-SUM($I390:J390))</f>
        <v>0</v>
      </c>
      <c r="L390" s="6">
        <f>IF(SUM($I390:K390)&lt;SUMIF($I$5:K$5, $D390,$I$371:K$371), SUMIF($I$5:K$5, $D390,$I$371:K$371)/$I$362, SUMIF($I$5:K$5, $D390,$I$371:K$371)-SUM($I390:K390))</f>
        <v>0</v>
      </c>
      <c r="M390" s="6">
        <f>IF(SUM($I390:L390)&lt;SUMIF($I$5:L$5, $D390,$I$371:L$371), SUMIF($I$5:L$5, $D390,$I$371:L$371)/$I$362, SUMIF($I$5:L$5, $D390,$I$371:L$371)-SUM($I390:L390))</f>
        <v>0</v>
      </c>
      <c r="N390" s="6">
        <f>IF(SUM($I390:M390)&lt;SUMIF($I$5:M$5, $D390,$I$371:M$371), SUMIF($I$5:M$5, $D390,$I$371:M$371)/$I$362, SUMIF($I$5:M$5, $D390,$I$371:M$371)-SUM($I390:M390))</f>
        <v>0</v>
      </c>
      <c r="O390" s="6">
        <f>IF(SUM($I390:N390)&lt;SUMIF($I$5:N$5, $D390,$I$371:N$371), SUMIF($I$5:N$5, $D390,$I$371:N$371)/$I$362, SUMIF($I$5:N$5, $D390,$I$371:N$371)-SUM($I390:N390))</f>
        <v>0</v>
      </c>
      <c r="P390" s="6">
        <f>IF(SUM($I390:O390)&lt;SUMIF($I$5:O$5, $D390,$I$371:O$371), SUMIF($I$5:O$5, $D390,$I$371:O$371)/$I$362, SUMIF($I$5:O$5, $D390,$I$371:O$371)-SUM($I390:O390))</f>
        <v>0</v>
      </c>
      <c r="Q390" s="6">
        <f>IF(SUM($I390:P390)&lt;SUMIF($I$5:P$5, $D390,$I$371:P$371), SUMIF($I$5:P$5, $D390,$I$371:P$371)/$I$362, SUMIF($I$5:P$5, $D390,$I$371:P$371)-SUM($I390:P390))</f>
        <v>0</v>
      </c>
      <c r="R390" s="6">
        <f>IF(SUM($I390:Q390)&lt;SUMIF($I$5:Q$5, $D390,$I$371:Q$371), SUMIF($I$5:Q$5, $D390,$I$371:Q$371)/$I$362, SUMIF($I$5:Q$5, $D390,$I$371:Q$371)-SUM($I390:Q390))</f>
        <v>0</v>
      </c>
      <c r="S390" s="6">
        <f>IF(SUM($I390:R390)&lt;SUMIF($I$5:R$5, $D390,$I$371:R$371), SUMIF($I$5:R$5, $D390,$I$371:R$371)/$I$362, SUMIF($I$5:R$5, $D390,$I$371:R$371)-SUM($I390:R390))</f>
        <v>0</v>
      </c>
    </row>
    <row r="391" spans="4:19" ht="12.75" customHeight="1">
      <c r="D391" s="25">
        <f t="shared" si="135"/>
        <v>2029</v>
      </c>
      <c r="E391" s="1" t="s">
        <v>27</v>
      </c>
      <c r="I391" s="37"/>
      <c r="J391" s="6">
        <f>IF(SUM($I391:I391)&lt;SUMIF(I$5:$I$5, $D391,I$371:$I$371), SUMIF(I$5:$I$5, $D391,I$371:$I$371)/$I$362, SUMIF(I$5:$I$5, $D391,I$371:$I$371)-SUM($I391:I391))</f>
        <v>0</v>
      </c>
      <c r="K391" s="6">
        <f>IF(SUM($I391:J391)&lt;SUMIF($I$5:J$5, $D391,$I$371:J$371), SUMIF($I$5:J$5, $D391,$I$371:J$371)/$I$362, SUMIF($I$5:J$5, $D391,$I$371:J$371)-SUM($I391:J391))</f>
        <v>0</v>
      </c>
      <c r="L391" s="6">
        <f>IF(SUM($I391:K391)&lt;SUMIF($I$5:K$5, $D391,$I$371:K$371), SUMIF($I$5:K$5, $D391,$I$371:K$371)/$I$362, SUMIF($I$5:K$5, $D391,$I$371:K$371)-SUM($I391:K391))</f>
        <v>0</v>
      </c>
      <c r="M391" s="6">
        <f>IF(SUM($I391:L391)&lt;SUMIF($I$5:L$5, $D391,$I$371:L$371), SUMIF($I$5:L$5, $D391,$I$371:L$371)/$I$362, SUMIF($I$5:L$5, $D391,$I$371:L$371)-SUM($I391:L391))</f>
        <v>0</v>
      </c>
      <c r="N391" s="6">
        <f>IF(SUM($I391:M391)&lt;SUMIF($I$5:M$5, $D391,$I$371:M$371), SUMIF($I$5:M$5, $D391,$I$371:M$371)/$I$362, SUMIF($I$5:M$5, $D391,$I$371:M$371)-SUM($I391:M391))</f>
        <v>0</v>
      </c>
      <c r="O391" s="6">
        <f>IF(SUM($I391:N391)&lt;SUMIF($I$5:N$5, $D391,$I$371:N$371), SUMIF($I$5:N$5, $D391,$I$371:N$371)/$I$362, SUMIF($I$5:N$5, $D391,$I$371:N$371)-SUM($I391:N391))</f>
        <v>0</v>
      </c>
      <c r="P391" s="6">
        <f>IF(SUM($I391:O391)&lt;SUMIF($I$5:O$5, $D391,$I$371:O$371), SUMIF($I$5:O$5, $D391,$I$371:O$371)/$I$362, SUMIF($I$5:O$5, $D391,$I$371:O$371)-SUM($I391:O391))</f>
        <v>0</v>
      </c>
      <c r="Q391" s="6">
        <f>IF(SUM($I391:P391)&lt;SUMIF($I$5:P$5, $D391,$I$371:P$371), SUMIF($I$5:P$5, $D391,$I$371:P$371)/$I$362, SUMIF($I$5:P$5, $D391,$I$371:P$371)-SUM($I391:P391))</f>
        <v>0</v>
      </c>
      <c r="R391" s="6">
        <f>IF(SUM($I391:Q391)&lt;SUMIF($I$5:Q$5, $D391,$I$371:Q$371), SUMIF($I$5:Q$5, $D391,$I$371:Q$371)/$I$362, SUMIF($I$5:Q$5, $D391,$I$371:Q$371)-SUM($I391:Q391))</f>
        <v>0</v>
      </c>
      <c r="S391" s="6">
        <f>IF(SUM($I391:R391)&lt;SUMIF($I$5:R$5, $D391,$I$371:R$371), SUMIF($I$5:R$5, $D391,$I$371:R$371)/$I$362, SUMIF($I$5:R$5, $D391,$I$371:R$371)-SUM($I391:R391))</f>
        <v>0</v>
      </c>
    </row>
    <row r="392" spans="4:19" ht="12.75" customHeight="1">
      <c r="D392" s="25">
        <f t="shared" si="135"/>
        <v>2030</v>
      </c>
      <c r="E392" s="1" t="s">
        <v>27</v>
      </c>
      <c r="I392" s="37"/>
      <c r="J392" s="6">
        <f>IF(SUM($I392:I392)&lt;SUMIF(I$5:$I$5, $D392,I$371:$I$371), SUMIF(I$5:$I$5, $D392,I$371:$I$371)/$I$362, SUMIF(I$5:$I$5, $D392,I$371:$I$371)-SUM($I392:I392))</f>
        <v>0</v>
      </c>
      <c r="K392" s="6">
        <f>IF(SUM($I392:J392)&lt;SUMIF($I$5:J$5, $D392,$I$371:J$371), SUMIF($I$5:J$5, $D392,$I$371:J$371)/$I$362, SUMIF($I$5:J$5, $D392,$I$371:J$371)-SUM($I392:J392))</f>
        <v>0</v>
      </c>
      <c r="L392" s="6">
        <f>IF(SUM($I392:K392)&lt;SUMIF($I$5:K$5, $D392,$I$371:K$371), SUMIF($I$5:K$5, $D392,$I$371:K$371)/$I$362, SUMIF($I$5:K$5, $D392,$I$371:K$371)-SUM($I392:K392))</f>
        <v>0</v>
      </c>
      <c r="M392" s="6">
        <f>IF(SUM($I392:L392)&lt;SUMIF($I$5:L$5, $D392,$I$371:L$371), SUMIF($I$5:L$5, $D392,$I$371:L$371)/$I$362, SUMIF($I$5:L$5, $D392,$I$371:L$371)-SUM($I392:L392))</f>
        <v>0</v>
      </c>
      <c r="N392" s="6">
        <f>IF(SUM($I392:M392)&lt;SUMIF($I$5:M$5, $D392,$I$371:M$371), SUMIF($I$5:M$5, $D392,$I$371:M$371)/$I$362, SUMIF($I$5:M$5, $D392,$I$371:M$371)-SUM($I392:M392))</f>
        <v>0</v>
      </c>
      <c r="O392" s="6">
        <f>IF(SUM($I392:N392)&lt;SUMIF($I$5:N$5, $D392,$I$371:N$371), SUMIF($I$5:N$5, $D392,$I$371:N$371)/$I$362, SUMIF($I$5:N$5, $D392,$I$371:N$371)-SUM($I392:N392))</f>
        <v>0</v>
      </c>
      <c r="P392" s="6">
        <f>IF(SUM($I392:O392)&lt;SUMIF($I$5:O$5, $D392,$I$371:O$371), SUMIF($I$5:O$5, $D392,$I$371:O$371)/$I$362, SUMIF($I$5:O$5, $D392,$I$371:O$371)-SUM($I392:O392))</f>
        <v>0</v>
      </c>
      <c r="Q392" s="6">
        <f>IF(SUM($I392:P392)&lt;SUMIF($I$5:P$5, $D392,$I$371:P$371), SUMIF($I$5:P$5, $D392,$I$371:P$371)/$I$362, SUMIF($I$5:P$5, $D392,$I$371:P$371)-SUM($I392:P392))</f>
        <v>0</v>
      </c>
      <c r="R392" s="6">
        <f>IF(SUM($I392:Q392)&lt;SUMIF($I$5:Q$5, $D392,$I$371:Q$371), SUMIF($I$5:Q$5, $D392,$I$371:Q$371)/$I$362, SUMIF($I$5:Q$5, $D392,$I$371:Q$371)-SUM($I392:Q392))</f>
        <v>0</v>
      </c>
      <c r="S392" s="6">
        <f>IF(SUM($I392:R392)&lt;SUMIF($I$5:R$5, $D392,$I$371:R$371), SUMIF($I$5:R$5, $D392,$I$371:R$371)/$I$362, SUMIF($I$5:R$5, $D392,$I$371:R$371)-SUM($I392:R392))</f>
        <v>0</v>
      </c>
    </row>
    <row r="393" spans="4:19" ht="12.75" customHeight="1">
      <c r="D393" s="25">
        <f t="shared" si="135"/>
        <v>2031</v>
      </c>
      <c r="E393" s="1" t="s">
        <v>27</v>
      </c>
      <c r="I393" s="37"/>
      <c r="J393" s="6">
        <f>IF(SUM($I393:I393)&lt;SUMIF(I$5:$I$5, $D393,I$371:$I$371), SUMIF(I$5:$I$5, $D393,I$371:$I$371)/$I$362, SUMIF(I$5:$I$5, $D393,I$371:$I$371)-SUM($I393:I393))</f>
        <v>0</v>
      </c>
      <c r="K393" s="6">
        <f>IF(SUM($I393:J393)&lt;SUMIF($I$5:J$5, $D393,$I$371:J$371), SUMIF($I$5:J$5, $D393,$I$371:J$371)/$I$362, SUMIF($I$5:J$5, $D393,$I$371:J$371)-SUM($I393:J393))</f>
        <v>0</v>
      </c>
      <c r="L393" s="6">
        <f>IF(SUM($I393:K393)&lt;SUMIF($I$5:K$5, $D393,$I$371:K$371), SUMIF($I$5:K$5, $D393,$I$371:K$371)/$I$362, SUMIF($I$5:K$5, $D393,$I$371:K$371)-SUM($I393:K393))</f>
        <v>0</v>
      </c>
      <c r="M393" s="6">
        <f>IF(SUM($I393:L393)&lt;SUMIF($I$5:L$5, $D393,$I$371:L$371), SUMIF($I$5:L$5, $D393,$I$371:L$371)/$I$362, SUMIF($I$5:L$5, $D393,$I$371:L$371)-SUM($I393:L393))</f>
        <v>0</v>
      </c>
      <c r="N393" s="6">
        <f>IF(SUM($I393:M393)&lt;SUMIF($I$5:M$5, $D393,$I$371:M$371), SUMIF($I$5:M$5, $D393,$I$371:M$371)/$I$362, SUMIF($I$5:M$5, $D393,$I$371:M$371)-SUM($I393:M393))</f>
        <v>0</v>
      </c>
      <c r="O393" s="6">
        <f>IF(SUM($I393:N393)&lt;SUMIF($I$5:N$5, $D393,$I$371:N$371), SUMIF($I$5:N$5, $D393,$I$371:N$371)/$I$362, SUMIF($I$5:N$5, $D393,$I$371:N$371)-SUM($I393:N393))</f>
        <v>0</v>
      </c>
      <c r="P393" s="6">
        <f>IF(SUM($I393:O393)&lt;SUMIF($I$5:O$5, $D393,$I$371:O$371), SUMIF($I$5:O$5, $D393,$I$371:O$371)/$I$362, SUMIF($I$5:O$5, $D393,$I$371:O$371)-SUM($I393:O393))</f>
        <v>0</v>
      </c>
      <c r="Q393" s="6">
        <f>IF(SUM($I393:P393)&lt;SUMIF($I$5:P$5, $D393,$I$371:P$371), SUMIF($I$5:P$5, $D393,$I$371:P$371)/$I$362, SUMIF($I$5:P$5, $D393,$I$371:P$371)-SUM($I393:P393))</f>
        <v>0</v>
      </c>
      <c r="R393" s="6">
        <f>IF(SUM($I393:Q393)&lt;SUMIF($I$5:Q$5, $D393,$I$371:Q$371), SUMIF($I$5:Q$5, $D393,$I$371:Q$371)/$I$362, SUMIF($I$5:Q$5, $D393,$I$371:Q$371)-SUM($I393:Q393))</f>
        <v>0</v>
      </c>
      <c r="S393" s="6">
        <f>IF(SUM($I393:R393)&lt;SUMIF($I$5:R$5, $D393,$I$371:R$371), SUMIF($I$5:R$5, $D393,$I$371:R$371)/$I$362, SUMIF($I$5:R$5, $D393,$I$371:R$371)-SUM($I393:R393))</f>
        <v>0</v>
      </c>
    </row>
    <row r="394" spans="4:19" ht="12.75" customHeight="1">
      <c r="D394" s="25">
        <f t="shared" si="135"/>
        <v>2032</v>
      </c>
      <c r="E394" s="1" t="s">
        <v>27</v>
      </c>
      <c r="I394" s="37"/>
      <c r="J394" s="6">
        <f>IF(SUM($I394:I394)&lt;SUMIF(I$5:$I$5, $D394,I$371:$I$371), SUMIF(I$5:$I$5, $D394,I$371:$I$371)/$I$362, SUMIF(I$5:$I$5, $D394,I$371:$I$371)-SUM($I394:I394))</f>
        <v>0</v>
      </c>
      <c r="K394" s="6">
        <f>IF(SUM($I394:J394)&lt;SUMIF($I$5:J$5, $D394,$I$371:J$371), SUMIF($I$5:J$5, $D394,$I$371:J$371)/$I$362, SUMIF($I$5:J$5, $D394,$I$371:J$371)-SUM($I394:J394))</f>
        <v>0</v>
      </c>
      <c r="L394" s="6">
        <f>IF(SUM($I394:K394)&lt;SUMIF($I$5:K$5, $D394,$I$371:K$371), SUMIF($I$5:K$5, $D394,$I$371:K$371)/$I$362, SUMIF($I$5:K$5, $D394,$I$371:K$371)-SUM($I394:K394))</f>
        <v>0</v>
      </c>
      <c r="M394" s="6">
        <f>IF(SUM($I394:L394)&lt;SUMIF($I$5:L$5, $D394,$I$371:L$371), SUMIF($I$5:L$5, $D394,$I$371:L$371)/$I$362, SUMIF($I$5:L$5, $D394,$I$371:L$371)-SUM($I394:L394))</f>
        <v>0</v>
      </c>
      <c r="N394" s="6">
        <f>IF(SUM($I394:M394)&lt;SUMIF($I$5:M$5, $D394,$I$371:M$371), SUMIF($I$5:M$5, $D394,$I$371:M$371)/$I$362, SUMIF($I$5:M$5, $D394,$I$371:M$371)-SUM($I394:M394))</f>
        <v>0</v>
      </c>
      <c r="O394" s="6">
        <f>IF(SUM($I394:N394)&lt;SUMIF($I$5:N$5, $D394,$I$371:N$371), SUMIF($I$5:N$5, $D394,$I$371:N$371)/$I$362, SUMIF($I$5:N$5, $D394,$I$371:N$371)-SUM($I394:N394))</f>
        <v>0</v>
      </c>
      <c r="P394" s="6">
        <f>IF(SUM($I394:O394)&lt;SUMIF($I$5:O$5, $D394,$I$371:O$371), SUMIF($I$5:O$5, $D394,$I$371:O$371)/$I$362, SUMIF($I$5:O$5, $D394,$I$371:O$371)-SUM($I394:O394))</f>
        <v>0</v>
      </c>
      <c r="Q394" s="6">
        <f>IF(SUM($I394:P394)&lt;SUMIF($I$5:P$5, $D394,$I$371:P$371), SUMIF($I$5:P$5, $D394,$I$371:P$371)/$I$362, SUMIF($I$5:P$5, $D394,$I$371:P$371)-SUM($I394:P394))</f>
        <v>0</v>
      </c>
      <c r="R394" s="6">
        <f>IF(SUM($I394:Q394)&lt;SUMIF($I$5:Q$5, $D394,$I$371:Q$371), SUMIF($I$5:Q$5, $D394,$I$371:Q$371)/$I$362, SUMIF($I$5:Q$5, $D394,$I$371:Q$371)-SUM($I394:Q394))</f>
        <v>0</v>
      </c>
      <c r="S394" s="6">
        <f>IF(SUM($I394:R394)&lt;SUMIF($I$5:R$5, $D394,$I$371:R$371), SUMIF($I$5:R$5, $D394,$I$371:R$371)/$I$362, SUMIF($I$5:R$5, $D394,$I$371:R$371)-SUM($I394:R394))</f>
        <v>0</v>
      </c>
    </row>
    <row r="395" spans="4:19" ht="12.75" customHeight="1">
      <c r="D395" s="25">
        <f t="shared" si="135"/>
        <v>2033</v>
      </c>
      <c r="E395" s="1" t="s">
        <v>27</v>
      </c>
      <c r="I395" s="37"/>
      <c r="J395" s="6">
        <f>IF(SUM($I395:I395)&lt;SUMIF(I$5:$I$5, $D395,I$371:$I$371), SUMIF(I$5:$I$5, $D395,I$371:$I$371)/$I$362, SUMIF(I$5:$I$5, $D395,I$371:$I$371)-SUM($I395:I395))</f>
        <v>0</v>
      </c>
      <c r="K395" s="6">
        <f>IF(SUM($I395:J395)&lt;SUMIF($I$5:J$5, $D395,$I$371:J$371), SUMIF($I$5:J$5, $D395,$I$371:J$371)/$I$362, SUMIF($I$5:J$5, $D395,$I$371:J$371)-SUM($I395:J395))</f>
        <v>0</v>
      </c>
      <c r="L395" s="6">
        <f>IF(SUM($I395:K395)&lt;SUMIF($I$5:K$5, $D395,$I$371:K$371), SUMIF($I$5:K$5, $D395,$I$371:K$371)/$I$362, SUMIF($I$5:K$5, $D395,$I$371:K$371)-SUM($I395:K395))</f>
        <v>0</v>
      </c>
      <c r="M395" s="6">
        <f>IF(SUM($I395:L395)&lt;SUMIF($I$5:L$5, $D395,$I$371:L$371), SUMIF($I$5:L$5, $D395,$I$371:L$371)/$I$362, SUMIF($I$5:L$5, $D395,$I$371:L$371)-SUM($I395:L395))</f>
        <v>0</v>
      </c>
      <c r="N395" s="6">
        <f>IF(SUM($I395:M395)&lt;SUMIF($I$5:M$5, $D395,$I$371:M$371), SUMIF($I$5:M$5, $D395,$I$371:M$371)/$I$362, SUMIF($I$5:M$5, $D395,$I$371:M$371)-SUM($I395:M395))</f>
        <v>0</v>
      </c>
      <c r="O395" s="6">
        <f>IF(SUM($I395:N395)&lt;SUMIF($I$5:N$5, $D395,$I$371:N$371), SUMIF($I$5:N$5, $D395,$I$371:N$371)/$I$362, SUMIF($I$5:N$5, $D395,$I$371:N$371)-SUM($I395:N395))</f>
        <v>0</v>
      </c>
      <c r="P395" s="6">
        <f>IF(SUM($I395:O395)&lt;SUMIF($I$5:O$5, $D395,$I$371:O$371), SUMIF($I$5:O$5, $D395,$I$371:O$371)/$I$362, SUMIF($I$5:O$5, $D395,$I$371:O$371)-SUM($I395:O395))</f>
        <v>0</v>
      </c>
      <c r="Q395" s="6">
        <f>IF(SUM($I395:P395)&lt;SUMIF($I$5:P$5, $D395,$I$371:P$371), SUMIF($I$5:P$5, $D395,$I$371:P$371)/$I$362, SUMIF($I$5:P$5, $D395,$I$371:P$371)-SUM($I395:P395))</f>
        <v>0</v>
      </c>
      <c r="R395" s="6">
        <f>IF(SUM($I395:Q395)&lt;SUMIF($I$5:Q$5, $D395,$I$371:Q$371), SUMIF($I$5:Q$5, $D395,$I$371:Q$371)/$I$362, SUMIF($I$5:Q$5, $D395,$I$371:Q$371)-SUM($I395:Q395))</f>
        <v>0</v>
      </c>
      <c r="S395" s="6">
        <f>IF(SUM($I395:R395)&lt;SUMIF($I$5:R$5, $D395,$I$371:R$371), SUMIF($I$5:R$5, $D395,$I$371:R$371)/$I$362, SUMIF($I$5:R$5, $D395,$I$371:R$371)-SUM($I395:R395))</f>
        <v>0</v>
      </c>
    </row>
    <row r="396" spans="4:19" ht="12.75" customHeight="1">
      <c r="D396" s="25">
        <f t="shared" si="135"/>
        <v>2034</v>
      </c>
      <c r="E396" s="1" t="s">
        <v>27</v>
      </c>
      <c r="I396" s="37"/>
      <c r="J396" s="6">
        <f>IF(SUM($I396:I396)&lt;SUMIF(I$5:$I$5, $D396,I$371:$I$371), SUMIF(I$5:$I$5, $D396,I$371:$I$371)/$I$362, SUMIF(I$5:$I$5, $D396,I$371:$I$371)-SUM($I396:I396))</f>
        <v>0</v>
      </c>
      <c r="K396" s="6">
        <f>IF(SUM($I396:J396)&lt;SUMIF($I$5:J$5, $D396,$I$371:J$371), SUMIF($I$5:J$5, $D396,$I$371:J$371)/$I$362, SUMIF($I$5:J$5, $D396,$I$371:J$371)-SUM($I396:J396))</f>
        <v>0</v>
      </c>
      <c r="L396" s="6">
        <f>IF(SUM($I396:K396)&lt;SUMIF($I$5:K$5, $D396,$I$371:K$371), SUMIF($I$5:K$5, $D396,$I$371:K$371)/$I$362, SUMIF($I$5:K$5, $D396,$I$371:K$371)-SUM($I396:K396))</f>
        <v>0</v>
      </c>
      <c r="M396" s="6">
        <f>IF(SUM($I396:L396)&lt;SUMIF($I$5:L$5, $D396,$I$371:L$371), SUMIF($I$5:L$5, $D396,$I$371:L$371)/$I$362, SUMIF($I$5:L$5, $D396,$I$371:L$371)-SUM($I396:L396))</f>
        <v>0</v>
      </c>
      <c r="N396" s="6">
        <f>IF(SUM($I396:M396)&lt;SUMIF($I$5:M$5, $D396,$I$371:M$371), SUMIF($I$5:M$5, $D396,$I$371:M$371)/$I$362, SUMIF($I$5:M$5, $D396,$I$371:M$371)-SUM($I396:M396))</f>
        <v>0</v>
      </c>
      <c r="O396" s="6">
        <f>IF(SUM($I396:N396)&lt;SUMIF($I$5:N$5, $D396,$I$371:N$371), SUMIF($I$5:N$5, $D396,$I$371:N$371)/$I$362, SUMIF($I$5:N$5, $D396,$I$371:N$371)-SUM($I396:N396))</f>
        <v>0</v>
      </c>
      <c r="P396" s="6">
        <f>IF(SUM($I396:O396)&lt;SUMIF($I$5:O$5, $D396,$I$371:O$371), SUMIF($I$5:O$5, $D396,$I$371:O$371)/$I$362, SUMIF($I$5:O$5, $D396,$I$371:O$371)-SUM($I396:O396))</f>
        <v>0</v>
      </c>
      <c r="Q396" s="6">
        <f>IF(SUM($I396:P396)&lt;SUMIF($I$5:P$5, $D396,$I$371:P$371), SUMIF($I$5:P$5, $D396,$I$371:P$371)/$I$362, SUMIF($I$5:P$5, $D396,$I$371:P$371)-SUM($I396:P396))</f>
        <v>0</v>
      </c>
      <c r="R396" s="6">
        <f>IF(SUM($I396:Q396)&lt;SUMIF($I$5:Q$5, $D396,$I$371:Q$371), SUMIF($I$5:Q$5, $D396,$I$371:Q$371)/$I$362, SUMIF($I$5:Q$5, $D396,$I$371:Q$371)-SUM($I396:Q396))</f>
        <v>0</v>
      </c>
      <c r="S396" s="6">
        <f>IF(SUM($I396:R396)&lt;SUMIF($I$5:R$5, $D396,$I$371:R$371), SUMIF($I$5:R$5, $D396,$I$371:R$371)/$I$362, SUMIF($I$5:R$5, $D396,$I$371:R$371)-SUM($I396:R396))</f>
        <v>0</v>
      </c>
    </row>
    <row r="397" spans="4:19" ht="12.75" customHeight="1">
      <c r="D397" s="25">
        <f t="shared" si="135"/>
        <v>2035</v>
      </c>
      <c r="E397" s="1" t="s">
        <v>27</v>
      </c>
      <c r="I397" s="37"/>
      <c r="J397" s="6">
        <f>IF(SUM($I397:I397)&lt;SUMIF(I$5:$I$5, $D397,I$371:$I$371), SUMIF(I$5:$I$5, $D397,I$371:$I$371)/$I$362, SUMIF(I$5:$I$5, $D397,I$371:$I$371)-SUM($I397:I397))</f>
        <v>0</v>
      </c>
      <c r="K397" s="6">
        <f>IF(SUM($I397:J397)&lt;SUMIF($I$5:J$5, $D397,$I$371:J$371), SUMIF($I$5:J$5, $D397,$I$371:J$371)/$I$362, SUMIF($I$5:J$5, $D397,$I$371:J$371)-SUM($I397:J397))</f>
        <v>0</v>
      </c>
      <c r="L397" s="6">
        <f>IF(SUM($I397:K397)&lt;SUMIF($I$5:K$5, $D397,$I$371:K$371), SUMIF($I$5:K$5, $D397,$I$371:K$371)/$I$362, SUMIF($I$5:K$5, $D397,$I$371:K$371)-SUM($I397:K397))</f>
        <v>0</v>
      </c>
      <c r="M397" s="6">
        <f>IF(SUM($I397:L397)&lt;SUMIF($I$5:L$5, $D397,$I$371:L$371), SUMIF($I$5:L$5, $D397,$I$371:L$371)/$I$362, SUMIF($I$5:L$5, $D397,$I$371:L$371)-SUM($I397:L397))</f>
        <v>0</v>
      </c>
      <c r="N397" s="6">
        <f>IF(SUM($I397:M397)&lt;SUMIF($I$5:M$5, $D397,$I$371:M$371), SUMIF($I$5:M$5, $D397,$I$371:M$371)/$I$362, SUMIF($I$5:M$5, $D397,$I$371:M$371)-SUM($I397:M397))</f>
        <v>0</v>
      </c>
      <c r="O397" s="6">
        <f>IF(SUM($I397:N397)&lt;SUMIF($I$5:N$5, $D397,$I$371:N$371), SUMIF($I$5:N$5, $D397,$I$371:N$371)/$I$362, SUMIF($I$5:N$5, $D397,$I$371:N$371)-SUM($I397:N397))</f>
        <v>0</v>
      </c>
      <c r="P397" s="6">
        <f>IF(SUM($I397:O397)&lt;SUMIF($I$5:O$5, $D397,$I$371:O$371), SUMIF($I$5:O$5, $D397,$I$371:O$371)/$I$362, SUMIF($I$5:O$5, $D397,$I$371:O$371)-SUM($I397:O397))</f>
        <v>0</v>
      </c>
      <c r="Q397" s="6">
        <f>IF(SUM($I397:P397)&lt;SUMIF($I$5:P$5, $D397,$I$371:P$371), SUMIF($I$5:P$5, $D397,$I$371:P$371)/$I$362, SUMIF($I$5:P$5, $D397,$I$371:P$371)-SUM($I397:P397))</f>
        <v>0</v>
      </c>
      <c r="R397" s="6">
        <f>IF(SUM($I397:Q397)&lt;SUMIF($I$5:Q$5, $D397,$I$371:Q$371), SUMIF($I$5:Q$5, $D397,$I$371:Q$371)/$I$362, SUMIF($I$5:Q$5, $D397,$I$371:Q$371)-SUM($I397:Q397))</f>
        <v>0</v>
      </c>
      <c r="S397" s="6">
        <f>IF(SUM($I397:R397)&lt;SUMIF($I$5:R$5, $D397,$I$371:R$371), SUMIF($I$5:R$5, $D397,$I$371:R$371)/$I$362, SUMIF($I$5:R$5, $D397,$I$371:R$371)-SUM($I397:R397))</f>
        <v>0</v>
      </c>
    </row>
    <row r="398" spans="4:19" ht="12.75" customHeight="1">
      <c r="D398" s="25">
        <f t="shared" si="135"/>
        <v>2036</v>
      </c>
      <c r="E398" s="1" t="s">
        <v>27</v>
      </c>
      <c r="I398" s="37"/>
      <c r="J398" s="6">
        <f>IF(SUM($I398:I398)&lt;SUMIF(I$5:$I$5, $D398,I$371:$I$371), SUMIF(I$5:$I$5, $D398,I$371:$I$371)/$I$362, SUMIF(I$5:$I$5, $D398,I$371:$I$371)-SUM($I398:I398))</f>
        <v>0</v>
      </c>
      <c r="K398" s="6">
        <f>IF(SUM($I398:J398)&lt;SUMIF($I$5:J$5, $D398,$I$371:J$371), SUMIF($I$5:J$5, $D398,$I$371:J$371)/$I$362, SUMIF($I$5:J$5, $D398,$I$371:J$371)-SUM($I398:J398))</f>
        <v>0</v>
      </c>
      <c r="L398" s="6">
        <f>IF(SUM($I398:K398)&lt;SUMIF($I$5:K$5, $D398,$I$371:K$371), SUMIF($I$5:K$5, $D398,$I$371:K$371)/$I$362, SUMIF($I$5:K$5, $D398,$I$371:K$371)-SUM($I398:K398))</f>
        <v>0</v>
      </c>
      <c r="M398" s="6">
        <f>IF(SUM($I398:L398)&lt;SUMIF($I$5:L$5, $D398,$I$371:L$371), SUMIF($I$5:L$5, $D398,$I$371:L$371)/$I$362, SUMIF($I$5:L$5, $D398,$I$371:L$371)-SUM($I398:L398))</f>
        <v>0</v>
      </c>
      <c r="N398" s="6">
        <f>IF(SUM($I398:M398)&lt;SUMIF($I$5:M$5, $D398,$I$371:M$371), SUMIF($I$5:M$5, $D398,$I$371:M$371)/$I$362, SUMIF($I$5:M$5, $D398,$I$371:M$371)-SUM($I398:M398))</f>
        <v>0</v>
      </c>
      <c r="O398" s="6">
        <f>IF(SUM($I398:N398)&lt;SUMIF($I$5:N$5, $D398,$I$371:N$371), SUMIF($I$5:N$5, $D398,$I$371:N$371)/$I$362, SUMIF($I$5:N$5, $D398,$I$371:N$371)-SUM($I398:N398))</f>
        <v>0</v>
      </c>
      <c r="P398" s="6">
        <f>IF(SUM($I398:O398)&lt;SUMIF($I$5:O$5, $D398,$I$371:O$371), SUMIF($I$5:O$5, $D398,$I$371:O$371)/$I$362, SUMIF($I$5:O$5, $D398,$I$371:O$371)-SUM($I398:O398))</f>
        <v>0</v>
      </c>
      <c r="Q398" s="6">
        <f>IF(SUM($I398:P398)&lt;SUMIF($I$5:P$5, $D398,$I$371:P$371), SUMIF($I$5:P$5, $D398,$I$371:P$371)/$I$362, SUMIF($I$5:P$5, $D398,$I$371:P$371)-SUM($I398:P398))</f>
        <v>0</v>
      </c>
      <c r="R398" s="6">
        <f>IF(SUM($I398:Q398)&lt;SUMIF($I$5:Q$5, $D398,$I$371:Q$371), SUMIF($I$5:Q$5, $D398,$I$371:Q$371)/$I$362, SUMIF($I$5:Q$5, $D398,$I$371:Q$371)-SUM($I398:Q398))</f>
        <v>0</v>
      </c>
      <c r="S398" s="6">
        <f>IF(SUM($I398:R398)&lt;SUMIF($I$5:R$5, $D398,$I$371:R$371), SUMIF($I$5:R$5, $D398,$I$371:R$371)/$I$362, SUMIF($I$5:R$5, $D398,$I$371:R$371)-SUM($I398:R398))</f>
        <v>0</v>
      </c>
    </row>
    <row r="399" spans="4:19" ht="12.75" customHeight="1">
      <c r="D399" s="25">
        <f t="shared" si="135"/>
        <v>2037</v>
      </c>
      <c r="E399" s="1" t="s">
        <v>27</v>
      </c>
      <c r="I399" s="37"/>
      <c r="J399" s="6">
        <f>IF(SUM($I399:I399)&lt;SUMIF(I$5:$I$5, $D399,I$371:$I$371), SUMIF(I$5:$I$5, $D399,I$371:$I$371)/$I$362, SUMIF(I$5:$I$5, $D399,I$371:$I$371)-SUM($I399:I399))</f>
        <v>0</v>
      </c>
      <c r="K399" s="6">
        <f>IF(SUM($I399:J399)&lt;SUMIF($I$5:J$5, $D399,$I$371:J$371), SUMIF($I$5:J$5, $D399,$I$371:J$371)/$I$362, SUMIF($I$5:J$5, $D399,$I$371:J$371)-SUM($I399:J399))</f>
        <v>0</v>
      </c>
      <c r="L399" s="6">
        <f>IF(SUM($I399:K399)&lt;SUMIF($I$5:K$5, $D399,$I$371:K$371), SUMIF($I$5:K$5, $D399,$I$371:K$371)/$I$362, SUMIF($I$5:K$5, $D399,$I$371:K$371)-SUM($I399:K399))</f>
        <v>0</v>
      </c>
      <c r="M399" s="6">
        <f>IF(SUM($I399:L399)&lt;SUMIF($I$5:L$5, $D399,$I$371:L$371), SUMIF($I$5:L$5, $D399,$I$371:L$371)/$I$362, SUMIF($I$5:L$5, $D399,$I$371:L$371)-SUM($I399:L399))</f>
        <v>0</v>
      </c>
      <c r="N399" s="6">
        <f>IF(SUM($I399:M399)&lt;SUMIF($I$5:M$5, $D399,$I$371:M$371), SUMIF($I$5:M$5, $D399,$I$371:M$371)/$I$362, SUMIF($I$5:M$5, $D399,$I$371:M$371)-SUM($I399:M399))</f>
        <v>0</v>
      </c>
      <c r="O399" s="6">
        <f>IF(SUM($I399:N399)&lt;SUMIF($I$5:N$5, $D399,$I$371:N$371), SUMIF($I$5:N$5, $D399,$I$371:N$371)/$I$362, SUMIF($I$5:N$5, $D399,$I$371:N$371)-SUM($I399:N399))</f>
        <v>0</v>
      </c>
      <c r="P399" s="6">
        <f>IF(SUM($I399:O399)&lt;SUMIF($I$5:O$5, $D399,$I$371:O$371), SUMIF($I$5:O$5, $D399,$I$371:O$371)/$I$362, SUMIF($I$5:O$5, $D399,$I$371:O$371)-SUM($I399:O399))</f>
        <v>0</v>
      </c>
      <c r="Q399" s="6">
        <f>IF(SUM($I399:P399)&lt;SUMIF($I$5:P$5, $D399,$I$371:P$371), SUMIF($I$5:P$5, $D399,$I$371:P$371)/$I$362, SUMIF($I$5:P$5, $D399,$I$371:P$371)-SUM($I399:P399))</f>
        <v>0</v>
      </c>
      <c r="R399" s="6">
        <f>IF(SUM($I399:Q399)&lt;SUMIF($I$5:Q$5, $D399,$I$371:Q$371), SUMIF($I$5:Q$5, $D399,$I$371:Q$371)/$I$362, SUMIF($I$5:Q$5, $D399,$I$371:Q$371)-SUM($I399:Q399))</f>
        <v>0</v>
      </c>
      <c r="S399" s="6">
        <f>IF(SUM($I399:R399)&lt;SUMIF($I$5:R$5, $D399,$I$371:R$371), SUMIF($I$5:R$5, $D399,$I$371:R$371)/$I$362, SUMIF($I$5:R$5, $D399,$I$371:R$371)-SUM($I399:R399))</f>
        <v>0</v>
      </c>
    </row>
    <row r="400" spans="4:19" ht="12.75" customHeight="1">
      <c r="D400" s="25">
        <f t="shared" si="135"/>
        <v>2038</v>
      </c>
      <c r="E400" s="1" t="s">
        <v>27</v>
      </c>
      <c r="I400" s="37"/>
      <c r="J400" s="6">
        <f>IF(SUM($I400:I400)&lt;SUMIF(I$5:$I$5, $D400,I$371:$I$371), SUMIF(I$5:$I$5, $D400,I$371:$I$371)/$I$362, SUMIF(I$5:$I$5, $D400,I$371:$I$371)-SUM($I400:I400))</f>
        <v>0</v>
      </c>
      <c r="K400" s="6">
        <f>IF(SUM($I400:J400)&lt;SUMIF($I$5:J$5, $D400,$I$371:J$371), SUMIF($I$5:J$5, $D400,$I$371:J$371)/$I$362, SUMIF($I$5:J$5, $D400,$I$371:J$371)-SUM($I400:J400))</f>
        <v>0</v>
      </c>
      <c r="L400" s="6">
        <f>IF(SUM($I400:K400)&lt;SUMIF($I$5:K$5, $D400,$I$371:K$371), SUMIF($I$5:K$5, $D400,$I$371:K$371)/$I$362, SUMIF($I$5:K$5, $D400,$I$371:K$371)-SUM($I400:K400))</f>
        <v>0</v>
      </c>
      <c r="M400" s="6">
        <f>IF(SUM($I400:L400)&lt;SUMIF($I$5:L$5, $D400,$I$371:L$371), SUMIF($I$5:L$5, $D400,$I$371:L$371)/$I$362, SUMIF($I$5:L$5, $D400,$I$371:L$371)-SUM($I400:L400))</f>
        <v>0</v>
      </c>
      <c r="N400" s="6">
        <f>IF(SUM($I400:M400)&lt;SUMIF($I$5:M$5, $D400,$I$371:M$371), SUMIF($I$5:M$5, $D400,$I$371:M$371)/$I$362, SUMIF($I$5:M$5, $D400,$I$371:M$371)-SUM($I400:M400))</f>
        <v>0</v>
      </c>
      <c r="O400" s="6">
        <f>IF(SUM($I400:N400)&lt;SUMIF($I$5:N$5, $D400,$I$371:N$371), SUMIF($I$5:N$5, $D400,$I$371:N$371)/$I$362, SUMIF($I$5:N$5, $D400,$I$371:N$371)-SUM($I400:N400))</f>
        <v>0</v>
      </c>
      <c r="P400" s="6">
        <f>IF(SUM($I400:O400)&lt;SUMIF($I$5:O$5, $D400,$I$371:O$371), SUMIF($I$5:O$5, $D400,$I$371:O$371)/$I$362, SUMIF($I$5:O$5, $D400,$I$371:O$371)-SUM($I400:O400))</f>
        <v>0</v>
      </c>
      <c r="Q400" s="6">
        <f>IF(SUM($I400:P400)&lt;SUMIF($I$5:P$5, $D400,$I$371:P$371), SUMIF($I$5:P$5, $D400,$I$371:P$371)/$I$362, SUMIF($I$5:P$5, $D400,$I$371:P$371)-SUM($I400:P400))</f>
        <v>0</v>
      </c>
      <c r="R400" s="6">
        <f>IF(SUM($I400:Q400)&lt;SUMIF($I$5:Q$5, $D400,$I$371:Q$371), SUMIF($I$5:Q$5, $D400,$I$371:Q$371)/$I$362, SUMIF($I$5:Q$5, $D400,$I$371:Q$371)-SUM($I400:Q400))</f>
        <v>0</v>
      </c>
      <c r="S400" s="6">
        <f>IF(SUM($I400:R400)&lt;SUMIF($I$5:R$5, $D400,$I$371:R$371), SUMIF($I$5:R$5, $D400,$I$371:R$371)/$I$362, SUMIF($I$5:R$5, $D400,$I$371:R$371)-SUM($I400:R400))</f>
        <v>0</v>
      </c>
    </row>
    <row r="401" spans="1:19" ht="12.75" customHeight="1">
      <c r="D401" s="25">
        <f t="shared" si="135"/>
        <v>2039</v>
      </c>
      <c r="E401" s="1" t="s">
        <v>27</v>
      </c>
      <c r="I401" s="37"/>
      <c r="J401" s="6">
        <f>IF(SUM($I401:I401)&lt;SUMIF(I$5:$I$5, $D401,I$371:$I$371), SUMIF(I$5:$I$5, $D401,I$371:$I$371)/$I$362, SUMIF(I$5:$I$5, $D401,I$371:$I$371)-SUM($I401:I401))</f>
        <v>0</v>
      </c>
      <c r="K401" s="6">
        <f>IF(SUM($I401:J401)&lt;SUMIF($I$5:J$5, $D401,$I$371:J$371), SUMIF($I$5:J$5, $D401,$I$371:J$371)/$I$362, SUMIF($I$5:J$5, $D401,$I$371:J$371)-SUM($I401:J401))</f>
        <v>0</v>
      </c>
      <c r="L401" s="6">
        <f>IF(SUM($I401:K401)&lt;SUMIF($I$5:K$5, $D401,$I$371:K$371), SUMIF($I$5:K$5, $D401,$I$371:K$371)/$I$362, SUMIF($I$5:K$5, $D401,$I$371:K$371)-SUM($I401:K401))</f>
        <v>0</v>
      </c>
      <c r="M401" s="6">
        <f>IF(SUM($I401:L401)&lt;SUMIF($I$5:L$5, $D401,$I$371:L$371), SUMIF($I$5:L$5, $D401,$I$371:L$371)/$I$362, SUMIF($I$5:L$5, $D401,$I$371:L$371)-SUM($I401:L401))</f>
        <v>0</v>
      </c>
      <c r="N401" s="6">
        <f>IF(SUM($I401:M401)&lt;SUMIF($I$5:M$5, $D401,$I$371:M$371), SUMIF($I$5:M$5, $D401,$I$371:M$371)/$I$362, SUMIF($I$5:M$5, $D401,$I$371:M$371)-SUM($I401:M401))</f>
        <v>0</v>
      </c>
      <c r="O401" s="6">
        <f>IF(SUM($I401:N401)&lt;SUMIF($I$5:N$5, $D401,$I$371:N$371), SUMIF($I$5:N$5, $D401,$I$371:N$371)/$I$362, SUMIF($I$5:N$5, $D401,$I$371:N$371)-SUM($I401:N401))</f>
        <v>0</v>
      </c>
      <c r="P401" s="6">
        <f>IF(SUM($I401:O401)&lt;SUMIF($I$5:O$5, $D401,$I$371:O$371), SUMIF($I$5:O$5, $D401,$I$371:O$371)/$I$362, SUMIF($I$5:O$5, $D401,$I$371:O$371)-SUM($I401:O401))</f>
        <v>0</v>
      </c>
      <c r="Q401" s="6">
        <f>IF(SUM($I401:P401)&lt;SUMIF($I$5:P$5, $D401,$I$371:P$371), SUMIF($I$5:P$5, $D401,$I$371:P$371)/$I$362, SUMIF($I$5:P$5, $D401,$I$371:P$371)-SUM($I401:P401))</f>
        <v>0</v>
      </c>
      <c r="R401" s="6">
        <f>IF(SUM($I401:Q401)&lt;SUMIF($I$5:Q$5, $D401,$I$371:Q$371), SUMIF($I$5:Q$5, $D401,$I$371:Q$371)/$I$362, SUMIF($I$5:Q$5, $D401,$I$371:Q$371)-SUM($I401:Q401))</f>
        <v>0</v>
      </c>
      <c r="S401" s="6">
        <f>IF(SUM($I401:R401)&lt;SUMIF($I$5:R$5, $D401,$I$371:R$371), SUMIF($I$5:R$5, $D401,$I$371:R$371)/$I$362, SUMIF($I$5:R$5, $D401,$I$371:R$371)-SUM($I401:R401))</f>
        <v>0</v>
      </c>
    </row>
    <row r="402" spans="1:19" ht="12.75" customHeight="1">
      <c r="D402" s="25">
        <f t="shared" si="135"/>
        <v>2040</v>
      </c>
      <c r="E402" s="1" t="s">
        <v>27</v>
      </c>
      <c r="I402" s="37"/>
      <c r="J402" s="6">
        <f>IF(SUM($I402:I402)&lt;SUMIF(I$5:$I$5, $D402,I$371:$I$371), SUMIF(I$5:$I$5, $D402,I$371:$I$371)/$I$362, SUMIF(I$5:$I$5, $D402,I$371:$I$371)-SUM($I402:I402))</f>
        <v>0</v>
      </c>
      <c r="K402" s="6">
        <f>IF(SUM($I402:J402)&lt;SUMIF($I$5:J$5, $D402,$I$371:J$371), SUMIF($I$5:J$5, $D402,$I$371:J$371)/$I$362, SUMIF($I$5:J$5, $D402,$I$371:J$371)-SUM($I402:J402))</f>
        <v>0</v>
      </c>
      <c r="L402" s="6">
        <f>IF(SUM($I402:K402)&lt;SUMIF($I$5:K$5, $D402,$I$371:K$371), SUMIF($I$5:K$5, $D402,$I$371:K$371)/$I$362, SUMIF($I$5:K$5, $D402,$I$371:K$371)-SUM($I402:K402))</f>
        <v>0</v>
      </c>
      <c r="M402" s="6">
        <f>IF(SUM($I402:L402)&lt;SUMIF($I$5:L$5, $D402,$I$371:L$371), SUMIF($I$5:L$5, $D402,$I$371:L$371)/$I$362, SUMIF($I$5:L$5, $D402,$I$371:L$371)-SUM($I402:L402))</f>
        <v>0</v>
      </c>
      <c r="N402" s="6">
        <f>IF(SUM($I402:M402)&lt;SUMIF($I$5:M$5, $D402,$I$371:M$371), SUMIF($I$5:M$5, $D402,$I$371:M$371)/$I$362, SUMIF($I$5:M$5, $D402,$I$371:M$371)-SUM($I402:M402))</f>
        <v>0</v>
      </c>
      <c r="O402" s="6">
        <f>IF(SUM($I402:N402)&lt;SUMIF($I$5:N$5, $D402,$I$371:N$371), SUMIF($I$5:N$5, $D402,$I$371:N$371)/$I$362, SUMIF($I$5:N$5, $D402,$I$371:N$371)-SUM($I402:N402))</f>
        <v>0</v>
      </c>
      <c r="P402" s="6">
        <f>IF(SUM($I402:O402)&lt;SUMIF($I$5:O$5, $D402,$I$371:O$371), SUMIF($I$5:O$5, $D402,$I$371:O$371)/$I$362, SUMIF($I$5:O$5, $D402,$I$371:O$371)-SUM($I402:O402))</f>
        <v>0</v>
      </c>
      <c r="Q402" s="6">
        <f>IF(SUM($I402:P402)&lt;SUMIF($I$5:P$5, $D402,$I$371:P$371), SUMIF($I$5:P$5, $D402,$I$371:P$371)/$I$362, SUMIF($I$5:P$5, $D402,$I$371:P$371)-SUM($I402:P402))</f>
        <v>0</v>
      </c>
      <c r="R402" s="6">
        <f>IF(SUM($I402:Q402)&lt;SUMIF($I$5:Q$5, $D402,$I$371:Q$371), SUMIF($I$5:Q$5, $D402,$I$371:Q$371)/$I$362, SUMIF($I$5:Q$5, $D402,$I$371:Q$371)-SUM($I402:Q402))</f>
        <v>0</v>
      </c>
      <c r="S402" s="6">
        <f>IF(SUM($I402:R402)&lt;SUMIF($I$5:R$5, $D402,$I$371:R$371), SUMIF($I$5:R$5, $D402,$I$371:R$371)/$I$362, SUMIF($I$5:R$5, $D402,$I$371:R$371)-SUM($I402:R402))</f>
        <v>0</v>
      </c>
    </row>
    <row r="403" spans="1:19" ht="12.75" customHeight="1">
      <c r="D403" s="25"/>
      <c r="I403" s="37"/>
    </row>
    <row r="404" spans="1:19" ht="12.75" customHeight="1">
      <c r="D404" s="21" t="s">
        <v>20</v>
      </c>
      <c r="E404" s="1" t="s">
        <v>27</v>
      </c>
      <c r="I404" s="37"/>
      <c r="J404" s="1">
        <f>J365+SUM(J373:J402)</f>
        <v>0</v>
      </c>
      <c r="K404" s="1">
        <f t="shared" ref="K404:N404" si="136">K365+SUM(K373:K402)</f>
        <v>0</v>
      </c>
      <c r="L404" s="1">
        <f t="shared" si="136"/>
        <v>0.37889736263649715</v>
      </c>
      <c r="M404" s="1">
        <f t="shared" si="136"/>
        <v>1.2506666862727365</v>
      </c>
      <c r="N404" s="1">
        <f t="shared" si="136"/>
        <v>2.8764318218373721</v>
      </c>
      <c r="O404" s="1">
        <f t="shared" ref="O404:S404" si="137">O365+SUM(O373:O402)</f>
        <v>3.7644900361845903</v>
      </c>
      <c r="P404" s="1">
        <f t="shared" si="137"/>
        <v>5.2562408879705549</v>
      </c>
      <c r="Q404" s="1">
        <f t="shared" si="137"/>
        <v>6.2550800909644284</v>
      </c>
      <c r="R404" s="1">
        <f t="shared" si="137"/>
        <v>7.2515757544722312</v>
      </c>
      <c r="S404" s="1">
        <f t="shared" si="137"/>
        <v>8.2694737619024963</v>
      </c>
    </row>
    <row r="405" spans="1:19" ht="12.75" customHeight="1">
      <c r="D405" s="21" t="s">
        <v>19</v>
      </c>
      <c r="E405" s="1" t="s">
        <v>27</v>
      </c>
      <c r="I405" s="37"/>
      <c r="J405" s="1">
        <f t="shared" ref="J405:S405" si="138">J371-SUM(J373:J402)+I405</f>
        <v>0</v>
      </c>
      <c r="K405" s="1">
        <f t="shared" si="138"/>
        <v>9.7021205159755386</v>
      </c>
      <c r="L405" s="1">
        <f t="shared" si="138"/>
        <v>31.645920205637189</v>
      </c>
      <c r="M405" s="1">
        <f t="shared" si="138"/>
        <v>72.02491588007058</v>
      </c>
      <c r="N405" s="1">
        <f t="shared" si="138"/>
        <v>91.888277655225664</v>
      </c>
      <c r="O405" s="1">
        <f t="shared" si="138"/>
        <v>126.32185382654251</v>
      </c>
      <c r="P405" s="1">
        <f t="shared" si="138"/>
        <v>146.64208635632082</v>
      </c>
      <c r="Q405" s="1">
        <f t="shared" si="138"/>
        <v>165.90347054931345</v>
      </c>
      <c r="R405" s="1">
        <f t="shared" si="138"/>
        <v>184.71639171385067</v>
      </c>
      <c r="S405" s="1">
        <f t="shared" si="138"/>
        <v>201.91509696144172</v>
      </c>
    </row>
    <row r="406" spans="1:19" ht="12.75" customHeight="1">
      <c r="D406" s="21" t="str">
        <f>"Total Closing RAB - "&amp;B360</f>
        <v>Total Closing RAB - VBRC</v>
      </c>
      <c r="E406" s="1" t="s">
        <v>27</v>
      </c>
      <c r="I406" s="37"/>
      <c r="J406" s="1">
        <f t="shared" ref="J406:N406" si="139">J405+J368</f>
        <v>0</v>
      </c>
      <c r="K406" s="1">
        <f t="shared" si="139"/>
        <v>9.7021205159755386</v>
      </c>
      <c r="L406" s="1">
        <f t="shared" si="139"/>
        <v>31.645920205637189</v>
      </c>
      <c r="M406" s="1">
        <f t="shared" si="139"/>
        <v>72.02491588007058</v>
      </c>
      <c r="N406" s="1">
        <f t="shared" si="139"/>
        <v>91.888277655225664</v>
      </c>
      <c r="O406" s="1">
        <f t="shared" ref="O406:S406" si="140">O405+O368</f>
        <v>126.32185382654251</v>
      </c>
      <c r="P406" s="1">
        <f t="shared" si="140"/>
        <v>146.64208635632082</v>
      </c>
      <c r="Q406" s="1">
        <f t="shared" si="140"/>
        <v>165.90347054931345</v>
      </c>
      <c r="R406" s="1">
        <f t="shared" si="140"/>
        <v>184.71639171385067</v>
      </c>
      <c r="S406" s="1">
        <f t="shared" si="140"/>
        <v>201.91509696144172</v>
      </c>
    </row>
    <row r="407" spans="1:19" ht="12.75" customHeight="1">
      <c r="I407" s="37"/>
    </row>
    <row r="408" spans="1:19" ht="12.75" customHeight="1">
      <c r="I408" s="37"/>
    </row>
    <row r="409" spans="1:19" s="18" customFormat="1" ht="12.75" customHeight="1">
      <c r="A409" s="19"/>
      <c r="B409" s="20" t="str">
        <f>Inputs!C51</f>
        <v>Equity Raising</v>
      </c>
      <c r="C409" s="19"/>
      <c r="D409" s="23"/>
      <c r="E409" s="19"/>
      <c r="F409" s="19"/>
      <c r="G409" s="19"/>
      <c r="H409" s="19"/>
      <c r="I409" s="38"/>
      <c r="J409" s="19"/>
      <c r="K409" s="19"/>
      <c r="L409" s="19"/>
      <c r="M409" s="19"/>
      <c r="N409" s="19"/>
      <c r="O409" s="19"/>
      <c r="P409" s="19"/>
      <c r="Q409" s="19"/>
      <c r="R409" s="19"/>
      <c r="S409" s="19"/>
    </row>
    <row r="410" spans="1:19" ht="12.75" customHeight="1">
      <c r="B410" s="9"/>
      <c r="C410" s="1" t="s">
        <v>9</v>
      </c>
      <c r="I410" s="1" t="str">
        <f>INDEX(Inputs!$E$43:$E$53, MATCH(B409, Inputs!$C$43:$C$53,0))</f>
        <v>n/a</v>
      </c>
    </row>
    <row r="411" spans="1:19" ht="12.75" customHeight="1">
      <c r="B411" s="9"/>
      <c r="C411" s="1" t="s">
        <v>10</v>
      </c>
      <c r="I411" s="1">
        <f>INDEX(Inputs!$F$43:$F$53, MATCH(B409, Inputs!$C$43:$C$53,0))</f>
        <v>45.186836322136791</v>
      </c>
    </row>
    <row r="412" spans="1:19" ht="12.75" customHeight="1">
      <c r="B412" s="9"/>
      <c r="I412" s="37"/>
    </row>
    <row r="413" spans="1:19" ht="12.75" customHeight="1">
      <c r="C413" s="2" t="s">
        <v>12</v>
      </c>
      <c r="I413" s="37"/>
    </row>
    <row r="414" spans="1:19" ht="12.75" customHeight="1">
      <c r="D414" s="21" t="s">
        <v>21</v>
      </c>
      <c r="E414" s="1" t="s">
        <v>27</v>
      </c>
      <c r="I414" s="37"/>
      <c r="J414" s="5">
        <f>IF(OR($I410=0,I417=0),0,MIN(($I417+SUM($I416:I416))/$I410, $I417+SUM($I416:I416)-SUM($I414:I414)))</f>
        <v>0</v>
      </c>
      <c r="K414" s="5">
        <f>IF(OR($I410=0,J417=0),0,MIN(($I417+SUM($I416:J416))/$I410, $I417+SUM($I416:J416)-SUM($I414:J414)))</f>
        <v>0</v>
      </c>
      <c r="L414" s="5">
        <f>IF(OR($I410=0,K417=0),0,MIN(($I417+SUM($I416:K416))/$I410, $I417+SUM($I416:K416)-SUM($I414:K414)))</f>
        <v>0</v>
      </c>
      <c r="M414" s="5">
        <f>IF(OR($I410=0,L417=0),0,MIN(($I417+SUM($I416:L416))/$I410, $I417+SUM($I416:L416)-SUM($I414:L414)))</f>
        <v>0</v>
      </c>
      <c r="N414" s="5">
        <f>IF(OR($I410=0,M417=0),0,MIN(($I417+SUM($I416:M416))/$I410, $I417+SUM($I416:M416)-SUM($I414:M414)))</f>
        <v>0</v>
      </c>
      <c r="O414" s="5">
        <f>IF(OR($I410=0,N417=0),0,MIN(($I417+SUM($I416:N416))/$I410, $I417+SUM($I416:N416)-SUM($I414:N414)))</f>
        <v>0</v>
      </c>
      <c r="P414" s="5">
        <f>IF(OR($I410=0,O417=0),0,MIN(($I417+SUM($I416:O416))/$I410, $I417+SUM($I416:O416)-SUM($I414:O414)))</f>
        <v>0</v>
      </c>
      <c r="Q414" s="5">
        <f>IF(OR($I410=0,P417=0),0,MIN(($I417+SUM($I416:P416))/$I410, $I417+SUM($I416:P416)-SUM($I414:P414)))</f>
        <v>0</v>
      </c>
      <c r="R414" s="5">
        <f>IF(OR($I410=0,Q417=0),0,MIN(($I417+SUM($I416:Q416))/$I410, $I417+SUM($I416:Q416)-SUM($I414:Q414)))</f>
        <v>0</v>
      </c>
      <c r="S414" s="5">
        <f>IF(OR($I410=0,R417=0),0,MIN(($I417+SUM($I416:R416))/$I410, $I417+SUM($I416:R416)-SUM($I414:R414)))</f>
        <v>0</v>
      </c>
    </row>
    <row r="415" spans="1:19" ht="12.75" customHeight="1">
      <c r="D415" s="21" t="s">
        <v>14</v>
      </c>
      <c r="I415" s="37">
        <f>IF(I$5=first_reg_period, INDEX(Inputs!$I$43:$I$53,MATCH(B409,Inputs!$C$43:$C$53,0)),0)</f>
        <v>0</v>
      </c>
      <c r="J415" s="37">
        <f>IF(J$5=first_reg_period, INDEX(Inputs!$I$43:$I$53,MATCH(C409,Inputs!$C$43:$C$53,0)),0)</f>
        <v>0</v>
      </c>
      <c r="K415" s="37">
        <f>IF(K$5=first_reg_period, INDEX(Inputs!$I$43:$I$53,MATCH(D409,Inputs!$C$43:$C$53,0)),0)</f>
        <v>0</v>
      </c>
      <c r="L415" s="37">
        <f>IF(L$5=first_reg_period, INDEX(Inputs!$I$43:$I$53,MATCH(E409,Inputs!$C$43:$C$53,0)),0)</f>
        <v>0</v>
      </c>
      <c r="M415" s="37">
        <f>IF(M$5=first_reg_period, INDEX(Inputs!$I$43:$I$53,MATCH(F409,Inputs!$C$43:$C$53,0)),0)</f>
        <v>0</v>
      </c>
      <c r="N415" s="37">
        <f>IF(N$5=first_reg_period, INDEX(Inputs!$I$43:$I$53,MATCH(G409,Inputs!$C$43:$C$53,0)),0)</f>
        <v>0</v>
      </c>
      <c r="O415" s="37">
        <f>IF(O$5=first_reg_period, INDEX(Inputs!$I$43:$I$53,MATCH(H409,Inputs!$C$43:$C$53,0)),0)</f>
        <v>0</v>
      </c>
      <c r="P415" s="37">
        <f>IF(P$5=first_reg_period, INDEX(Inputs!$I$43:$I$53,MATCH(I409,Inputs!$C$43:$C$53,0)),0)</f>
        <v>0</v>
      </c>
      <c r="Q415" s="37">
        <f>IF(Q$5=first_reg_period, INDEX(Inputs!$I$43:$I$53,MATCH(J409,Inputs!$C$43:$C$53,0)),0)</f>
        <v>0</v>
      </c>
      <c r="R415" s="37">
        <f>IF(R$5=first_reg_period, INDEX(Inputs!$I$43:$I$53,MATCH(K409,Inputs!$C$43:$C$53,0)),0)</f>
        <v>0</v>
      </c>
      <c r="S415" s="37">
        <f>IF(S$5=first_reg_period, INDEX(Inputs!$I$43:$I$53,MATCH(L409,Inputs!$C$43:$C$53,0)),0)</f>
        <v>0</v>
      </c>
    </row>
    <row r="416" spans="1:19" ht="12.75" customHeight="1">
      <c r="D416" s="21" t="s">
        <v>57</v>
      </c>
      <c r="I416" s="37"/>
      <c r="J416" s="102">
        <f>IF(J$5=second_reg_period, INDEX(Inputs!$N$140:$N$150,MATCH($B409,Inputs!$C$140:$C$150,0)),0)/conv_2015_2010</f>
        <v>0</v>
      </c>
      <c r="K416" s="102">
        <f>IF(K$5=second_reg_period, INDEX(Inputs!$N$140:$N$150,MATCH($B409,Inputs!$C$140:$C$150,0)),0)/conv_2015_2010</f>
        <v>0</v>
      </c>
      <c r="L416" s="102">
        <f>IF(L$5=second_reg_period, INDEX(Inputs!$N$140:$N$150,MATCH($B409,Inputs!$C$140:$C$150,0)),0)/conv_2015_2010</f>
        <v>0</v>
      </c>
      <c r="M416" s="102">
        <f>IF(M$5=second_reg_period, INDEX(Inputs!$N$140:$N$150,MATCH($B409,Inputs!$C$140:$C$150,0)),0)/conv_2015_2010</f>
        <v>0</v>
      </c>
      <c r="N416" s="102">
        <f>IF(N$5=second_reg_period, INDEX(Inputs!$N$140:$N$150,MATCH($B409,Inputs!$C$140:$C$150,0)),0)/conv_2015_2010</f>
        <v>0</v>
      </c>
      <c r="O416" s="102">
        <f>IF(O$5=second_reg_period, INDEX(Inputs!$N$140:$N$150,MATCH($B409,Inputs!$C$140:$C$150,0)),0)/conv_2015_2010</f>
        <v>0</v>
      </c>
      <c r="P416" s="102">
        <f>IF(P$5=second_reg_period, INDEX(Inputs!$N$140:$N$150,MATCH($B409,Inputs!$C$140:$C$150,0)),0)/conv_2015_2010</f>
        <v>0</v>
      </c>
      <c r="Q416" s="102">
        <f>IF(Q$5=second_reg_period, INDEX(Inputs!$N$140:$N$150,MATCH($B409,Inputs!$C$140:$C$150,0)),0)/conv_2015_2010</f>
        <v>0</v>
      </c>
      <c r="R416" s="102">
        <f>IF(R$5=second_reg_period, INDEX(Inputs!$N$140:$N$150,MATCH($B409,Inputs!$C$140:$C$150,0)),0)/conv_2015_2010</f>
        <v>0</v>
      </c>
      <c r="S416" s="102">
        <f>IF(S$5=second_reg_period, INDEX(Inputs!$N$140:$N$150,MATCH($B409,Inputs!$C$140:$C$150,0)),0)/conv_2015_2010</f>
        <v>0</v>
      </c>
    </row>
    <row r="417" spans="3:19" ht="12.75" customHeight="1">
      <c r="D417" s="21" t="s">
        <v>28</v>
      </c>
      <c r="E417" s="1" t="s">
        <v>27</v>
      </c>
      <c r="I417" s="1">
        <f t="shared" ref="I417" si="141">H417-I414+I415+I416</f>
        <v>0</v>
      </c>
      <c r="J417" s="1">
        <f t="shared" ref="J417" si="142">I417-J414+J415+J416</f>
        <v>0</v>
      </c>
      <c r="K417" s="1">
        <f t="shared" ref="K417" si="143">J417-K414+K415+K416</f>
        <v>0</v>
      </c>
      <c r="L417" s="1">
        <f t="shared" ref="L417" si="144">K417-L414+L415+L416</f>
        <v>0</v>
      </c>
      <c r="M417" s="1">
        <f t="shared" ref="M417" si="145">L417-M414+M415+M416</f>
        <v>0</v>
      </c>
      <c r="N417" s="1">
        <f t="shared" ref="N417" si="146">M417-N414+N415+N416</f>
        <v>0</v>
      </c>
      <c r="O417" s="1">
        <f t="shared" ref="O417" si="147">N417-O414+O415+O416</f>
        <v>0</v>
      </c>
      <c r="P417" s="1">
        <f t="shared" ref="P417" si="148">O417-P414+P415+P416</f>
        <v>0</v>
      </c>
      <c r="Q417" s="1">
        <f t="shared" ref="Q417" si="149">P417-Q414+Q415+Q416</f>
        <v>0</v>
      </c>
      <c r="R417" s="1">
        <f t="shared" ref="R417" si="150">Q417-R414+R415+R416</f>
        <v>0</v>
      </c>
      <c r="S417" s="1">
        <f t="shared" ref="S417" si="151">R417-S414+S415+S416</f>
        <v>0</v>
      </c>
    </row>
    <row r="418" spans="3:19" ht="12.75" customHeight="1">
      <c r="I418" s="37"/>
    </row>
    <row r="419" spans="3:19" ht="12.75" customHeight="1">
      <c r="I419" s="37"/>
    </row>
    <row r="420" spans="3:19" ht="12.75" customHeight="1">
      <c r="C420" s="2" t="s">
        <v>17</v>
      </c>
      <c r="E420" s="1" t="s">
        <v>27</v>
      </c>
      <c r="I420" s="37"/>
      <c r="J420" s="10">
        <f>INDEX(Inputs!J$43:J$53,MATCH($B409,Inputs!$C$43:$C$53,0))*(1+IF(J$5&lt;=second_reg_period, J$7, J$6))^0.5</f>
        <v>6.1459334345916981</v>
      </c>
      <c r="K420" s="10">
        <f>INDEX(Inputs!K$43:K$53,MATCH($B409,Inputs!$C$43:$C$53,0))*(1+IF(K$5&lt;=second_reg_period, K$7, K$6))^0.5</f>
        <v>0</v>
      </c>
      <c r="L420" s="10">
        <f>INDEX(Inputs!L$43:L$53,MATCH($B409,Inputs!$C$43:$C$53,0))*(1+IF(L$5&lt;=second_reg_period, L$7, L$6))^0.5</f>
        <v>0</v>
      </c>
      <c r="M420" s="10">
        <f>INDEX(Inputs!M$43:M$53,MATCH($B409,Inputs!$C$43:$C$53,0))*(1+IF(M$5&lt;=second_reg_period, M$7, M$6))^0.5</f>
        <v>0</v>
      </c>
      <c r="N420" s="10">
        <f>INDEX(Inputs!N$43:N$53,MATCH($B409,Inputs!$C$43:$C$53,0))*(1+IF(N$5&lt;=second_reg_period, N$7, N$6))^0.5</f>
        <v>0</v>
      </c>
      <c r="O420" s="10">
        <f>INDEX(Inputs!O$43:O$53,MATCH($B409,Inputs!$C$43:$C$53,0))*(1+IF(O$5&lt;=second_reg_period, O$7, O$6))^0.5</f>
        <v>8.246929641420417</v>
      </c>
      <c r="P420" s="10">
        <f>INDEX(Inputs!P$43:P$53,MATCH($B409,Inputs!$C$43:$C$53,0))*(1+IF(P$5&lt;=second_reg_period, P$7, P$6))^0.5</f>
        <v>0</v>
      </c>
      <c r="Q420" s="10">
        <f>INDEX(Inputs!Q$43:Q$53,MATCH($B409,Inputs!$C$43:$C$53,0))*(1+IF(Q$5&lt;=second_reg_period, Q$7, Q$6))^0.5</f>
        <v>0</v>
      </c>
      <c r="R420" s="10">
        <f>INDEX(Inputs!R$43:R$53,MATCH($B409,Inputs!$C$43:$C$53,0))*(1+IF(R$5&lt;=second_reg_period, R$7, R$6))^0.5</f>
        <v>0</v>
      </c>
      <c r="S420" s="10">
        <f>INDEX(Inputs!S$43:S$53,MATCH($B409,Inputs!$C$43:$C$53,0))*(1+IF(S$5&lt;=second_reg_period, S$7, S$6))^0.5</f>
        <v>0</v>
      </c>
    </row>
    <row r="421" spans="3:19" ht="12.75" customHeight="1">
      <c r="D421" s="21" t="s">
        <v>22</v>
      </c>
      <c r="I421" s="37"/>
      <c r="O421" s="6"/>
      <c r="P421" s="6"/>
      <c r="Q421" s="6"/>
      <c r="R421" s="6"/>
      <c r="S421" s="6"/>
    </row>
    <row r="422" spans="3:19" ht="12.75" customHeight="1">
      <c r="D422" s="24">
        <v>2011</v>
      </c>
      <c r="E422" s="1" t="s">
        <v>27</v>
      </c>
      <c r="I422" s="37"/>
      <c r="J422" s="5">
        <f>IF(SUM($I422:I422)&lt;SUMIF(I$5:$I$5, $D422,I$420:$I$420), SUMIF(I$5:$I$5, $D422,I$420:$I$420)/$I$411, SUMIF(I$5:$I$5, $D422,I$420:$I$420)-SUM($I422:I422))</f>
        <v>0</v>
      </c>
      <c r="K422" s="5">
        <f>IF(SUM($I422:J422)&lt;SUMIF($I$5:J$5, $D422,$I$420:J$420), SUMIF($I$5:J$5, $D422,$I$420:J$420)/$I$411, SUMIF($I$5:J$5, $D422,$I$420:J$420)-SUM($I422:J422))</f>
        <v>0.13601158954296691</v>
      </c>
      <c r="L422" s="5">
        <f>IF(SUM($I422:K422)&lt;SUMIF($I$5:K$5, $D422,$I$420:K$420), SUMIF($I$5:K$5, $D422,$I$420:K$420)/$I$411, SUMIF($I$5:K$5, $D422,$I$420:K$420)-SUM($I422:K422))</f>
        <v>0.13601158954296691</v>
      </c>
      <c r="M422" s="5">
        <f>IF(SUM($I422:L422)&lt;SUMIF($I$5:L$5, $D422,$I$420:L$420), SUMIF($I$5:L$5, $D422,$I$420:L$420)/$I$411, SUMIF($I$5:L$5, $D422,$I$420:L$420)-SUM($I422:L422))</f>
        <v>0.13601158954296691</v>
      </c>
      <c r="N422" s="5">
        <f>IF(SUM($I422:M422)&lt;SUMIF($I$5:M$5, $D422,$I$420:M$420), SUMIF($I$5:M$5, $D422,$I$420:M$420)/$I$411, SUMIF($I$5:M$5, $D422,$I$420:M$420)-SUM($I422:M422))</f>
        <v>0.13601158954296691</v>
      </c>
      <c r="O422" s="5">
        <f>IF(SUM($I422:N422)&lt;SUMIF($I$5:N$5, $D422,$I$420:N$420), SUMIF($I$5:N$5, $D422,$I$420:N$420)/$I$411, SUMIF($I$5:N$5, $D422,$I$420:N$420)-SUM($I422:N422))</f>
        <v>0.13601158954296691</v>
      </c>
      <c r="P422" s="5">
        <f>IF(SUM($I422:O422)&lt;SUMIF($I$5:O$5, $D422,$I$420:O$420), SUMIF($I$5:O$5, $D422,$I$420:O$420)/$I$411, SUMIF($I$5:O$5, $D422,$I$420:O$420)-SUM($I422:O422))</f>
        <v>0.13601158954296691</v>
      </c>
      <c r="Q422" s="5">
        <f>IF(SUM($I422:P422)&lt;SUMIF($I$5:P$5, $D422,$I$420:P$420), SUMIF($I$5:P$5, $D422,$I$420:P$420)/$I$411, SUMIF($I$5:P$5, $D422,$I$420:P$420)-SUM($I422:P422))</f>
        <v>0.13601158954296691</v>
      </c>
      <c r="R422" s="5">
        <f>IF(SUM($I422:Q422)&lt;SUMIF($I$5:Q$5, $D422,$I$420:Q$420), SUMIF($I$5:Q$5, $D422,$I$420:Q$420)/$I$411, SUMIF($I$5:Q$5, $D422,$I$420:Q$420)-SUM($I422:Q422))</f>
        <v>0.13601158954296691</v>
      </c>
      <c r="S422" s="5">
        <f>IF(SUM($I422:R422)&lt;SUMIF($I$5:R$5, $D422,$I$420:R$420), SUMIF($I$5:R$5, $D422,$I$420:R$420)/$I$411, SUMIF($I$5:R$5, $D422,$I$420:R$420)-SUM($I422:R422))</f>
        <v>0.13601158954296691</v>
      </c>
    </row>
    <row r="423" spans="3:19" ht="12.75" customHeight="1">
      <c r="D423" s="25">
        <f>D422+1</f>
        <v>2012</v>
      </c>
      <c r="E423" s="1" t="s">
        <v>27</v>
      </c>
      <c r="I423" s="37"/>
      <c r="J423" s="5">
        <f>IF(SUM($I423:I423)&lt;SUMIF(I$5:$I$5, $D423,I$420:$I$420), SUMIF(I$5:$I$5, $D423,I$420:$I$420)/$I$411, SUMIF(I$5:$I$5, $D423,I$420:$I$420)-SUM($I423:I423))</f>
        <v>0</v>
      </c>
      <c r="K423" s="5">
        <f>IF(SUM($I423:J423)&lt;SUMIF($I$5:J$5, $D423,$I$420:J$420), SUMIF($I$5:J$5, $D423,$I$420:J$420)/$I$411, SUMIF($I$5:J$5, $D423,$I$420:J$420)-SUM($I423:J423))</f>
        <v>0</v>
      </c>
      <c r="L423" s="5">
        <f>IF(SUM($I423:K423)&lt;SUMIF($I$5:K$5, $D423,$I$420:K$420), SUMIF($I$5:K$5, $D423,$I$420:K$420)/$I$411, SUMIF($I$5:K$5, $D423,$I$420:K$420)-SUM($I423:K423))</f>
        <v>0</v>
      </c>
      <c r="M423" s="5">
        <f>IF(SUM($I423:L423)&lt;SUMIF($I$5:L$5, $D423,$I$420:L$420), SUMIF($I$5:L$5, $D423,$I$420:L$420)/$I$411, SUMIF($I$5:L$5, $D423,$I$420:L$420)-SUM($I423:L423))</f>
        <v>0</v>
      </c>
      <c r="N423" s="5">
        <f>IF(SUM($I423:M423)&lt;SUMIF($I$5:M$5, $D423,$I$420:M$420), SUMIF($I$5:M$5, $D423,$I$420:M$420)/$I$411, SUMIF($I$5:M$5, $D423,$I$420:M$420)-SUM($I423:M423))</f>
        <v>0</v>
      </c>
      <c r="O423" s="5">
        <f>IF(SUM($I423:N423)&lt;SUMIF($I$5:N$5, $D423,$I$420:N$420), SUMIF($I$5:N$5, $D423,$I$420:N$420)/$I$411, SUMIF($I$5:N$5, $D423,$I$420:N$420)-SUM($I423:N423))</f>
        <v>0</v>
      </c>
      <c r="P423" s="5">
        <f>IF(SUM($I423:O423)&lt;SUMIF($I$5:O$5, $D423,$I$420:O$420), SUMIF($I$5:O$5, $D423,$I$420:O$420)/$I$411, SUMIF($I$5:O$5, $D423,$I$420:O$420)-SUM($I423:O423))</f>
        <v>0</v>
      </c>
      <c r="Q423" s="5">
        <f>IF(SUM($I423:P423)&lt;SUMIF($I$5:P$5, $D423,$I$420:P$420), SUMIF($I$5:P$5, $D423,$I$420:P$420)/$I$411, SUMIF($I$5:P$5, $D423,$I$420:P$420)-SUM($I423:P423))</f>
        <v>0</v>
      </c>
      <c r="R423" s="5">
        <f>IF(SUM($I423:Q423)&lt;SUMIF($I$5:Q$5, $D423,$I$420:Q$420), SUMIF($I$5:Q$5, $D423,$I$420:Q$420)/$I$411, SUMIF($I$5:Q$5, $D423,$I$420:Q$420)-SUM($I423:Q423))</f>
        <v>0</v>
      </c>
      <c r="S423" s="5">
        <f>IF(SUM($I423:R423)&lt;SUMIF($I$5:R$5, $D423,$I$420:R$420), SUMIF($I$5:R$5, $D423,$I$420:R$420)/$I$411, SUMIF($I$5:R$5, $D423,$I$420:R$420)-SUM($I423:R423))</f>
        <v>0</v>
      </c>
    </row>
    <row r="424" spans="3:19" ht="12.75" customHeight="1">
      <c r="D424" s="25">
        <f t="shared" ref="D424:D451" si="152">D423+1</f>
        <v>2013</v>
      </c>
      <c r="E424" s="1" t="s">
        <v>27</v>
      </c>
      <c r="I424" s="37"/>
      <c r="J424" s="5">
        <f>IF(SUM($I424:I424)&lt;SUMIF(I$5:$I$5, $D424,I$420:$I$420), SUMIF(I$5:$I$5, $D424,I$420:$I$420)/$I$411, SUMIF(I$5:$I$5, $D424,I$420:$I$420)-SUM($I424:I424))</f>
        <v>0</v>
      </c>
      <c r="K424" s="5">
        <f>IF(SUM($I424:J424)&lt;SUMIF($I$5:J$5, $D424,$I$420:J$420), SUMIF($I$5:J$5, $D424,$I$420:J$420)/$I$411, SUMIF($I$5:J$5, $D424,$I$420:J$420)-SUM($I424:J424))</f>
        <v>0</v>
      </c>
      <c r="L424" s="5">
        <f>IF(SUM($I424:K424)&lt;SUMIF($I$5:K$5, $D424,$I$420:K$420), SUMIF($I$5:K$5, $D424,$I$420:K$420)/$I$411, SUMIF($I$5:K$5, $D424,$I$420:K$420)-SUM($I424:K424))</f>
        <v>0</v>
      </c>
      <c r="M424" s="5">
        <f>IF(SUM($I424:L424)&lt;SUMIF($I$5:L$5, $D424,$I$420:L$420), SUMIF($I$5:L$5, $D424,$I$420:L$420)/$I$411, SUMIF($I$5:L$5, $D424,$I$420:L$420)-SUM($I424:L424))</f>
        <v>0</v>
      </c>
      <c r="N424" s="5">
        <f>IF(SUM($I424:M424)&lt;SUMIF($I$5:M$5, $D424,$I$420:M$420), SUMIF($I$5:M$5, $D424,$I$420:M$420)/$I$411, SUMIF($I$5:M$5, $D424,$I$420:M$420)-SUM($I424:M424))</f>
        <v>0</v>
      </c>
      <c r="O424" s="5">
        <f>IF(SUM($I424:N424)&lt;SUMIF($I$5:N$5, $D424,$I$420:N$420), SUMIF($I$5:N$5, $D424,$I$420:N$420)/$I$411, SUMIF($I$5:N$5, $D424,$I$420:N$420)-SUM($I424:N424))</f>
        <v>0</v>
      </c>
      <c r="P424" s="5">
        <f>IF(SUM($I424:O424)&lt;SUMIF($I$5:O$5, $D424,$I$420:O$420), SUMIF($I$5:O$5, $D424,$I$420:O$420)/$I$411, SUMIF($I$5:O$5, $D424,$I$420:O$420)-SUM($I424:O424))</f>
        <v>0</v>
      </c>
      <c r="Q424" s="5">
        <f>IF(SUM($I424:P424)&lt;SUMIF($I$5:P$5, $D424,$I$420:P$420), SUMIF($I$5:P$5, $D424,$I$420:P$420)/$I$411, SUMIF($I$5:P$5, $D424,$I$420:P$420)-SUM($I424:P424))</f>
        <v>0</v>
      </c>
      <c r="R424" s="5">
        <f>IF(SUM($I424:Q424)&lt;SUMIF($I$5:Q$5, $D424,$I$420:Q$420), SUMIF($I$5:Q$5, $D424,$I$420:Q$420)/$I$411, SUMIF($I$5:Q$5, $D424,$I$420:Q$420)-SUM($I424:Q424))</f>
        <v>0</v>
      </c>
      <c r="S424" s="5">
        <f>IF(SUM($I424:R424)&lt;SUMIF($I$5:R$5, $D424,$I$420:R$420), SUMIF($I$5:R$5, $D424,$I$420:R$420)/$I$411, SUMIF($I$5:R$5, $D424,$I$420:R$420)-SUM($I424:R424))</f>
        <v>0</v>
      </c>
    </row>
    <row r="425" spans="3:19" ht="12.75" customHeight="1">
      <c r="D425" s="25">
        <f t="shared" si="152"/>
        <v>2014</v>
      </c>
      <c r="E425" s="1" t="s">
        <v>27</v>
      </c>
      <c r="I425" s="37"/>
      <c r="J425" s="5">
        <f>IF(SUM($I425:I425)&lt;SUMIF(I$5:$I$5, $D425,I$420:$I$420), SUMIF(I$5:$I$5, $D425,I$420:$I$420)/$I$411, SUMIF(I$5:$I$5, $D425,I$420:$I$420)-SUM($I425:I425))</f>
        <v>0</v>
      </c>
      <c r="K425" s="5">
        <f>IF(SUM($I425:J425)&lt;SUMIF($I$5:J$5, $D425,$I$420:J$420), SUMIF($I$5:J$5, $D425,$I$420:J$420)/$I$411, SUMIF($I$5:J$5, $D425,$I$420:J$420)-SUM($I425:J425))</f>
        <v>0</v>
      </c>
      <c r="L425" s="5">
        <f>IF(SUM($I425:K425)&lt;SUMIF($I$5:K$5, $D425,$I$420:K$420), SUMIF($I$5:K$5, $D425,$I$420:K$420)/$I$411, SUMIF($I$5:K$5, $D425,$I$420:K$420)-SUM($I425:K425))</f>
        <v>0</v>
      </c>
      <c r="M425" s="5">
        <f>IF(SUM($I425:L425)&lt;SUMIF($I$5:L$5, $D425,$I$420:L$420), SUMIF($I$5:L$5, $D425,$I$420:L$420)/$I$411, SUMIF($I$5:L$5, $D425,$I$420:L$420)-SUM($I425:L425))</f>
        <v>0</v>
      </c>
      <c r="N425" s="5">
        <f>IF(SUM($I425:M425)&lt;SUMIF($I$5:M$5, $D425,$I$420:M$420), SUMIF($I$5:M$5, $D425,$I$420:M$420)/$I$411, SUMIF($I$5:M$5, $D425,$I$420:M$420)-SUM($I425:M425))</f>
        <v>0</v>
      </c>
      <c r="O425" s="5">
        <f>IF(SUM($I425:N425)&lt;SUMIF($I$5:N$5, $D425,$I$420:N$420), SUMIF($I$5:N$5, $D425,$I$420:N$420)/$I$411, SUMIF($I$5:N$5, $D425,$I$420:N$420)-SUM($I425:N425))</f>
        <v>0</v>
      </c>
      <c r="P425" s="5">
        <f>IF(SUM($I425:O425)&lt;SUMIF($I$5:O$5, $D425,$I$420:O$420), SUMIF($I$5:O$5, $D425,$I$420:O$420)/$I$411, SUMIF($I$5:O$5, $D425,$I$420:O$420)-SUM($I425:O425))</f>
        <v>0</v>
      </c>
      <c r="Q425" s="5">
        <f>IF(SUM($I425:P425)&lt;SUMIF($I$5:P$5, $D425,$I$420:P$420), SUMIF($I$5:P$5, $D425,$I$420:P$420)/$I$411, SUMIF($I$5:P$5, $D425,$I$420:P$420)-SUM($I425:P425))</f>
        <v>0</v>
      </c>
      <c r="R425" s="5">
        <f>IF(SUM($I425:Q425)&lt;SUMIF($I$5:Q$5, $D425,$I$420:Q$420), SUMIF($I$5:Q$5, $D425,$I$420:Q$420)/$I$411, SUMIF($I$5:Q$5, $D425,$I$420:Q$420)-SUM($I425:Q425))</f>
        <v>0</v>
      </c>
      <c r="S425" s="5">
        <f>IF(SUM($I425:R425)&lt;SUMIF($I$5:R$5, $D425,$I$420:R$420), SUMIF($I$5:R$5, $D425,$I$420:R$420)/$I$411, SUMIF($I$5:R$5, $D425,$I$420:R$420)-SUM($I425:R425))</f>
        <v>0</v>
      </c>
    </row>
    <row r="426" spans="3:19" ht="12.75" customHeight="1">
      <c r="D426" s="25">
        <f t="shared" si="152"/>
        <v>2015</v>
      </c>
      <c r="E426" s="1" t="s">
        <v>27</v>
      </c>
      <c r="I426" s="37"/>
      <c r="J426" s="5">
        <f>IF(SUM($I426:I426)&lt;SUMIF(I$5:$I$5, $D426,I$420:$I$420), SUMIF(I$5:$I$5, $D426,I$420:$I$420)/$I$411, SUMIF(I$5:$I$5, $D426,I$420:$I$420)-SUM($I426:I426))</f>
        <v>0</v>
      </c>
      <c r="K426" s="5">
        <f>IF(SUM($I426:J426)&lt;SUMIF($I$5:J$5, $D426,$I$420:J$420), SUMIF($I$5:J$5, $D426,$I$420:J$420)/$I$411, SUMIF($I$5:J$5, $D426,$I$420:J$420)-SUM($I426:J426))</f>
        <v>0</v>
      </c>
      <c r="L426" s="5">
        <f>IF(SUM($I426:K426)&lt;SUMIF($I$5:K$5, $D426,$I$420:K$420), SUMIF($I$5:K$5, $D426,$I$420:K$420)/$I$411, SUMIF($I$5:K$5, $D426,$I$420:K$420)-SUM($I426:K426))</f>
        <v>0</v>
      </c>
      <c r="M426" s="5">
        <f>IF(SUM($I426:L426)&lt;SUMIF($I$5:L$5, $D426,$I$420:L$420), SUMIF($I$5:L$5, $D426,$I$420:L$420)/$I$411, SUMIF($I$5:L$5, $D426,$I$420:L$420)-SUM($I426:L426))</f>
        <v>0</v>
      </c>
      <c r="N426" s="5">
        <f>IF(SUM($I426:M426)&lt;SUMIF($I$5:M$5, $D426,$I$420:M$420), SUMIF($I$5:M$5, $D426,$I$420:M$420)/$I$411, SUMIF($I$5:M$5, $D426,$I$420:M$420)-SUM($I426:M426))</f>
        <v>0</v>
      </c>
      <c r="O426" s="5">
        <f>IF(SUM($I426:N426)&lt;SUMIF($I$5:N$5, $D426,$I$420:N$420), SUMIF($I$5:N$5, $D426,$I$420:N$420)/$I$411, SUMIF($I$5:N$5, $D426,$I$420:N$420)-SUM($I426:N426))</f>
        <v>0</v>
      </c>
      <c r="P426" s="5">
        <f>IF(SUM($I426:O426)&lt;SUMIF($I$5:O$5, $D426,$I$420:O$420), SUMIF($I$5:O$5, $D426,$I$420:O$420)/$I$411, SUMIF($I$5:O$5, $D426,$I$420:O$420)-SUM($I426:O426))</f>
        <v>0</v>
      </c>
      <c r="Q426" s="5">
        <f>IF(SUM($I426:P426)&lt;SUMIF($I$5:P$5, $D426,$I$420:P$420), SUMIF($I$5:P$5, $D426,$I$420:P$420)/$I$411, SUMIF($I$5:P$5, $D426,$I$420:P$420)-SUM($I426:P426))</f>
        <v>0</v>
      </c>
      <c r="R426" s="5">
        <f>IF(SUM($I426:Q426)&lt;SUMIF($I$5:Q$5, $D426,$I$420:Q$420), SUMIF($I$5:Q$5, $D426,$I$420:Q$420)/$I$411, SUMIF($I$5:Q$5, $D426,$I$420:Q$420)-SUM($I426:Q426))</f>
        <v>0</v>
      </c>
      <c r="S426" s="5">
        <f>IF(SUM($I426:R426)&lt;SUMIF($I$5:R$5, $D426,$I$420:R$420), SUMIF($I$5:R$5, $D426,$I$420:R$420)/$I$411, SUMIF($I$5:R$5, $D426,$I$420:R$420)-SUM($I426:R426))</f>
        <v>0</v>
      </c>
    </row>
    <row r="427" spans="3:19" ht="12.75" customHeight="1">
      <c r="D427" s="25">
        <f t="shared" si="152"/>
        <v>2016</v>
      </c>
      <c r="E427" s="1" t="s">
        <v>27</v>
      </c>
      <c r="I427" s="37"/>
      <c r="J427" s="5">
        <f>IF(SUM($I427:I427)&lt;SUMIF(I$5:$I$5, $D427,I$420:$I$420), SUMIF(I$5:$I$5, $D427,I$420:$I$420)/$I$411, SUMIF(I$5:$I$5, $D427,I$420:$I$420)-SUM($I427:I427))</f>
        <v>0</v>
      </c>
      <c r="K427" s="5">
        <f>IF(SUM($I427:J427)&lt;SUMIF($I$5:J$5, $D427,$I$420:J$420), SUMIF($I$5:J$5, $D427,$I$420:J$420)/$I$411, SUMIF($I$5:J$5, $D427,$I$420:J$420)-SUM($I427:J427))</f>
        <v>0</v>
      </c>
      <c r="L427" s="5">
        <f>IF(SUM($I427:K427)&lt;SUMIF($I$5:K$5, $D427,$I$420:K$420), SUMIF($I$5:K$5, $D427,$I$420:K$420)/$I$411, SUMIF($I$5:K$5, $D427,$I$420:K$420)-SUM($I427:K427))</f>
        <v>0</v>
      </c>
      <c r="M427" s="5">
        <f>IF(SUM($I427:L427)&lt;SUMIF($I$5:L$5, $D427,$I$420:L$420), SUMIF($I$5:L$5, $D427,$I$420:L$420)/$I$411, SUMIF($I$5:L$5, $D427,$I$420:L$420)-SUM($I427:L427))</f>
        <v>0</v>
      </c>
      <c r="N427" s="5">
        <f>IF(SUM($I427:M427)&lt;SUMIF($I$5:M$5, $D427,$I$420:M$420), SUMIF($I$5:M$5, $D427,$I$420:M$420)/$I$411, SUMIF($I$5:M$5, $D427,$I$420:M$420)-SUM($I427:M427))</f>
        <v>0</v>
      </c>
      <c r="O427" s="5">
        <f>IF(SUM($I427:N427)&lt;SUMIF($I$5:N$5, $D427,$I$420:N$420), SUMIF($I$5:N$5, $D427,$I$420:N$420)/$I$411, SUMIF($I$5:N$5, $D427,$I$420:N$420)-SUM($I427:N427))</f>
        <v>0</v>
      </c>
      <c r="P427" s="5">
        <f>IF(SUM($I427:O427)&lt;SUMIF($I$5:O$5, $D427,$I$420:O$420), SUMIF($I$5:O$5, $D427,$I$420:O$420)/$I$411, SUMIF($I$5:O$5, $D427,$I$420:O$420)-SUM($I427:O427))</f>
        <v>0.18250734755201903</v>
      </c>
      <c r="Q427" s="5">
        <f>IF(SUM($I427:P427)&lt;SUMIF($I$5:P$5, $D427,$I$420:P$420), SUMIF($I$5:P$5, $D427,$I$420:P$420)/$I$411, SUMIF($I$5:P$5, $D427,$I$420:P$420)-SUM($I427:P427))</f>
        <v>0.18250734755201903</v>
      </c>
      <c r="R427" s="5">
        <f>IF(SUM($I427:Q427)&lt;SUMIF($I$5:Q$5, $D427,$I$420:Q$420), SUMIF($I$5:Q$5, $D427,$I$420:Q$420)/$I$411, SUMIF($I$5:Q$5, $D427,$I$420:Q$420)-SUM($I427:Q427))</f>
        <v>0.18250734755201903</v>
      </c>
      <c r="S427" s="5">
        <f>IF(SUM($I427:R427)&lt;SUMIF($I$5:R$5, $D427,$I$420:R$420), SUMIF($I$5:R$5, $D427,$I$420:R$420)/$I$411, SUMIF($I$5:R$5, $D427,$I$420:R$420)-SUM($I427:R427))</f>
        <v>0.18250734755201903</v>
      </c>
    </row>
    <row r="428" spans="3:19" ht="12.75" customHeight="1">
      <c r="D428" s="25">
        <f t="shared" si="152"/>
        <v>2017</v>
      </c>
      <c r="E428" s="1" t="s">
        <v>27</v>
      </c>
      <c r="I428" s="37"/>
      <c r="J428" s="5">
        <f>IF(SUM($I428:I428)&lt;SUMIF(I$5:$I$5, $D428,I$420:$I$420), SUMIF(I$5:$I$5, $D428,I$420:$I$420)/$I$411, SUMIF(I$5:$I$5, $D428,I$420:$I$420)-SUM($I428:I428))</f>
        <v>0</v>
      </c>
      <c r="K428" s="5">
        <f>IF(SUM($I428:J428)&lt;SUMIF($I$5:J$5, $D428,$I$420:J$420), SUMIF($I$5:J$5, $D428,$I$420:J$420)/$I$411, SUMIF($I$5:J$5, $D428,$I$420:J$420)-SUM($I428:J428))</f>
        <v>0</v>
      </c>
      <c r="L428" s="5">
        <f>IF(SUM($I428:K428)&lt;SUMIF($I$5:K$5, $D428,$I$420:K$420), SUMIF($I$5:K$5, $D428,$I$420:K$420)/$I$411, SUMIF($I$5:K$5, $D428,$I$420:K$420)-SUM($I428:K428))</f>
        <v>0</v>
      </c>
      <c r="M428" s="5">
        <f>IF(SUM($I428:L428)&lt;SUMIF($I$5:L$5, $D428,$I$420:L$420), SUMIF($I$5:L$5, $D428,$I$420:L$420)/$I$411, SUMIF($I$5:L$5, $D428,$I$420:L$420)-SUM($I428:L428))</f>
        <v>0</v>
      </c>
      <c r="N428" s="5">
        <f>IF(SUM($I428:M428)&lt;SUMIF($I$5:M$5, $D428,$I$420:M$420), SUMIF($I$5:M$5, $D428,$I$420:M$420)/$I$411, SUMIF($I$5:M$5, $D428,$I$420:M$420)-SUM($I428:M428))</f>
        <v>0</v>
      </c>
      <c r="O428" s="5">
        <f>IF(SUM($I428:N428)&lt;SUMIF($I$5:N$5, $D428,$I$420:N$420), SUMIF($I$5:N$5, $D428,$I$420:N$420)/$I$411, SUMIF($I$5:N$5, $D428,$I$420:N$420)-SUM($I428:N428))</f>
        <v>0</v>
      </c>
      <c r="P428" s="5">
        <f>IF(SUM($I428:O428)&lt;SUMIF($I$5:O$5, $D428,$I$420:O$420), SUMIF($I$5:O$5, $D428,$I$420:O$420)/$I$411, SUMIF($I$5:O$5, $D428,$I$420:O$420)-SUM($I428:O428))</f>
        <v>0</v>
      </c>
      <c r="Q428" s="5">
        <f>IF(SUM($I428:P428)&lt;SUMIF($I$5:P$5, $D428,$I$420:P$420), SUMIF($I$5:P$5, $D428,$I$420:P$420)/$I$411, SUMIF($I$5:P$5, $D428,$I$420:P$420)-SUM($I428:P428))</f>
        <v>0</v>
      </c>
      <c r="R428" s="5">
        <f>IF(SUM($I428:Q428)&lt;SUMIF($I$5:Q$5, $D428,$I$420:Q$420), SUMIF($I$5:Q$5, $D428,$I$420:Q$420)/$I$411, SUMIF($I$5:Q$5, $D428,$I$420:Q$420)-SUM($I428:Q428))</f>
        <v>0</v>
      </c>
      <c r="S428" s="5">
        <f>IF(SUM($I428:R428)&lt;SUMIF($I$5:R$5, $D428,$I$420:R$420), SUMIF($I$5:R$5, $D428,$I$420:R$420)/$I$411, SUMIF($I$5:R$5, $D428,$I$420:R$420)-SUM($I428:R428))</f>
        <v>0</v>
      </c>
    </row>
    <row r="429" spans="3:19" ht="12.75" customHeight="1">
      <c r="D429" s="25">
        <f t="shared" si="152"/>
        <v>2018</v>
      </c>
      <c r="E429" s="1" t="s">
        <v>27</v>
      </c>
      <c r="I429" s="37"/>
      <c r="J429" s="5">
        <f>IF(SUM($I429:I429)&lt;SUMIF(I$5:$I$5, $D429,I$420:$I$420), SUMIF(I$5:$I$5, $D429,I$420:$I$420)/$I$411, SUMIF(I$5:$I$5, $D429,I$420:$I$420)-SUM($I429:I429))</f>
        <v>0</v>
      </c>
      <c r="K429" s="5">
        <f>IF(SUM($I429:J429)&lt;SUMIF($I$5:J$5, $D429,$I$420:J$420), SUMIF($I$5:J$5, $D429,$I$420:J$420)/$I$411, SUMIF($I$5:J$5, $D429,$I$420:J$420)-SUM($I429:J429))</f>
        <v>0</v>
      </c>
      <c r="L429" s="5">
        <f>IF(SUM($I429:K429)&lt;SUMIF($I$5:K$5, $D429,$I$420:K$420), SUMIF($I$5:K$5, $D429,$I$420:K$420)/$I$411, SUMIF($I$5:K$5, $D429,$I$420:K$420)-SUM($I429:K429))</f>
        <v>0</v>
      </c>
      <c r="M429" s="5">
        <f>IF(SUM($I429:L429)&lt;SUMIF($I$5:L$5, $D429,$I$420:L$420), SUMIF($I$5:L$5, $D429,$I$420:L$420)/$I$411, SUMIF($I$5:L$5, $D429,$I$420:L$420)-SUM($I429:L429))</f>
        <v>0</v>
      </c>
      <c r="N429" s="5">
        <f>IF(SUM($I429:M429)&lt;SUMIF($I$5:M$5, $D429,$I$420:M$420), SUMIF($I$5:M$5, $D429,$I$420:M$420)/$I$411, SUMIF($I$5:M$5, $D429,$I$420:M$420)-SUM($I429:M429))</f>
        <v>0</v>
      </c>
      <c r="O429" s="5">
        <f>IF(SUM($I429:N429)&lt;SUMIF($I$5:N$5, $D429,$I$420:N$420), SUMIF($I$5:N$5, $D429,$I$420:N$420)/$I$411, SUMIF($I$5:N$5, $D429,$I$420:N$420)-SUM($I429:N429))</f>
        <v>0</v>
      </c>
      <c r="P429" s="5">
        <f>IF(SUM($I429:O429)&lt;SUMIF($I$5:O$5, $D429,$I$420:O$420), SUMIF($I$5:O$5, $D429,$I$420:O$420)/$I$411, SUMIF($I$5:O$5, $D429,$I$420:O$420)-SUM($I429:O429))</f>
        <v>0</v>
      </c>
      <c r="Q429" s="5">
        <f>IF(SUM($I429:P429)&lt;SUMIF($I$5:P$5, $D429,$I$420:P$420), SUMIF($I$5:P$5, $D429,$I$420:P$420)/$I$411, SUMIF($I$5:P$5, $D429,$I$420:P$420)-SUM($I429:P429))</f>
        <v>0</v>
      </c>
      <c r="R429" s="5">
        <f>IF(SUM($I429:Q429)&lt;SUMIF($I$5:Q$5, $D429,$I$420:Q$420), SUMIF($I$5:Q$5, $D429,$I$420:Q$420)/$I$411, SUMIF($I$5:Q$5, $D429,$I$420:Q$420)-SUM($I429:Q429))</f>
        <v>0</v>
      </c>
      <c r="S429" s="5">
        <f>IF(SUM($I429:R429)&lt;SUMIF($I$5:R$5, $D429,$I$420:R$420), SUMIF($I$5:R$5, $D429,$I$420:R$420)/$I$411, SUMIF($I$5:R$5, $D429,$I$420:R$420)-SUM($I429:R429))</f>
        <v>0</v>
      </c>
    </row>
    <row r="430" spans="3:19" ht="12.75" customHeight="1">
      <c r="D430" s="25">
        <f t="shared" si="152"/>
        <v>2019</v>
      </c>
      <c r="E430" s="1" t="s">
        <v>27</v>
      </c>
      <c r="I430" s="37"/>
      <c r="J430" s="5">
        <f>IF(SUM($I430:I430)&lt;SUMIF(I$5:$I$5, $D430,I$420:$I$420), SUMIF(I$5:$I$5, $D430,I$420:$I$420)/$I$411, SUMIF(I$5:$I$5, $D430,I$420:$I$420)-SUM($I430:I430))</f>
        <v>0</v>
      </c>
      <c r="K430" s="5">
        <f>IF(SUM($I430:J430)&lt;SUMIF($I$5:J$5, $D430,$I$420:J$420), SUMIF($I$5:J$5, $D430,$I$420:J$420)/$I$411, SUMIF($I$5:J$5, $D430,$I$420:J$420)-SUM($I430:J430))</f>
        <v>0</v>
      </c>
      <c r="L430" s="5">
        <f>IF(SUM($I430:K430)&lt;SUMIF($I$5:K$5, $D430,$I$420:K$420), SUMIF($I$5:K$5, $D430,$I$420:K$420)/$I$411, SUMIF($I$5:K$5, $D430,$I$420:K$420)-SUM($I430:K430))</f>
        <v>0</v>
      </c>
      <c r="M430" s="5">
        <f>IF(SUM($I430:L430)&lt;SUMIF($I$5:L$5, $D430,$I$420:L$420), SUMIF($I$5:L$5, $D430,$I$420:L$420)/$I$411, SUMIF($I$5:L$5, $D430,$I$420:L$420)-SUM($I430:L430))</f>
        <v>0</v>
      </c>
      <c r="N430" s="5">
        <f>IF(SUM($I430:M430)&lt;SUMIF($I$5:M$5, $D430,$I$420:M$420), SUMIF($I$5:M$5, $D430,$I$420:M$420)/$I$411, SUMIF($I$5:M$5, $D430,$I$420:M$420)-SUM($I430:M430))</f>
        <v>0</v>
      </c>
      <c r="O430" s="5">
        <f>IF(SUM($I430:N430)&lt;SUMIF($I$5:N$5, $D430,$I$420:N$420), SUMIF($I$5:N$5, $D430,$I$420:N$420)/$I$411, SUMIF($I$5:N$5, $D430,$I$420:N$420)-SUM($I430:N430))</f>
        <v>0</v>
      </c>
      <c r="P430" s="5">
        <f>IF(SUM($I430:O430)&lt;SUMIF($I$5:O$5, $D430,$I$420:O$420), SUMIF($I$5:O$5, $D430,$I$420:O$420)/$I$411, SUMIF($I$5:O$5, $D430,$I$420:O$420)-SUM($I430:O430))</f>
        <v>0</v>
      </c>
      <c r="Q430" s="5">
        <f>IF(SUM($I430:P430)&lt;SUMIF($I$5:P$5, $D430,$I$420:P$420), SUMIF($I$5:P$5, $D430,$I$420:P$420)/$I$411, SUMIF($I$5:P$5, $D430,$I$420:P$420)-SUM($I430:P430))</f>
        <v>0</v>
      </c>
      <c r="R430" s="5">
        <f>IF(SUM($I430:Q430)&lt;SUMIF($I$5:Q$5, $D430,$I$420:Q$420), SUMIF($I$5:Q$5, $D430,$I$420:Q$420)/$I$411, SUMIF($I$5:Q$5, $D430,$I$420:Q$420)-SUM($I430:Q430))</f>
        <v>0</v>
      </c>
      <c r="S430" s="5">
        <f>IF(SUM($I430:R430)&lt;SUMIF($I$5:R$5, $D430,$I$420:R$420), SUMIF($I$5:R$5, $D430,$I$420:R$420)/$I$411, SUMIF($I$5:R$5, $D430,$I$420:R$420)-SUM($I430:R430))</f>
        <v>0</v>
      </c>
    </row>
    <row r="431" spans="3:19" ht="12.75" customHeight="1">
      <c r="D431" s="25">
        <f t="shared" si="152"/>
        <v>2020</v>
      </c>
      <c r="E431" s="1" t="s">
        <v>27</v>
      </c>
      <c r="I431" s="37"/>
      <c r="J431" s="5">
        <f>IF(SUM($I431:I431)&lt;SUMIF(I$5:$I$5, $D431,I$420:$I$420), SUMIF(I$5:$I$5, $D431,I$420:$I$420)/$I$411, SUMIF(I$5:$I$5, $D431,I$420:$I$420)-SUM($I431:I431))</f>
        <v>0</v>
      </c>
      <c r="K431" s="5">
        <f>IF(SUM($I431:J431)&lt;SUMIF($I$5:J$5, $D431,$I$420:J$420), SUMIF($I$5:J$5, $D431,$I$420:J$420)/$I$411, SUMIF($I$5:J$5, $D431,$I$420:J$420)-SUM($I431:J431))</f>
        <v>0</v>
      </c>
      <c r="L431" s="5">
        <f>IF(SUM($I431:K431)&lt;SUMIF($I$5:K$5, $D431,$I$420:K$420), SUMIF($I$5:K$5, $D431,$I$420:K$420)/$I$411, SUMIF($I$5:K$5, $D431,$I$420:K$420)-SUM($I431:K431))</f>
        <v>0</v>
      </c>
      <c r="M431" s="5">
        <f>IF(SUM($I431:L431)&lt;SUMIF($I$5:L$5, $D431,$I$420:L$420), SUMIF($I$5:L$5, $D431,$I$420:L$420)/$I$411, SUMIF($I$5:L$5, $D431,$I$420:L$420)-SUM($I431:L431))</f>
        <v>0</v>
      </c>
      <c r="N431" s="5">
        <f>IF(SUM($I431:M431)&lt;SUMIF($I$5:M$5, $D431,$I$420:M$420), SUMIF($I$5:M$5, $D431,$I$420:M$420)/$I$411, SUMIF($I$5:M$5, $D431,$I$420:M$420)-SUM($I431:M431))</f>
        <v>0</v>
      </c>
      <c r="O431" s="5">
        <f>IF(SUM($I431:N431)&lt;SUMIF($I$5:N$5, $D431,$I$420:N$420), SUMIF($I$5:N$5, $D431,$I$420:N$420)/$I$411, SUMIF($I$5:N$5, $D431,$I$420:N$420)-SUM($I431:N431))</f>
        <v>0</v>
      </c>
      <c r="P431" s="5">
        <f>IF(SUM($I431:O431)&lt;SUMIF($I$5:O$5, $D431,$I$420:O$420), SUMIF($I$5:O$5, $D431,$I$420:O$420)/$I$411, SUMIF($I$5:O$5, $D431,$I$420:O$420)-SUM($I431:O431))</f>
        <v>0</v>
      </c>
      <c r="Q431" s="5">
        <f>IF(SUM($I431:P431)&lt;SUMIF($I$5:P$5, $D431,$I$420:P$420), SUMIF($I$5:P$5, $D431,$I$420:P$420)/$I$411, SUMIF($I$5:P$5, $D431,$I$420:P$420)-SUM($I431:P431))</f>
        <v>0</v>
      </c>
      <c r="R431" s="5">
        <f>IF(SUM($I431:Q431)&lt;SUMIF($I$5:Q$5, $D431,$I$420:Q$420), SUMIF($I$5:Q$5, $D431,$I$420:Q$420)/$I$411, SUMIF($I$5:Q$5, $D431,$I$420:Q$420)-SUM($I431:Q431))</f>
        <v>0</v>
      </c>
      <c r="S431" s="5">
        <f>IF(SUM($I431:R431)&lt;SUMIF($I$5:R$5, $D431,$I$420:R$420), SUMIF($I$5:R$5, $D431,$I$420:R$420)/$I$411, SUMIF($I$5:R$5, $D431,$I$420:R$420)-SUM($I431:R431))</f>
        <v>0</v>
      </c>
    </row>
    <row r="432" spans="3:19" ht="12.75" customHeight="1">
      <c r="D432" s="25">
        <f t="shared" si="152"/>
        <v>2021</v>
      </c>
      <c r="E432" s="1" t="s">
        <v>27</v>
      </c>
      <c r="I432" s="37"/>
      <c r="J432" s="5">
        <f>IF(SUM($I432:I432)&lt;SUMIF(I$5:$I$5, $D432,I$420:$I$420), SUMIF(I$5:$I$5, $D432,I$420:$I$420)/$I$411, SUMIF(I$5:$I$5, $D432,I$420:$I$420)-SUM($I432:I432))</f>
        <v>0</v>
      </c>
      <c r="K432" s="5">
        <f>IF(SUM($I432:J432)&lt;SUMIF($I$5:J$5, $D432,$I$420:J$420), SUMIF($I$5:J$5, $D432,$I$420:J$420)/$I$411, SUMIF($I$5:J$5, $D432,$I$420:J$420)-SUM($I432:J432))</f>
        <v>0</v>
      </c>
      <c r="L432" s="5">
        <f>IF(SUM($I432:K432)&lt;SUMIF($I$5:K$5, $D432,$I$420:K$420), SUMIF($I$5:K$5, $D432,$I$420:K$420)/$I$411, SUMIF($I$5:K$5, $D432,$I$420:K$420)-SUM($I432:K432))</f>
        <v>0</v>
      </c>
      <c r="M432" s="5">
        <f>IF(SUM($I432:L432)&lt;SUMIF($I$5:L$5, $D432,$I$420:L$420), SUMIF($I$5:L$5, $D432,$I$420:L$420)/$I$411, SUMIF($I$5:L$5, $D432,$I$420:L$420)-SUM($I432:L432))</f>
        <v>0</v>
      </c>
      <c r="N432" s="5">
        <f>IF(SUM($I432:M432)&lt;SUMIF($I$5:M$5, $D432,$I$420:M$420), SUMIF($I$5:M$5, $D432,$I$420:M$420)/$I$411, SUMIF($I$5:M$5, $D432,$I$420:M$420)-SUM($I432:M432))</f>
        <v>0</v>
      </c>
      <c r="O432" s="5">
        <f>IF(SUM($I432:N432)&lt;SUMIF($I$5:N$5, $D432,$I$420:N$420), SUMIF($I$5:N$5, $D432,$I$420:N$420)/$I$411, SUMIF($I$5:N$5, $D432,$I$420:N$420)-SUM($I432:N432))</f>
        <v>0</v>
      </c>
      <c r="P432" s="5">
        <f>IF(SUM($I432:O432)&lt;SUMIF($I$5:O$5, $D432,$I$420:O$420), SUMIF($I$5:O$5, $D432,$I$420:O$420)/$I$411, SUMIF($I$5:O$5, $D432,$I$420:O$420)-SUM($I432:O432))</f>
        <v>0</v>
      </c>
      <c r="Q432" s="5">
        <f>IF(SUM($I432:P432)&lt;SUMIF($I$5:P$5, $D432,$I$420:P$420), SUMIF($I$5:P$5, $D432,$I$420:P$420)/$I$411, SUMIF($I$5:P$5, $D432,$I$420:P$420)-SUM($I432:P432))</f>
        <v>0</v>
      </c>
      <c r="R432" s="5">
        <f>IF(SUM($I432:Q432)&lt;SUMIF($I$5:Q$5, $D432,$I$420:Q$420), SUMIF($I$5:Q$5, $D432,$I$420:Q$420)/$I$411, SUMIF($I$5:Q$5, $D432,$I$420:Q$420)-SUM($I432:Q432))</f>
        <v>0</v>
      </c>
      <c r="S432" s="5">
        <f>IF(SUM($I432:R432)&lt;SUMIF($I$5:R$5, $D432,$I$420:R$420), SUMIF($I$5:R$5, $D432,$I$420:R$420)/$I$411, SUMIF($I$5:R$5, $D432,$I$420:R$420)-SUM($I432:R432))</f>
        <v>0</v>
      </c>
    </row>
    <row r="433" spans="4:19" ht="12.75" customHeight="1">
      <c r="D433" s="25">
        <f t="shared" si="152"/>
        <v>2022</v>
      </c>
      <c r="E433" s="1" t="s">
        <v>27</v>
      </c>
      <c r="I433" s="37"/>
      <c r="J433" s="5">
        <f>IF(SUM($I433:I433)&lt;SUMIF(I$5:$I$5, $D433,I$420:$I$420), SUMIF(I$5:$I$5, $D433,I$420:$I$420)/$I$411, SUMIF(I$5:$I$5, $D433,I$420:$I$420)-SUM($I433:I433))</f>
        <v>0</v>
      </c>
      <c r="K433" s="5">
        <f>IF(SUM($I433:J433)&lt;SUMIF($I$5:J$5, $D433,$I$420:J$420), SUMIF($I$5:J$5, $D433,$I$420:J$420)/$I$411, SUMIF($I$5:J$5, $D433,$I$420:J$420)-SUM($I433:J433))</f>
        <v>0</v>
      </c>
      <c r="L433" s="5">
        <f>IF(SUM($I433:K433)&lt;SUMIF($I$5:K$5, $D433,$I$420:K$420), SUMIF($I$5:K$5, $D433,$I$420:K$420)/$I$411, SUMIF($I$5:K$5, $D433,$I$420:K$420)-SUM($I433:K433))</f>
        <v>0</v>
      </c>
      <c r="M433" s="5">
        <f>IF(SUM($I433:L433)&lt;SUMIF($I$5:L$5, $D433,$I$420:L$420), SUMIF($I$5:L$5, $D433,$I$420:L$420)/$I$411, SUMIF($I$5:L$5, $D433,$I$420:L$420)-SUM($I433:L433))</f>
        <v>0</v>
      </c>
      <c r="N433" s="5">
        <f>IF(SUM($I433:M433)&lt;SUMIF($I$5:M$5, $D433,$I$420:M$420), SUMIF($I$5:M$5, $D433,$I$420:M$420)/$I$411, SUMIF($I$5:M$5, $D433,$I$420:M$420)-SUM($I433:M433))</f>
        <v>0</v>
      </c>
      <c r="O433" s="5">
        <f>IF(SUM($I433:N433)&lt;SUMIF($I$5:N$5, $D433,$I$420:N$420), SUMIF($I$5:N$5, $D433,$I$420:N$420)/$I$411, SUMIF($I$5:N$5, $D433,$I$420:N$420)-SUM($I433:N433))</f>
        <v>0</v>
      </c>
      <c r="P433" s="5">
        <f>IF(SUM($I433:O433)&lt;SUMIF($I$5:O$5, $D433,$I$420:O$420), SUMIF($I$5:O$5, $D433,$I$420:O$420)/$I$411, SUMIF($I$5:O$5, $D433,$I$420:O$420)-SUM($I433:O433))</f>
        <v>0</v>
      </c>
      <c r="Q433" s="5">
        <f>IF(SUM($I433:P433)&lt;SUMIF($I$5:P$5, $D433,$I$420:P$420), SUMIF($I$5:P$5, $D433,$I$420:P$420)/$I$411, SUMIF($I$5:P$5, $D433,$I$420:P$420)-SUM($I433:P433))</f>
        <v>0</v>
      </c>
      <c r="R433" s="5">
        <f>IF(SUM($I433:Q433)&lt;SUMIF($I$5:Q$5, $D433,$I$420:Q$420), SUMIF($I$5:Q$5, $D433,$I$420:Q$420)/$I$411, SUMIF($I$5:Q$5, $D433,$I$420:Q$420)-SUM($I433:Q433))</f>
        <v>0</v>
      </c>
      <c r="S433" s="5">
        <f>IF(SUM($I433:R433)&lt;SUMIF($I$5:R$5, $D433,$I$420:R$420), SUMIF($I$5:R$5, $D433,$I$420:R$420)/$I$411, SUMIF($I$5:R$5, $D433,$I$420:R$420)-SUM($I433:R433))</f>
        <v>0</v>
      </c>
    </row>
    <row r="434" spans="4:19" ht="12.75" customHeight="1">
      <c r="D434" s="25">
        <f t="shared" si="152"/>
        <v>2023</v>
      </c>
      <c r="E434" s="1" t="s">
        <v>27</v>
      </c>
      <c r="I434" s="37"/>
      <c r="J434" s="6">
        <f>IF(SUM($I434:I434)&lt;SUMIF(I$5:$I$5, $D434,I$420:$I$420), SUMIF(I$5:$I$5, $D434,I$420:$I$420)/$I$411, SUMIF(I$5:$I$5, $D434,I$420:$I$420)-SUM($I434:I434))</f>
        <v>0</v>
      </c>
      <c r="K434" s="6">
        <f>IF(SUM($I434:J434)&lt;SUMIF($I$5:J$5, $D434,$I$420:J$420), SUMIF($I$5:J$5, $D434,$I$420:J$420)/$I$411, SUMIF($I$5:J$5, $D434,$I$420:J$420)-SUM($I434:J434))</f>
        <v>0</v>
      </c>
      <c r="L434" s="6">
        <f>IF(SUM($I434:K434)&lt;SUMIF($I$5:K$5, $D434,$I$420:K$420), SUMIF($I$5:K$5, $D434,$I$420:K$420)/$I$411, SUMIF($I$5:K$5, $D434,$I$420:K$420)-SUM($I434:K434))</f>
        <v>0</v>
      </c>
      <c r="M434" s="6">
        <f>IF(SUM($I434:L434)&lt;SUMIF($I$5:L$5, $D434,$I$420:L$420), SUMIF($I$5:L$5, $D434,$I$420:L$420)/$I$411, SUMIF($I$5:L$5, $D434,$I$420:L$420)-SUM($I434:L434))</f>
        <v>0</v>
      </c>
      <c r="N434" s="6">
        <f>IF(SUM($I434:M434)&lt;SUMIF($I$5:M$5, $D434,$I$420:M$420), SUMIF($I$5:M$5, $D434,$I$420:M$420)/$I$411, SUMIF($I$5:M$5, $D434,$I$420:M$420)-SUM($I434:M434))</f>
        <v>0</v>
      </c>
      <c r="O434" s="6">
        <f>IF(SUM($I434:N434)&lt;SUMIF($I$5:N$5, $D434,$I$420:N$420), SUMIF($I$5:N$5, $D434,$I$420:N$420)/$I$411, SUMIF($I$5:N$5, $D434,$I$420:N$420)-SUM($I434:N434))</f>
        <v>0</v>
      </c>
      <c r="P434" s="6">
        <f>IF(SUM($I434:O434)&lt;SUMIF($I$5:O$5, $D434,$I$420:O$420), SUMIF($I$5:O$5, $D434,$I$420:O$420)/$I$411, SUMIF($I$5:O$5, $D434,$I$420:O$420)-SUM($I434:O434))</f>
        <v>0</v>
      </c>
      <c r="Q434" s="6">
        <f>IF(SUM($I434:P434)&lt;SUMIF($I$5:P$5, $D434,$I$420:P$420), SUMIF($I$5:P$5, $D434,$I$420:P$420)/$I$411, SUMIF($I$5:P$5, $D434,$I$420:P$420)-SUM($I434:P434))</f>
        <v>0</v>
      </c>
      <c r="R434" s="6">
        <f>IF(SUM($I434:Q434)&lt;SUMIF($I$5:Q$5, $D434,$I$420:Q$420), SUMIF($I$5:Q$5, $D434,$I$420:Q$420)/$I$411, SUMIF($I$5:Q$5, $D434,$I$420:Q$420)-SUM($I434:Q434))</f>
        <v>0</v>
      </c>
      <c r="S434" s="6">
        <f>IF(SUM($I434:R434)&lt;SUMIF($I$5:R$5, $D434,$I$420:R$420), SUMIF($I$5:R$5, $D434,$I$420:R$420)/$I$411, SUMIF($I$5:R$5, $D434,$I$420:R$420)-SUM($I434:R434))</f>
        <v>0</v>
      </c>
    </row>
    <row r="435" spans="4:19" ht="12.75" customHeight="1">
      <c r="D435" s="25">
        <f t="shared" si="152"/>
        <v>2024</v>
      </c>
      <c r="E435" s="1" t="s">
        <v>27</v>
      </c>
      <c r="I435" s="37"/>
      <c r="J435" s="6">
        <f>IF(SUM($I435:I435)&lt;SUMIF(I$5:$I$5, $D435,I$420:$I$420), SUMIF(I$5:$I$5, $D435,I$420:$I$420)/$I$411, SUMIF(I$5:$I$5, $D435,I$420:$I$420)-SUM($I435:I435))</f>
        <v>0</v>
      </c>
      <c r="K435" s="6">
        <f>IF(SUM($I435:J435)&lt;SUMIF($I$5:J$5, $D435,$I$420:J$420), SUMIF($I$5:J$5, $D435,$I$420:J$420)/$I$411, SUMIF($I$5:J$5, $D435,$I$420:J$420)-SUM($I435:J435))</f>
        <v>0</v>
      </c>
      <c r="L435" s="6">
        <f>IF(SUM($I435:K435)&lt;SUMIF($I$5:K$5, $D435,$I$420:K$420), SUMIF($I$5:K$5, $D435,$I$420:K$420)/$I$411, SUMIF($I$5:K$5, $D435,$I$420:K$420)-SUM($I435:K435))</f>
        <v>0</v>
      </c>
      <c r="M435" s="6">
        <f>IF(SUM($I435:L435)&lt;SUMIF($I$5:L$5, $D435,$I$420:L$420), SUMIF($I$5:L$5, $D435,$I$420:L$420)/$I$411, SUMIF($I$5:L$5, $D435,$I$420:L$420)-SUM($I435:L435))</f>
        <v>0</v>
      </c>
      <c r="N435" s="6">
        <f>IF(SUM($I435:M435)&lt;SUMIF($I$5:M$5, $D435,$I$420:M$420), SUMIF($I$5:M$5, $D435,$I$420:M$420)/$I$411, SUMIF($I$5:M$5, $D435,$I$420:M$420)-SUM($I435:M435))</f>
        <v>0</v>
      </c>
      <c r="O435" s="6">
        <f>IF(SUM($I435:N435)&lt;SUMIF($I$5:N$5, $D435,$I$420:N$420), SUMIF($I$5:N$5, $D435,$I$420:N$420)/$I$411, SUMIF($I$5:N$5, $D435,$I$420:N$420)-SUM($I435:N435))</f>
        <v>0</v>
      </c>
      <c r="P435" s="6">
        <f>IF(SUM($I435:O435)&lt;SUMIF($I$5:O$5, $D435,$I$420:O$420), SUMIF($I$5:O$5, $D435,$I$420:O$420)/$I$411, SUMIF($I$5:O$5, $D435,$I$420:O$420)-SUM($I435:O435))</f>
        <v>0</v>
      </c>
      <c r="Q435" s="6">
        <f>IF(SUM($I435:P435)&lt;SUMIF($I$5:P$5, $D435,$I$420:P$420), SUMIF($I$5:P$5, $D435,$I$420:P$420)/$I$411, SUMIF($I$5:P$5, $D435,$I$420:P$420)-SUM($I435:P435))</f>
        <v>0</v>
      </c>
      <c r="R435" s="6">
        <f>IF(SUM($I435:Q435)&lt;SUMIF($I$5:Q$5, $D435,$I$420:Q$420), SUMIF($I$5:Q$5, $D435,$I$420:Q$420)/$I$411, SUMIF($I$5:Q$5, $D435,$I$420:Q$420)-SUM($I435:Q435))</f>
        <v>0</v>
      </c>
      <c r="S435" s="6">
        <f>IF(SUM($I435:R435)&lt;SUMIF($I$5:R$5, $D435,$I$420:R$420), SUMIF($I$5:R$5, $D435,$I$420:R$420)/$I$411, SUMIF($I$5:R$5, $D435,$I$420:R$420)-SUM($I435:R435))</f>
        <v>0</v>
      </c>
    </row>
    <row r="436" spans="4:19" ht="12.75" customHeight="1">
      <c r="D436" s="25">
        <f t="shared" si="152"/>
        <v>2025</v>
      </c>
      <c r="E436" s="1" t="s">
        <v>27</v>
      </c>
      <c r="I436" s="37"/>
      <c r="J436" s="6">
        <f>IF(SUM($I436:I436)&lt;SUMIF(I$5:$I$5, $D436,I$420:$I$420), SUMIF(I$5:$I$5, $D436,I$420:$I$420)/$I$411, SUMIF(I$5:$I$5, $D436,I$420:$I$420)-SUM($I436:I436))</f>
        <v>0</v>
      </c>
      <c r="K436" s="6">
        <f>IF(SUM($I436:J436)&lt;SUMIF($I$5:J$5, $D436,$I$420:J$420), SUMIF($I$5:J$5, $D436,$I$420:J$420)/$I$411, SUMIF($I$5:J$5, $D436,$I$420:J$420)-SUM($I436:J436))</f>
        <v>0</v>
      </c>
      <c r="L436" s="6">
        <f>IF(SUM($I436:K436)&lt;SUMIF($I$5:K$5, $D436,$I$420:K$420), SUMIF($I$5:K$5, $D436,$I$420:K$420)/$I$411, SUMIF($I$5:K$5, $D436,$I$420:K$420)-SUM($I436:K436))</f>
        <v>0</v>
      </c>
      <c r="M436" s="6">
        <f>IF(SUM($I436:L436)&lt;SUMIF($I$5:L$5, $D436,$I$420:L$420), SUMIF($I$5:L$5, $D436,$I$420:L$420)/$I$411, SUMIF($I$5:L$5, $D436,$I$420:L$420)-SUM($I436:L436))</f>
        <v>0</v>
      </c>
      <c r="N436" s="6">
        <f>IF(SUM($I436:M436)&lt;SUMIF($I$5:M$5, $D436,$I$420:M$420), SUMIF($I$5:M$5, $D436,$I$420:M$420)/$I$411, SUMIF($I$5:M$5, $D436,$I$420:M$420)-SUM($I436:M436))</f>
        <v>0</v>
      </c>
      <c r="O436" s="6">
        <f>IF(SUM($I436:N436)&lt;SUMIF($I$5:N$5, $D436,$I$420:N$420), SUMIF($I$5:N$5, $D436,$I$420:N$420)/$I$411, SUMIF($I$5:N$5, $D436,$I$420:N$420)-SUM($I436:N436))</f>
        <v>0</v>
      </c>
      <c r="P436" s="6">
        <f>IF(SUM($I436:O436)&lt;SUMIF($I$5:O$5, $D436,$I$420:O$420), SUMIF($I$5:O$5, $D436,$I$420:O$420)/$I$411, SUMIF($I$5:O$5, $D436,$I$420:O$420)-SUM($I436:O436))</f>
        <v>0</v>
      </c>
      <c r="Q436" s="6">
        <f>IF(SUM($I436:P436)&lt;SUMIF($I$5:P$5, $D436,$I$420:P$420), SUMIF($I$5:P$5, $D436,$I$420:P$420)/$I$411, SUMIF($I$5:P$5, $D436,$I$420:P$420)-SUM($I436:P436))</f>
        <v>0</v>
      </c>
      <c r="R436" s="6">
        <f>IF(SUM($I436:Q436)&lt;SUMIF($I$5:Q$5, $D436,$I$420:Q$420), SUMIF($I$5:Q$5, $D436,$I$420:Q$420)/$I$411, SUMIF($I$5:Q$5, $D436,$I$420:Q$420)-SUM($I436:Q436))</f>
        <v>0</v>
      </c>
      <c r="S436" s="6">
        <f>IF(SUM($I436:R436)&lt;SUMIF($I$5:R$5, $D436,$I$420:R$420), SUMIF($I$5:R$5, $D436,$I$420:R$420)/$I$411, SUMIF($I$5:R$5, $D436,$I$420:R$420)-SUM($I436:R436))</f>
        <v>0</v>
      </c>
    </row>
    <row r="437" spans="4:19" ht="12.75" customHeight="1">
      <c r="D437" s="25">
        <f t="shared" si="152"/>
        <v>2026</v>
      </c>
      <c r="E437" s="1" t="s">
        <v>27</v>
      </c>
      <c r="I437" s="37"/>
      <c r="J437" s="6">
        <f>IF(SUM($I437:I437)&lt;SUMIF(I$5:$I$5, $D437,I$420:$I$420), SUMIF(I$5:$I$5, $D437,I$420:$I$420)/$I$411, SUMIF(I$5:$I$5, $D437,I$420:$I$420)-SUM($I437:I437))</f>
        <v>0</v>
      </c>
      <c r="K437" s="6">
        <f>IF(SUM($I437:J437)&lt;SUMIF($I$5:J$5, $D437,$I$420:J$420), SUMIF($I$5:J$5, $D437,$I$420:J$420)/$I$411, SUMIF($I$5:J$5, $D437,$I$420:J$420)-SUM($I437:J437))</f>
        <v>0</v>
      </c>
      <c r="L437" s="6">
        <f>IF(SUM($I437:K437)&lt;SUMIF($I$5:K$5, $D437,$I$420:K$420), SUMIF($I$5:K$5, $D437,$I$420:K$420)/$I$411, SUMIF($I$5:K$5, $D437,$I$420:K$420)-SUM($I437:K437))</f>
        <v>0</v>
      </c>
      <c r="M437" s="6">
        <f>IF(SUM($I437:L437)&lt;SUMIF($I$5:L$5, $D437,$I$420:L$420), SUMIF($I$5:L$5, $D437,$I$420:L$420)/$I$411, SUMIF($I$5:L$5, $D437,$I$420:L$420)-SUM($I437:L437))</f>
        <v>0</v>
      </c>
      <c r="N437" s="6">
        <f>IF(SUM($I437:M437)&lt;SUMIF($I$5:M$5, $D437,$I$420:M$420), SUMIF($I$5:M$5, $D437,$I$420:M$420)/$I$411, SUMIF($I$5:M$5, $D437,$I$420:M$420)-SUM($I437:M437))</f>
        <v>0</v>
      </c>
      <c r="O437" s="6">
        <f>IF(SUM($I437:N437)&lt;SUMIF($I$5:N$5, $D437,$I$420:N$420), SUMIF($I$5:N$5, $D437,$I$420:N$420)/$I$411, SUMIF($I$5:N$5, $D437,$I$420:N$420)-SUM($I437:N437))</f>
        <v>0</v>
      </c>
      <c r="P437" s="6">
        <f>IF(SUM($I437:O437)&lt;SUMIF($I$5:O$5, $D437,$I$420:O$420), SUMIF($I$5:O$5, $D437,$I$420:O$420)/$I$411, SUMIF($I$5:O$5, $D437,$I$420:O$420)-SUM($I437:O437))</f>
        <v>0</v>
      </c>
      <c r="Q437" s="6">
        <f>IF(SUM($I437:P437)&lt;SUMIF($I$5:P$5, $D437,$I$420:P$420), SUMIF($I$5:P$5, $D437,$I$420:P$420)/$I$411, SUMIF($I$5:P$5, $D437,$I$420:P$420)-SUM($I437:P437))</f>
        <v>0</v>
      </c>
      <c r="R437" s="6">
        <f>IF(SUM($I437:Q437)&lt;SUMIF($I$5:Q$5, $D437,$I$420:Q$420), SUMIF($I$5:Q$5, $D437,$I$420:Q$420)/$I$411, SUMIF($I$5:Q$5, $D437,$I$420:Q$420)-SUM($I437:Q437))</f>
        <v>0</v>
      </c>
      <c r="S437" s="6">
        <f>IF(SUM($I437:R437)&lt;SUMIF($I$5:R$5, $D437,$I$420:R$420), SUMIF($I$5:R$5, $D437,$I$420:R$420)/$I$411, SUMIF($I$5:R$5, $D437,$I$420:R$420)-SUM($I437:R437))</f>
        <v>0</v>
      </c>
    </row>
    <row r="438" spans="4:19" ht="12.75" customHeight="1">
      <c r="D438" s="25">
        <f t="shared" si="152"/>
        <v>2027</v>
      </c>
      <c r="E438" s="1" t="s">
        <v>27</v>
      </c>
      <c r="I438" s="37"/>
      <c r="J438" s="6">
        <f>IF(SUM($I438:I438)&lt;SUMIF(I$5:$I$5, $D438,I$420:$I$420), SUMIF(I$5:$I$5, $D438,I$420:$I$420)/$I$411, SUMIF(I$5:$I$5, $D438,I$420:$I$420)-SUM($I438:I438))</f>
        <v>0</v>
      </c>
      <c r="K438" s="6">
        <f>IF(SUM($I438:J438)&lt;SUMIF($I$5:J$5, $D438,$I$420:J$420), SUMIF($I$5:J$5, $D438,$I$420:J$420)/$I$411, SUMIF($I$5:J$5, $D438,$I$420:J$420)-SUM($I438:J438))</f>
        <v>0</v>
      </c>
      <c r="L438" s="6">
        <f>IF(SUM($I438:K438)&lt;SUMIF($I$5:K$5, $D438,$I$420:K$420), SUMIF($I$5:K$5, $D438,$I$420:K$420)/$I$411, SUMIF($I$5:K$5, $D438,$I$420:K$420)-SUM($I438:K438))</f>
        <v>0</v>
      </c>
      <c r="M438" s="6">
        <f>IF(SUM($I438:L438)&lt;SUMIF($I$5:L$5, $D438,$I$420:L$420), SUMIF($I$5:L$5, $D438,$I$420:L$420)/$I$411, SUMIF($I$5:L$5, $D438,$I$420:L$420)-SUM($I438:L438))</f>
        <v>0</v>
      </c>
      <c r="N438" s="6">
        <f>IF(SUM($I438:M438)&lt;SUMIF($I$5:M$5, $D438,$I$420:M$420), SUMIF($I$5:M$5, $D438,$I$420:M$420)/$I$411, SUMIF($I$5:M$5, $D438,$I$420:M$420)-SUM($I438:M438))</f>
        <v>0</v>
      </c>
      <c r="O438" s="6">
        <f>IF(SUM($I438:N438)&lt;SUMIF($I$5:N$5, $D438,$I$420:N$420), SUMIF($I$5:N$5, $D438,$I$420:N$420)/$I$411, SUMIF($I$5:N$5, $D438,$I$420:N$420)-SUM($I438:N438))</f>
        <v>0</v>
      </c>
      <c r="P438" s="6">
        <f>IF(SUM($I438:O438)&lt;SUMIF($I$5:O$5, $D438,$I$420:O$420), SUMIF($I$5:O$5, $D438,$I$420:O$420)/$I$411, SUMIF($I$5:O$5, $D438,$I$420:O$420)-SUM($I438:O438))</f>
        <v>0</v>
      </c>
      <c r="Q438" s="6">
        <f>IF(SUM($I438:P438)&lt;SUMIF($I$5:P$5, $D438,$I$420:P$420), SUMIF($I$5:P$5, $D438,$I$420:P$420)/$I$411, SUMIF($I$5:P$5, $D438,$I$420:P$420)-SUM($I438:P438))</f>
        <v>0</v>
      </c>
      <c r="R438" s="6">
        <f>IF(SUM($I438:Q438)&lt;SUMIF($I$5:Q$5, $D438,$I$420:Q$420), SUMIF($I$5:Q$5, $D438,$I$420:Q$420)/$I$411, SUMIF($I$5:Q$5, $D438,$I$420:Q$420)-SUM($I438:Q438))</f>
        <v>0</v>
      </c>
      <c r="S438" s="6">
        <f>IF(SUM($I438:R438)&lt;SUMIF($I$5:R$5, $D438,$I$420:R$420), SUMIF($I$5:R$5, $D438,$I$420:R$420)/$I$411, SUMIF($I$5:R$5, $D438,$I$420:R$420)-SUM($I438:R438))</f>
        <v>0</v>
      </c>
    </row>
    <row r="439" spans="4:19" ht="12.75" customHeight="1">
      <c r="D439" s="25">
        <f t="shared" si="152"/>
        <v>2028</v>
      </c>
      <c r="E439" s="1" t="s">
        <v>27</v>
      </c>
      <c r="I439" s="37"/>
      <c r="J439" s="6">
        <f>IF(SUM($I439:I439)&lt;SUMIF(I$5:$I$5, $D439,I$420:$I$420), SUMIF(I$5:$I$5, $D439,I$420:$I$420)/$I$411, SUMIF(I$5:$I$5, $D439,I$420:$I$420)-SUM($I439:I439))</f>
        <v>0</v>
      </c>
      <c r="K439" s="6">
        <f>IF(SUM($I439:J439)&lt;SUMIF($I$5:J$5, $D439,$I$420:J$420), SUMIF($I$5:J$5, $D439,$I$420:J$420)/$I$411, SUMIF($I$5:J$5, $D439,$I$420:J$420)-SUM($I439:J439))</f>
        <v>0</v>
      </c>
      <c r="L439" s="6">
        <f>IF(SUM($I439:K439)&lt;SUMIF($I$5:K$5, $D439,$I$420:K$420), SUMIF($I$5:K$5, $D439,$I$420:K$420)/$I$411, SUMIF($I$5:K$5, $D439,$I$420:K$420)-SUM($I439:K439))</f>
        <v>0</v>
      </c>
      <c r="M439" s="6">
        <f>IF(SUM($I439:L439)&lt;SUMIF($I$5:L$5, $D439,$I$420:L$420), SUMIF($I$5:L$5, $D439,$I$420:L$420)/$I$411, SUMIF($I$5:L$5, $D439,$I$420:L$420)-SUM($I439:L439))</f>
        <v>0</v>
      </c>
      <c r="N439" s="6">
        <f>IF(SUM($I439:M439)&lt;SUMIF($I$5:M$5, $D439,$I$420:M$420), SUMIF($I$5:M$5, $D439,$I$420:M$420)/$I$411, SUMIF($I$5:M$5, $D439,$I$420:M$420)-SUM($I439:M439))</f>
        <v>0</v>
      </c>
      <c r="O439" s="6">
        <f>IF(SUM($I439:N439)&lt;SUMIF($I$5:N$5, $D439,$I$420:N$420), SUMIF($I$5:N$5, $D439,$I$420:N$420)/$I$411, SUMIF($I$5:N$5, $D439,$I$420:N$420)-SUM($I439:N439))</f>
        <v>0</v>
      </c>
      <c r="P439" s="6">
        <f>IF(SUM($I439:O439)&lt;SUMIF($I$5:O$5, $D439,$I$420:O$420), SUMIF($I$5:O$5, $D439,$I$420:O$420)/$I$411, SUMIF($I$5:O$5, $D439,$I$420:O$420)-SUM($I439:O439))</f>
        <v>0</v>
      </c>
      <c r="Q439" s="6">
        <f>IF(SUM($I439:P439)&lt;SUMIF($I$5:P$5, $D439,$I$420:P$420), SUMIF($I$5:P$5, $D439,$I$420:P$420)/$I$411, SUMIF($I$5:P$5, $D439,$I$420:P$420)-SUM($I439:P439))</f>
        <v>0</v>
      </c>
      <c r="R439" s="6">
        <f>IF(SUM($I439:Q439)&lt;SUMIF($I$5:Q$5, $D439,$I$420:Q$420), SUMIF($I$5:Q$5, $D439,$I$420:Q$420)/$I$411, SUMIF($I$5:Q$5, $D439,$I$420:Q$420)-SUM($I439:Q439))</f>
        <v>0</v>
      </c>
      <c r="S439" s="6">
        <f>IF(SUM($I439:R439)&lt;SUMIF($I$5:R$5, $D439,$I$420:R$420), SUMIF($I$5:R$5, $D439,$I$420:R$420)/$I$411, SUMIF($I$5:R$5, $D439,$I$420:R$420)-SUM($I439:R439))</f>
        <v>0</v>
      </c>
    </row>
    <row r="440" spans="4:19" ht="12.75" customHeight="1">
      <c r="D440" s="25">
        <f t="shared" si="152"/>
        <v>2029</v>
      </c>
      <c r="E440" s="1" t="s">
        <v>27</v>
      </c>
      <c r="I440" s="37"/>
      <c r="J440" s="6">
        <f>IF(SUM($I440:I440)&lt;SUMIF(I$5:$I$5, $D440,I$420:$I$420), SUMIF(I$5:$I$5, $D440,I$420:$I$420)/$I$411, SUMIF(I$5:$I$5, $D440,I$420:$I$420)-SUM($I440:I440))</f>
        <v>0</v>
      </c>
      <c r="K440" s="6">
        <f>IF(SUM($I440:J440)&lt;SUMIF($I$5:J$5, $D440,$I$420:J$420), SUMIF($I$5:J$5, $D440,$I$420:J$420)/$I$411, SUMIF($I$5:J$5, $D440,$I$420:J$420)-SUM($I440:J440))</f>
        <v>0</v>
      </c>
      <c r="L440" s="6">
        <f>IF(SUM($I440:K440)&lt;SUMIF($I$5:K$5, $D440,$I$420:K$420), SUMIF($I$5:K$5, $D440,$I$420:K$420)/$I$411, SUMIF($I$5:K$5, $D440,$I$420:K$420)-SUM($I440:K440))</f>
        <v>0</v>
      </c>
      <c r="M440" s="6">
        <f>IF(SUM($I440:L440)&lt;SUMIF($I$5:L$5, $D440,$I$420:L$420), SUMIF($I$5:L$5, $D440,$I$420:L$420)/$I$411, SUMIF($I$5:L$5, $D440,$I$420:L$420)-SUM($I440:L440))</f>
        <v>0</v>
      </c>
      <c r="N440" s="6">
        <f>IF(SUM($I440:M440)&lt;SUMIF($I$5:M$5, $D440,$I$420:M$420), SUMIF($I$5:M$5, $D440,$I$420:M$420)/$I$411, SUMIF($I$5:M$5, $D440,$I$420:M$420)-SUM($I440:M440))</f>
        <v>0</v>
      </c>
      <c r="O440" s="6">
        <f>IF(SUM($I440:N440)&lt;SUMIF($I$5:N$5, $D440,$I$420:N$420), SUMIF($I$5:N$5, $D440,$I$420:N$420)/$I$411, SUMIF($I$5:N$5, $D440,$I$420:N$420)-SUM($I440:N440))</f>
        <v>0</v>
      </c>
      <c r="P440" s="6">
        <f>IF(SUM($I440:O440)&lt;SUMIF($I$5:O$5, $D440,$I$420:O$420), SUMIF($I$5:O$5, $D440,$I$420:O$420)/$I$411, SUMIF($I$5:O$5, $D440,$I$420:O$420)-SUM($I440:O440))</f>
        <v>0</v>
      </c>
      <c r="Q440" s="6">
        <f>IF(SUM($I440:P440)&lt;SUMIF($I$5:P$5, $D440,$I$420:P$420), SUMIF($I$5:P$5, $D440,$I$420:P$420)/$I$411, SUMIF($I$5:P$5, $D440,$I$420:P$420)-SUM($I440:P440))</f>
        <v>0</v>
      </c>
      <c r="R440" s="6">
        <f>IF(SUM($I440:Q440)&lt;SUMIF($I$5:Q$5, $D440,$I$420:Q$420), SUMIF($I$5:Q$5, $D440,$I$420:Q$420)/$I$411, SUMIF($I$5:Q$5, $D440,$I$420:Q$420)-SUM($I440:Q440))</f>
        <v>0</v>
      </c>
      <c r="S440" s="6">
        <f>IF(SUM($I440:R440)&lt;SUMIF($I$5:R$5, $D440,$I$420:R$420), SUMIF($I$5:R$5, $D440,$I$420:R$420)/$I$411, SUMIF($I$5:R$5, $D440,$I$420:R$420)-SUM($I440:R440))</f>
        <v>0</v>
      </c>
    </row>
    <row r="441" spans="4:19" ht="12.75" customHeight="1">
      <c r="D441" s="25">
        <f t="shared" si="152"/>
        <v>2030</v>
      </c>
      <c r="E441" s="1" t="s">
        <v>27</v>
      </c>
      <c r="I441" s="37"/>
      <c r="J441" s="6">
        <f>IF(SUM($I441:I441)&lt;SUMIF(I$5:$I$5, $D441,I$420:$I$420), SUMIF(I$5:$I$5, $D441,I$420:$I$420)/$I$411, SUMIF(I$5:$I$5, $D441,I$420:$I$420)-SUM($I441:I441))</f>
        <v>0</v>
      </c>
      <c r="K441" s="6">
        <f>IF(SUM($I441:J441)&lt;SUMIF($I$5:J$5, $D441,$I$420:J$420), SUMIF($I$5:J$5, $D441,$I$420:J$420)/$I$411, SUMIF($I$5:J$5, $D441,$I$420:J$420)-SUM($I441:J441))</f>
        <v>0</v>
      </c>
      <c r="L441" s="6">
        <f>IF(SUM($I441:K441)&lt;SUMIF($I$5:K$5, $D441,$I$420:K$420), SUMIF($I$5:K$5, $D441,$I$420:K$420)/$I$411, SUMIF($I$5:K$5, $D441,$I$420:K$420)-SUM($I441:K441))</f>
        <v>0</v>
      </c>
      <c r="M441" s="6">
        <f>IF(SUM($I441:L441)&lt;SUMIF($I$5:L$5, $D441,$I$420:L$420), SUMIF($I$5:L$5, $D441,$I$420:L$420)/$I$411, SUMIF($I$5:L$5, $D441,$I$420:L$420)-SUM($I441:L441))</f>
        <v>0</v>
      </c>
      <c r="N441" s="6">
        <f>IF(SUM($I441:M441)&lt;SUMIF($I$5:M$5, $D441,$I$420:M$420), SUMIF($I$5:M$5, $D441,$I$420:M$420)/$I$411, SUMIF($I$5:M$5, $D441,$I$420:M$420)-SUM($I441:M441))</f>
        <v>0</v>
      </c>
      <c r="O441" s="6">
        <f>IF(SUM($I441:N441)&lt;SUMIF($I$5:N$5, $D441,$I$420:N$420), SUMIF($I$5:N$5, $D441,$I$420:N$420)/$I$411, SUMIF($I$5:N$5, $D441,$I$420:N$420)-SUM($I441:N441))</f>
        <v>0</v>
      </c>
      <c r="P441" s="6">
        <f>IF(SUM($I441:O441)&lt;SUMIF($I$5:O$5, $D441,$I$420:O$420), SUMIF($I$5:O$5, $D441,$I$420:O$420)/$I$411, SUMIF($I$5:O$5, $D441,$I$420:O$420)-SUM($I441:O441))</f>
        <v>0</v>
      </c>
      <c r="Q441" s="6">
        <f>IF(SUM($I441:P441)&lt;SUMIF($I$5:P$5, $D441,$I$420:P$420), SUMIF($I$5:P$5, $D441,$I$420:P$420)/$I$411, SUMIF($I$5:P$5, $D441,$I$420:P$420)-SUM($I441:P441))</f>
        <v>0</v>
      </c>
      <c r="R441" s="6">
        <f>IF(SUM($I441:Q441)&lt;SUMIF($I$5:Q$5, $D441,$I$420:Q$420), SUMIF($I$5:Q$5, $D441,$I$420:Q$420)/$I$411, SUMIF($I$5:Q$5, $D441,$I$420:Q$420)-SUM($I441:Q441))</f>
        <v>0</v>
      </c>
      <c r="S441" s="6">
        <f>IF(SUM($I441:R441)&lt;SUMIF($I$5:R$5, $D441,$I$420:R$420), SUMIF($I$5:R$5, $D441,$I$420:R$420)/$I$411, SUMIF($I$5:R$5, $D441,$I$420:R$420)-SUM($I441:R441))</f>
        <v>0</v>
      </c>
    </row>
    <row r="442" spans="4:19" ht="12.75" customHeight="1">
      <c r="D442" s="25">
        <f t="shared" si="152"/>
        <v>2031</v>
      </c>
      <c r="E442" s="1" t="s">
        <v>27</v>
      </c>
      <c r="I442" s="37"/>
      <c r="J442" s="6">
        <f>IF(SUM($I442:I442)&lt;SUMIF(I$5:$I$5, $D442,I$420:$I$420), SUMIF(I$5:$I$5, $D442,I$420:$I$420)/$I$411, SUMIF(I$5:$I$5, $D442,I$420:$I$420)-SUM($I442:I442))</f>
        <v>0</v>
      </c>
      <c r="K442" s="6">
        <f>IF(SUM($I442:J442)&lt;SUMIF($I$5:J$5, $D442,$I$420:J$420), SUMIF($I$5:J$5, $D442,$I$420:J$420)/$I$411, SUMIF($I$5:J$5, $D442,$I$420:J$420)-SUM($I442:J442))</f>
        <v>0</v>
      </c>
      <c r="L442" s="6">
        <f>IF(SUM($I442:K442)&lt;SUMIF($I$5:K$5, $D442,$I$420:K$420), SUMIF($I$5:K$5, $D442,$I$420:K$420)/$I$411, SUMIF($I$5:K$5, $D442,$I$420:K$420)-SUM($I442:K442))</f>
        <v>0</v>
      </c>
      <c r="M442" s="6">
        <f>IF(SUM($I442:L442)&lt;SUMIF($I$5:L$5, $D442,$I$420:L$420), SUMIF($I$5:L$5, $D442,$I$420:L$420)/$I$411, SUMIF($I$5:L$5, $D442,$I$420:L$420)-SUM($I442:L442))</f>
        <v>0</v>
      </c>
      <c r="N442" s="6">
        <f>IF(SUM($I442:M442)&lt;SUMIF($I$5:M$5, $D442,$I$420:M$420), SUMIF($I$5:M$5, $D442,$I$420:M$420)/$I$411, SUMIF($I$5:M$5, $D442,$I$420:M$420)-SUM($I442:M442))</f>
        <v>0</v>
      </c>
      <c r="O442" s="6">
        <f>IF(SUM($I442:N442)&lt;SUMIF($I$5:N$5, $D442,$I$420:N$420), SUMIF($I$5:N$5, $D442,$I$420:N$420)/$I$411, SUMIF($I$5:N$5, $D442,$I$420:N$420)-SUM($I442:N442))</f>
        <v>0</v>
      </c>
      <c r="P442" s="6">
        <f>IF(SUM($I442:O442)&lt;SUMIF($I$5:O$5, $D442,$I$420:O$420), SUMIF($I$5:O$5, $D442,$I$420:O$420)/$I$411, SUMIF($I$5:O$5, $D442,$I$420:O$420)-SUM($I442:O442))</f>
        <v>0</v>
      </c>
      <c r="Q442" s="6">
        <f>IF(SUM($I442:P442)&lt;SUMIF($I$5:P$5, $D442,$I$420:P$420), SUMIF($I$5:P$5, $D442,$I$420:P$420)/$I$411, SUMIF($I$5:P$5, $D442,$I$420:P$420)-SUM($I442:P442))</f>
        <v>0</v>
      </c>
      <c r="R442" s="6">
        <f>IF(SUM($I442:Q442)&lt;SUMIF($I$5:Q$5, $D442,$I$420:Q$420), SUMIF($I$5:Q$5, $D442,$I$420:Q$420)/$I$411, SUMIF($I$5:Q$5, $D442,$I$420:Q$420)-SUM($I442:Q442))</f>
        <v>0</v>
      </c>
      <c r="S442" s="6">
        <f>IF(SUM($I442:R442)&lt;SUMIF($I$5:R$5, $D442,$I$420:R$420), SUMIF($I$5:R$5, $D442,$I$420:R$420)/$I$411, SUMIF($I$5:R$5, $D442,$I$420:R$420)-SUM($I442:R442))</f>
        <v>0</v>
      </c>
    </row>
    <row r="443" spans="4:19" ht="12.75" customHeight="1">
      <c r="D443" s="25">
        <f t="shared" si="152"/>
        <v>2032</v>
      </c>
      <c r="E443" s="1" t="s">
        <v>27</v>
      </c>
      <c r="I443" s="37"/>
      <c r="J443" s="6">
        <f>IF(SUM($I443:I443)&lt;SUMIF(I$5:$I$5, $D443,I$420:$I$420), SUMIF(I$5:$I$5, $D443,I$420:$I$420)/$I$411, SUMIF(I$5:$I$5, $D443,I$420:$I$420)-SUM($I443:I443))</f>
        <v>0</v>
      </c>
      <c r="K443" s="6">
        <f>IF(SUM($I443:J443)&lt;SUMIF($I$5:J$5, $D443,$I$420:J$420), SUMIF($I$5:J$5, $D443,$I$420:J$420)/$I$411, SUMIF($I$5:J$5, $D443,$I$420:J$420)-SUM($I443:J443))</f>
        <v>0</v>
      </c>
      <c r="L443" s="6">
        <f>IF(SUM($I443:K443)&lt;SUMIF($I$5:K$5, $D443,$I$420:K$420), SUMIF($I$5:K$5, $D443,$I$420:K$420)/$I$411, SUMIF($I$5:K$5, $D443,$I$420:K$420)-SUM($I443:K443))</f>
        <v>0</v>
      </c>
      <c r="M443" s="6">
        <f>IF(SUM($I443:L443)&lt;SUMIF($I$5:L$5, $D443,$I$420:L$420), SUMIF($I$5:L$5, $D443,$I$420:L$420)/$I$411, SUMIF($I$5:L$5, $D443,$I$420:L$420)-SUM($I443:L443))</f>
        <v>0</v>
      </c>
      <c r="N443" s="6">
        <f>IF(SUM($I443:M443)&lt;SUMIF($I$5:M$5, $D443,$I$420:M$420), SUMIF($I$5:M$5, $D443,$I$420:M$420)/$I$411, SUMIF($I$5:M$5, $D443,$I$420:M$420)-SUM($I443:M443))</f>
        <v>0</v>
      </c>
      <c r="O443" s="6">
        <f>IF(SUM($I443:N443)&lt;SUMIF($I$5:N$5, $D443,$I$420:N$420), SUMIF($I$5:N$5, $D443,$I$420:N$420)/$I$411, SUMIF($I$5:N$5, $D443,$I$420:N$420)-SUM($I443:N443))</f>
        <v>0</v>
      </c>
      <c r="P443" s="6">
        <f>IF(SUM($I443:O443)&lt;SUMIF($I$5:O$5, $D443,$I$420:O$420), SUMIF($I$5:O$5, $D443,$I$420:O$420)/$I$411, SUMIF($I$5:O$5, $D443,$I$420:O$420)-SUM($I443:O443))</f>
        <v>0</v>
      </c>
      <c r="Q443" s="6">
        <f>IF(SUM($I443:P443)&lt;SUMIF($I$5:P$5, $D443,$I$420:P$420), SUMIF($I$5:P$5, $D443,$I$420:P$420)/$I$411, SUMIF($I$5:P$5, $D443,$I$420:P$420)-SUM($I443:P443))</f>
        <v>0</v>
      </c>
      <c r="R443" s="6">
        <f>IF(SUM($I443:Q443)&lt;SUMIF($I$5:Q$5, $D443,$I$420:Q$420), SUMIF($I$5:Q$5, $D443,$I$420:Q$420)/$I$411, SUMIF($I$5:Q$5, $D443,$I$420:Q$420)-SUM($I443:Q443))</f>
        <v>0</v>
      </c>
      <c r="S443" s="6">
        <f>IF(SUM($I443:R443)&lt;SUMIF($I$5:R$5, $D443,$I$420:R$420), SUMIF($I$5:R$5, $D443,$I$420:R$420)/$I$411, SUMIF($I$5:R$5, $D443,$I$420:R$420)-SUM($I443:R443))</f>
        <v>0</v>
      </c>
    </row>
    <row r="444" spans="4:19" ht="12.75" customHeight="1">
      <c r="D444" s="25">
        <f t="shared" si="152"/>
        <v>2033</v>
      </c>
      <c r="E444" s="1" t="s">
        <v>27</v>
      </c>
      <c r="I444" s="37"/>
      <c r="J444" s="6">
        <f>IF(SUM($I444:I444)&lt;SUMIF(I$5:$I$5, $D444,I$420:$I$420), SUMIF(I$5:$I$5, $D444,I$420:$I$420)/$I$411, SUMIF(I$5:$I$5, $D444,I$420:$I$420)-SUM($I444:I444))</f>
        <v>0</v>
      </c>
      <c r="K444" s="6">
        <f>IF(SUM($I444:J444)&lt;SUMIF($I$5:J$5, $D444,$I$420:J$420), SUMIF($I$5:J$5, $D444,$I$420:J$420)/$I$411, SUMIF($I$5:J$5, $D444,$I$420:J$420)-SUM($I444:J444))</f>
        <v>0</v>
      </c>
      <c r="L444" s="6">
        <f>IF(SUM($I444:K444)&lt;SUMIF($I$5:K$5, $D444,$I$420:K$420), SUMIF($I$5:K$5, $D444,$I$420:K$420)/$I$411, SUMIF($I$5:K$5, $D444,$I$420:K$420)-SUM($I444:K444))</f>
        <v>0</v>
      </c>
      <c r="M444" s="6">
        <f>IF(SUM($I444:L444)&lt;SUMIF($I$5:L$5, $D444,$I$420:L$420), SUMIF($I$5:L$5, $D444,$I$420:L$420)/$I$411, SUMIF($I$5:L$5, $D444,$I$420:L$420)-SUM($I444:L444))</f>
        <v>0</v>
      </c>
      <c r="N444" s="6">
        <f>IF(SUM($I444:M444)&lt;SUMIF($I$5:M$5, $D444,$I$420:M$420), SUMIF($I$5:M$5, $D444,$I$420:M$420)/$I$411, SUMIF($I$5:M$5, $D444,$I$420:M$420)-SUM($I444:M444))</f>
        <v>0</v>
      </c>
      <c r="O444" s="6">
        <f>IF(SUM($I444:N444)&lt;SUMIF($I$5:N$5, $D444,$I$420:N$420), SUMIF($I$5:N$5, $D444,$I$420:N$420)/$I$411, SUMIF($I$5:N$5, $D444,$I$420:N$420)-SUM($I444:N444))</f>
        <v>0</v>
      </c>
      <c r="P444" s="6">
        <f>IF(SUM($I444:O444)&lt;SUMIF($I$5:O$5, $D444,$I$420:O$420), SUMIF($I$5:O$5, $D444,$I$420:O$420)/$I$411, SUMIF($I$5:O$5, $D444,$I$420:O$420)-SUM($I444:O444))</f>
        <v>0</v>
      </c>
      <c r="Q444" s="6">
        <f>IF(SUM($I444:P444)&lt;SUMIF($I$5:P$5, $D444,$I$420:P$420), SUMIF($I$5:P$5, $D444,$I$420:P$420)/$I$411, SUMIF($I$5:P$5, $D444,$I$420:P$420)-SUM($I444:P444))</f>
        <v>0</v>
      </c>
      <c r="R444" s="6">
        <f>IF(SUM($I444:Q444)&lt;SUMIF($I$5:Q$5, $D444,$I$420:Q$420), SUMIF($I$5:Q$5, $D444,$I$420:Q$420)/$I$411, SUMIF($I$5:Q$5, $D444,$I$420:Q$420)-SUM($I444:Q444))</f>
        <v>0</v>
      </c>
      <c r="S444" s="6">
        <f>IF(SUM($I444:R444)&lt;SUMIF($I$5:R$5, $D444,$I$420:R$420), SUMIF($I$5:R$5, $D444,$I$420:R$420)/$I$411, SUMIF($I$5:R$5, $D444,$I$420:R$420)-SUM($I444:R444))</f>
        <v>0</v>
      </c>
    </row>
    <row r="445" spans="4:19" ht="12.75" customHeight="1">
      <c r="D445" s="25">
        <f t="shared" si="152"/>
        <v>2034</v>
      </c>
      <c r="E445" s="1" t="s">
        <v>27</v>
      </c>
      <c r="I445" s="37"/>
      <c r="J445" s="6">
        <f>IF(SUM($I445:I445)&lt;SUMIF(I$5:$I$5, $D445,I$420:$I$420), SUMIF(I$5:$I$5, $D445,I$420:$I$420)/$I$411, SUMIF(I$5:$I$5, $D445,I$420:$I$420)-SUM($I445:I445))</f>
        <v>0</v>
      </c>
      <c r="K445" s="6">
        <f>IF(SUM($I445:J445)&lt;SUMIF($I$5:J$5, $D445,$I$420:J$420), SUMIF($I$5:J$5, $D445,$I$420:J$420)/$I$411, SUMIF($I$5:J$5, $D445,$I$420:J$420)-SUM($I445:J445))</f>
        <v>0</v>
      </c>
      <c r="L445" s="6">
        <f>IF(SUM($I445:K445)&lt;SUMIF($I$5:K$5, $D445,$I$420:K$420), SUMIF($I$5:K$5, $D445,$I$420:K$420)/$I$411, SUMIF($I$5:K$5, $D445,$I$420:K$420)-SUM($I445:K445))</f>
        <v>0</v>
      </c>
      <c r="M445" s="6">
        <f>IF(SUM($I445:L445)&lt;SUMIF($I$5:L$5, $D445,$I$420:L$420), SUMIF($I$5:L$5, $D445,$I$420:L$420)/$I$411, SUMIF($I$5:L$5, $D445,$I$420:L$420)-SUM($I445:L445))</f>
        <v>0</v>
      </c>
      <c r="N445" s="6">
        <f>IF(SUM($I445:M445)&lt;SUMIF($I$5:M$5, $D445,$I$420:M$420), SUMIF($I$5:M$5, $D445,$I$420:M$420)/$I$411, SUMIF($I$5:M$5, $D445,$I$420:M$420)-SUM($I445:M445))</f>
        <v>0</v>
      </c>
      <c r="O445" s="6">
        <f>IF(SUM($I445:N445)&lt;SUMIF($I$5:N$5, $D445,$I$420:N$420), SUMIF($I$5:N$5, $D445,$I$420:N$420)/$I$411, SUMIF($I$5:N$5, $D445,$I$420:N$420)-SUM($I445:N445))</f>
        <v>0</v>
      </c>
      <c r="P445" s="6">
        <f>IF(SUM($I445:O445)&lt;SUMIF($I$5:O$5, $D445,$I$420:O$420), SUMIF($I$5:O$5, $D445,$I$420:O$420)/$I$411, SUMIF($I$5:O$5, $D445,$I$420:O$420)-SUM($I445:O445))</f>
        <v>0</v>
      </c>
      <c r="Q445" s="6">
        <f>IF(SUM($I445:P445)&lt;SUMIF($I$5:P$5, $D445,$I$420:P$420), SUMIF($I$5:P$5, $D445,$I$420:P$420)/$I$411, SUMIF($I$5:P$5, $D445,$I$420:P$420)-SUM($I445:P445))</f>
        <v>0</v>
      </c>
      <c r="R445" s="6">
        <f>IF(SUM($I445:Q445)&lt;SUMIF($I$5:Q$5, $D445,$I$420:Q$420), SUMIF($I$5:Q$5, $D445,$I$420:Q$420)/$I$411, SUMIF($I$5:Q$5, $D445,$I$420:Q$420)-SUM($I445:Q445))</f>
        <v>0</v>
      </c>
      <c r="S445" s="6">
        <f>IF(SUM($I445:R445)&lt;SUMIF($I$5:R$5, $D445,$I$420:R$420), SUMIF($I$5:R$5, $D445,$I$420:R$420)/$I$411, SUMIF($I$5:R$5, $D445,$I$420:R$420)-SUM($I445:R445))</f>
        <v>0</v>
      </c>
    </row>
    <row r="446" spans="4:19" ht="12.75" customHeight="1">
      <c r="D446" s="25">
        <f t="shared" si="152"/>
        <v>2035</v>
      </c>
      <c r="E446" s="1" t="s">
        <v>27</v>
      </c>
      <c r="I446" s="37"/>
      <c r="J446" s="6">
        <f>IF(SUM($I446:I446)&lt;SUMIF(I$5:$I$5, $D446,I$420:$I$420), SUMIF(I$5:$I$5, $D446,I$420:$I$420)/$I$411, SUMIF(I$5:$I$5, $D446,I$420:$I$420)-SUM($I446:I446))</f>
        <v>0</v>
      </c>
      <c r="K446" s="6">
        <f>IF(SUM($I446:J446)&lt;SUMIF($I$5:J$5, $D446,$I$420:J$420), SUMIF($I$5:J$5, $D446,$I$420:J$420)/$I$411, SUMIF($I$5:J$5, $D446,$I$420:J$420)-SUM($I446:J446))</f>
        <v>0</v>
      </c>
      <c r="L446" s="6">
        <f>IF(SUM($I446:K446)&lt;SUMIF($I$5:K$5, $D446,$I$420:K$420), SUMIF($I$5:K$5, $D446,$I$420:K$420)/$I$411, SUMIF($I$5:K$5, $D446,$I$420:K$420)-SUM($I446:K446))</f>
        <v>0</v>
      </c>
      <c r="M446" s="6">
        <f>IF(SUM($I446:L446)&lt;SUMIF($I$5:L$5, $D446,$I$420:L$420), SUMIF($I$5:L$5, $D446,$I$420:L$420)/$I$411, SUMIF($I$5:L$5, $D446,$I$420:L$420)-SUM($I446:L446))</f>
        <v>0</v>
      </c>
      <c r="N446" s="6">
        <f>IF(SUM($I446:M446)&lt;SUMIF($I$5:M$5, $D446,$I$420:M$420), SUMIF($I$5:M$5, $D446,$I$420:M$420)/$I$411, SUMIF($I$5:M$5, $D446,$I$420:M$420)-SUM($I446:M446))</f>
        <v>0</v>
      </c>
      <c r="O446" s="6">
        <f>IF(SUM($I446:N446)&lt;SUMIF($I$5:N$5, $D446,$I$420:N$420), SUMIF($I$5:N$5, $D446,$I$420:N$420)/$I$411, SUMIF($I$5:N$5, $D446,$I$420:N$420)-SUM($I446:N446))</f>
        <v>0</v>
      </c>
      <c r="P446" s="6">
        <f>IF(SUM($I446:O446)&lt;SUMIF($I$5:O$5, $D446,$I$420:O$420), SUMIF($I$5:O$5, $D446,$I$420:O$420)/$I$411, SUMIF($I$5:O$5, $D446,$I$420:O$420)-SUM($I446:O446))</f>
        <v>0</v>
      </c>
      <c r="Q446" s="6">
        <f>IF(SUM($I446:P446)&lt;SUMIF($I$5:P$5, $D446,$I$420:P$420), SUMIF($I$5:P$5, $D446,$I$420:P$420)/$I$411, SUMIF($I$5:P$5, $D446,$I$420:P$420)-SUM($I446:P446))</f>
        <v>0</v>
      </c>
      <c r="R446" s="6">
        <f>IF(SUM($I446:Q446)&lt;SUMIF($I$5:Q$5, $D446,$I$420:Q$420), SUMIF($I$5:Q$5, $D446,$I$420:Q$420)/$I$411, SUMIF($I$5:Q$5, $D446,$I$420:Q$420)-SUM($I446:Q446))</f>
        <v>0</v>
      </c>
      <c r="S446" s="6">
        <f>IF(SUM($I446:R446)&lt;SUMIF($I$5:R$5, $D446,$I$420:R$420), SUMIF($I$5:R$5, $D446,$I$420:R$420)/$I$411, SUMIF($I$5:R$5, $D446,$I$420:R$420)-SUM($I446:R446))</f>
        <v>0</v>
      </c>
    </row>
    <row r="447" spans="4:19" ht="12.75" customHeight="1">
      <c r="D447" s="25">
        <f t="shared" si="152"/>
        <v>2036</v>
      </c>
      <c r="E447" s="1" t="s">
        <v>27</v>
      </c>
      <c r="I447" s="37"/>
      <c r="J447" s="6">
        <f>IF(SUM($I447:I447)&lt;SUMIF(I$5:$I$5, $D447,I$420:$I$420), SUMIF(I$5:$I$5, $D447,I$420:$I$420)/$I$411, SUMIF(I$5:$I$5, $D447,I$420:$I$420)-SUM($I447:I447))</f>
        <v>0</v>
      </c>
      <c r="K447" s="6">
        <f>IF(SUM($I447:J447)&lt;SUMIF($I$5:J$5, $D447,$I$420:J$420), SUMIF($I$5:J$5, $D447,$I$420:J$420)/$I$411, SUMIF($I$5:J$5, $D447,$I$420:J$420)-SUM($I447:J447))</f>
        <v>0</v>
      </c>
      <c r="L447" s="6">
        <f>IF(SUM($I447:K447)&lt;SUMIF($I$5:K$5, $D447,$I$420:K$420), SUMIF($I$5:K$5, $D447,$I$420:K$420)/$I$411, SUMIF($I$5:K$5, $D447,$I$420:K$420)-SUM($I447:K447))</f>
        <v>0</v>
      </c>
      <c r="M447" s="6">
        <f>IF(SUM($I447:L447)&lt;SUMIF($I$5:L$5, $D447,$I$420:L$420), SUMIF($I$5:L$5, $D447,$I$420:L$420)/$I$411, SUMIF($I$5:L$5, $D447,$I$420:L$420)-SUM($I447:L447))</f>
        <v>0</v>
      </c>
      <c r="N447" s="6">
        <f>IF(SUM($I447:M447)&lt;SUMIF($I$5:M$5, $D447,$I$420:M$420), SUMIF($I$5:M$5, $D447,$I$420:M$420)/$I$411, SUMIF($I$5:M$5, $D447,$I$420:M$420)-SUM($I447:M447))</f>
        <v>0</v>
      </c>
      <c r="O447" s="6">
        <f>IF(SUM($I447:N447)&lt;SUMIF($I$5:N$5, $D447,$I$420:N$420), SUMIF($I$5:N$5, $D447,$I$420:N$420)/$I$411, SUMIF($I$5:N$5, $D447,$I$420:N$420)-SUM($I447:N447))</f>
        <v>0</v>
      </c>
      <c r="P447" s="6">
        <f>IF(SUM($I447:O447)&lt;SUMIF($I$5:O$5, $D447,$I$420:O$420), SUMIF($I$5:O$5, $D447,$I$420:O$420)/$I$411, SUMIF($I$5:O$5, $D447,$I$420:O$420)-SUM($I447:O447))</f>
        <v>0</v>
      </c>
      <c r="Q447" s="6">
        <f>IF(SUM($I447:P447)&lt;SUMIF($I$5:P$5, $D447,$I$420:P$420), SUMIF($I$5:P$5, $D447,$I$420:P$420)/$I$411, SUMIF($I$5:P$5, $D447,$I$420:P$420)-SUM($I447:P447))</f>
        <v>0</v>
      </c>
      <c r="R447" s="6">
        <f>IF(SUM($I447:Q447)&lt;SUMIF($I$5:Q$5, $D447,$I$420:Q$420), SUMIF($I$5:Q$5, $D447,$I$420:Q$420)/$I$411, SUMIF($I$5:Q$5, $D447,$I$420:Q$420)-SUM($I447:Q447))</f>
        <v>0</v>
      </c>
      <c r="S447" s="6">
        <f>IF(SUM($I447:R447)&lt;SUMIF($I$5:R$5, $D447,$I$420:R$420), SUMIF($I$5:R$5, $D447,$I$420:R$420)/$I$411, SUMIF($I$5:R$5, $D447,$I$420:R$420)-SUM($I447:R447))</f>
        <v>0</v>
      </c>
    </row>
    <row r="448" spans="4:19" ht="12.75" customHeight="1">
      <c r="D448" s="25">
        <f t="shared" si="152"/>
        <v>2037</v>
      </c>
      <c r="E448" s="1" t="s">
        <v>27</v>
      </c>
      <c r="I448" s="37"/>
      <c r="J448" s="6">
        <f>IF(SUM($I448:I448)&lt;SUMIF(I$5:$I$5, $D448,I$420:$I$420), SUMIF(I$5:$I$5, $D448,I$420:$I$420)/$I$411, SUMIF(I$5:$I$5, $D448,I$420:$I$420)-SUM($I448:I448))</f>
        <v>0</v>
      </c>
      <c r="K448" s="6">
        <f>IF(SUM($I448:J448)&lt;SUMIF($I$5:J$5, $D448,$I$420:J$420), SUMIF($I$5:J$5, $D448,$I$420:J$420)/$I$411, SUMIF($I$5:J$5, $D448,$I$420:J$420)-SUM($I448:J448))</f>
        <v>0</v>
      </c>
      <c r="L448" s="6">
        <f>IF(SUM($I448:K448)&lt;SUMIF($I$5:K$5, $D448,$I$420:K$420), SUMIF($I$5:K$5, $D448,$I$420:K$420)/$I$411, SUMIF($I$5:K$5, $D448,$I$420:K$420)-SUM($I448:K448))</f>
        <v>0</v>
      </c>
      <c r="M448" s="6">
        <f>IF(SUM($I448:L448)&lt;SUMIF($I$5:L$5, $D448,$I$420:L$420), SUMIF($I$5:L$5, $D448,$I$420:L$420)/$I$411, SUMIF($I$5:L$5, $D448,$I$420:L$420)-SUM($I448:L448))</f>
        <v>0</v>
      </c>
      <c r="N448" s="6">
        <f>IF(SUM($I448:M448)&lt;SUMIF($I$5:M$5, $D448,$I$420:M$420), SUMIF($I$5:M$5, $D448,$I$420:M$420)/$I$411, SUMIF($I$5:M$5, $D448,$I$420:M$420)-SUM($I448:M448))</f>
        <v>0</v>
      </c>
      <c r="O448" s="6">
        <f>IF(SUM($I448:N448)&lt;SUMIF($I$5:N$5, $D448,$I$420:N$420), SUMIF($I$5:N$5, $D448,$I$420:N$420)/$I$411, SUMIF($I$5:N$5, $D448,$I$420:N$420)-SUM($I448:N448))</f>
        <v>0</v>
      </c>
      <c r="P448" s="6">
        <f>IF(SUM($I448:O448)&lt;SUMIF($I$5:O$5, $D448,$I$420:O$420), SUMIF($I$5:O$5, $D448,$I$420:O$420)/$I$411, SUMIF($I$5:O$5, $D448,$I$420:O$420)-SUM($I448:O448))</f>
        <v>0</v>
      </c>
      <c r="Q448" s="6">
        <f>IF(SUM($I448:P448)&lt;SUMIF($I$5:P$5, $D448,$I$420:P$420), SUMIF($I$5:P$5, $D448,$I$420:P$420)/$I$411, SUMIF($I$5:P$5, $D448,$I$420:P$420)-SUM($I448:P448))</f>
        <v>0</v>
      </c>
      <c r="R448" s="6">
        <f>IF(SUM($I448:Q448)&lt;SUMIF($I$5:Q$5, $D448,$I$420:Q$420), SUMIF($I$5:Q$5, $D448,$I$420:Q$420)/$I$411, SUMIF($I$5:Q$5, $D448,$I$420:Q$420)-SUM($I448:Q448))</f>
        <v>0</v>
      </c>
      <c r="S448" s="6">
        <f>IF(SUM($I448:R448)&lt;SUMIF($I$5:R$5, $D448,$I$420:R$420), SUMIF($I$5:R$5, $D448,$I$420:R$420)/$I$411, SUMIF($I$5:R$5, $D448,$I$420:R$420)-SUM($I448:R448))</f>
        <v>0</v>
      </c>
    </row>
    <row r="449" spans="1:19" ht="12.75" customHeight="1">
      <c r="D449" s="25">
        <f t="shared" si="152"/>
        <v>2038</v>
      </c>
      <c r="E449" s="1" t="s">
        <v>27</v>
      </c>
      <c r="I449" s="37"/>
      <c r="J449" s="6">
        <f>IF(SUM($I449:I449)&lt;SUMIF(I$5:$I$5, $D449,I$420:$I$420), SUMIF(I$5:$I$5, $D449,I$420:$I$420)/$I$411, SUMIF(I$5:$I$5, $D449,I$420:$I$420)-SUM($I449:I449))</f>
        <v>0</v>
      </c>
      <c r="K449" s="6">
        <f>IF(SUM($I449:J449)&lt;SUMIF($I$5:J$5, $D449,$I$420:J$420), SUMIF($I$5:J$5, $D449,$I$420:J$420)/$I$411, SUMIF($I$5:J$5, $D449,$I$420:J$420)-SUM($I449:J449))</f>
        <v>0</v>
      </c>
      <c r="L449" s="6">
        <f>IF(SUM($I449:K449)&lt;SUMIF($I$5:K$5, $D449,$I$420:K$420), SUMIF($I$5:K$5, $D449,$I$420:K$420)/$I$411, SUMIF($I$5:K$5, $D449,$I$420:K$420)-SUM($I449:K449))</f>
        <v>0</v>
      </c>
      <c r="M449" s="6">
        <f>IF(SUM($I449:L449)&lt;SUMIF($I$5:L$5, $D449,$I$420:L$420), SUMIF($I$5:L$5, $D449,$I$420:L$420)/$I$411, SUMIF($I$5:L$5, $D449,$I$420:L$420)-SUM($I449:L449))</f>
        <v>0</v>
      </c>
      <c r="N449" s="6">
        <f>IF(SUM($I449:M449)&lt;SUMIF($I$5:M$5, $D449,$I$420:M$420), SUMIF($I$5:M$5, $D449,$I$420:M$420)/$I$411, SUMIF($I$5:M$5, $D449,$I$420:M$420)-SUM($I449:M449))</f>
        <v>0</v>
      </c>
      <c r="O449" s="6">
        <f>IF(SUM($I449:N449)&lt;SUMIF($I$5:N$5, $D449,$I$420:N$420), SUMIF($I$5:N$5, $D449,$I$420:N$420)/$I$411, SUMIF($I$5:N$5, $D449,$I$420:N$420)-SUM($I449:N449))</f>
        <v>0</v>
      </c>
      <c r="P449" s="6">
        <f>IF(SUM($I449:O449)&lt;SUMIF($I$5:O$5, $D449,$I$420:O$420), SUMIF($I$5:O$5, $D449,$I$420:O$420)/$I$411, SUMIF($I$5:O$5, $D449,$I$420:O$420)-SUM($I449:O449))</f>
        <v>0</v>
      </c>
      <c r="Q449" s="6">
        <f>IF(SUM($I449:P449)&lt;SUMIF($I$5:P$5, $D449,$I$420:P$420), SUMIF($I$5:P$5, $D449,$I$420:P$420)/$I$411, SUMIF($I$5:P$5, $D449,$I$420:P$420)-SUM($I449:P449))</f>
        <v>0</v>
      </c>
      <c r="R449" s="6">
        <f>IF(SUM($I449:Q449)&lt;SUMIF($I$5:Q$5, $D449,$I$420:Q$420), SUMIF($I$5:Q$5, $D449,$I$420:Q$420)/$I$411, SUMIF($I$5:Q$5, $D449,$I$420:Q$420)-SUM($I449:Q449))</f>
        <v>0</v>
      </c>
      <c r="S449" s="6">
        <f>IF(SUM($I449:R449)&lt;SUMIF($I$5:R$5, $D449,$I$420:R$420), SUMIF($I$5:R$5, $D449,$I$420:R$420)/$I$411, SUMIF($I$5:R$5, $D449,$I$420:R$420)-SUM($I449:R449))</f>
        <v>0</v>
      </c>
    </row>
    <row r="450" spans="1:19" ht="12.75" customHeight="1">
      <c r="D450" s="25">
        <f t="shared" si="152"/>
        <v>2039</v>
      </c>
      <c r="E450" s="1" t="s">
        <v>27</v>
      </c>
      <c r="I450" s="37"/>
      <c r="J450" s="6">
        <f>IF(SUM($I450:I450)&lt;SUMIF(I$5:$I$5, $D450,I$420:$I$420), SUMIF(I$5:$I$5, $D450,I$420:$I$420)/$I$411, SUMIF(I$5:$I$5, $D450,I$420:$I$420)-SUM($I450:I450))</f>
        <v>0</v>
      </c>
      <c r="K450" s="6">
        <f>IF(SUM($I450:J450)&lt;SUMIF($I$5:J$5, $D450,$I$420:J$420), SUMIF($I$5:J$5, $D450,$I$420:J$420)/$I$411, SUMIF($I$5:J$5, $D450,$I$420:J$420)-SUM($I450:J450))</f>
        <v>0</v>
      </c>
      <c r="L450" s="6">
        <f>IF(SUM($I450:K450)&lt;SUMIF($I$5:K$5, $D450,$I$420:K$420), SUMIF($I$5:K$5, $D450,$I$420:K$420)/$I$411, SUMIF($I$5:K$5, $D450,$I$420:K$420)-SUM($I450:K450))</f>
        <v>0</v>
      </c>
      <c r="M450" s="6">
        <f>IF(SUM($I450:L450)&lt;SUMIF($I$5:L$5, $D450,$I$420:L$420), SUMIF($I$5:L$5, $D450,$I$420:L$420)/$I$411, SUMIF($I$5:L$5, $D450,$I$420:L$420)-SUM($I450:L450))</f>
        <v>0</v>
      </c>
      <c r="N450" s="6">
        <f>IF(SUM($I450:M450)&lt;SUMIF($I$5:M$5, $D450,$I$420:M$420), SUMIF($I$5:M$5, $D450,$I$420:M$420)/$I$411, SUMIF($I$5:M$5, $D450,$I$420:M$420)-SUM($I450:M450))</f>
        <v>0</v>
      </c>
      <c r="O450" s="6">
        <f>IF(SUM($I450:N450)&lt;SUMIF($I$5:N$5, $D450,$I$420:N$420), SUMIF($I$5:N$5, $D450,$I$420:N$420)/$I$411, SUMIF($I$5:N$5, $D450,$I$420:N$420)-SUM($I450:N450))</f>
        <v>0</v>
      </c>
      <c r="P450" s="6">
        <f>IF(SUM($I450:O450)&lt;SUMIF($I$5:O$5, $D450,$I$420:O$420), SUMIF($I$5:O$5, $D450,$I$420:O$420)/$I$411, SUMIF($I$5:O$5, $D450,$I$420:O$420)-SUM($I450:O450))</f>
        <v>0</v>
      </c>
      <c r="Q450" s="6">
        <f>IF(SUM($I450:P450)&lt;SUMIF($I$5:P$5, $D450,$I$420:P$420), SUMIF($I$5:P$5, $D450,$I$420:P$420)/$I$411, SUMIF($I$5:P$5, $D450,$I$420:P$420)-SUM($I450:P450))</f>
        <v>0</v>
      </c>
      <c r="R450" s="6">
        <f>IF(SUM($I450:Q450)&lt;SUMIF($I$5:Q$5, $D450,$I$420:Q$420), SUMIF($I$5:Q$5, $D450,$I$420:Q$420)/$I$411, SUMIF($I$5:Q$5, $D450,$I$420:Q$420)-SUM($I450:Q450))</f>
        <v>0</v>
      </c>
      <c r="S450" s="6">
        <f>IF(SUM($I450:R450)&lt;SUMIF($I$5:R$5, $D450,$I$420:R$420), SUMIF($I$5:R$5, $D450,$I$420:R$420)/$I$411, SUMIF($I$5:R$5, $D450,$I$420:R$420)-SUM($I450:R450))</f>
        <v>0</v>
      </c>
    </row>
    <row r="451" spans="1:19" ht="12.75" customHeight="1">
      <c r="D451" s="25">
        <f t="shared" si="152"/>
        <v>2040</v>
      </c>
      <c r="E451" s="1" t="s">
        <v>27</v>
      </c>
      <c r="I451" s="37"/>
      <c r="J451" s="6">
        <f>IF(SUM($I451:I451)&lt;SUMIF(I$5:$I$5, $D451,I$420:$I$420), SUMIF(I$5:$I$5, $D451,I$420:$I$420)/$I$411, SUMIF(I$5:$I$5, $D451,I$420:$I$420)-SUM($I451:I451))</f>
        <v>0</v>
      </c>
      <c r="K451" s="6">
        <f>IF(SUM($I451:J451)&lt;SUMIF($I$5:J$5, $D451,$I$420:J$420), SUMIF($I$5:J$5, $D451,$I$420:J$420)/$I$411, SUMIF($I$5:J$5, $D451,$I$420:J$420)-SUM($I451:J451))</f>
        <v>0</v>
      </c>
      <c r="L451" s="6">
        <f>IF(SUM($I451:K451)&lt;SUMIF($I$5:K$5, $D451,$I$420:K$420), SUMIF($I$5:K$5, $D451,$I$420:K$420)/$I$411, SUMIF($I$5:K$5, $D451,$I$420:K$420)-SUM($I451:K451))</f>
        <v>0</v>
      </c>
      <c r="M451" s="6">
        <f>IF(SUM($I451:L451)&lt;SUMIF($I$5:L$5, $D451,$I$420:L$420), SUMIF($I$5:L$5, $D451,$I$420:L$420)/$I$411, SUMIF($I$5:L$5, $D451,$I$420:L$420)-SUM($I451:L451))</f>
        <v>0</v>
      </c>
      <c r="N451" s="6">
        <f>IF(SUM($I451:M451)&lt;SUMIF($I$5:M$5, $D451,$I$420:M$420), SUMIF($I$5:M$5, $D451,$I$420:M$420)/$I$411, SUMIF($I$5:M$5, $D451,$I$420:M$420)-SUM($I451:M451))</f>
        <v>0</v>
      </c>
      <c r="O451" s="6">
        <f>IF(SUM($I451:N451)&lt;SUMIF($I$5:N$5, $D451,$I$420:N$420), SUMIF($I$5:N$5, $D451,$I$420:N$420)/$I$411, SUMIF($I$5:N$5, $D451,$I$420:N$420)-SUM($I451:N451))</f>
        <v>0</v>
      </c>
      <c r="P451" s="6">
        <f>IF(SUM($I451:O451)&lt;SUMIF($I$5:O$5, $D451,$I$420:O$420), SUMIF($I$5:O$5, $D451,$I$420:O$420)/$I$411, SUMIF($I$5:O$5, $D451,$I$420:O$420)-SUM($I451:O451))</f>
        <v>0</v>
      </c>
      <c r="Q451" s="6">
        <f>IF(SUM($I451:P451)&lt;SUMIF($I$5:P$5, $D451,$I$420:P$420), SUMIF($I$5:P$5, $D451,$I$420:P$420)/$I$411, SUMIF($I$5:P$5, $D451,$I$420:P$420)-SUM($I451:P451))</f>
        <v>0</v>
      </c>
      <c r="R451" s="6">
        <f>IF(SUM($I451:Q451)&lt;SUMIF($I$5:Q$5, $D451,$I$420:Q$420), SUMIF($I$5:Q$5, $D451,$I$420:Q$420)/$I$411, SUMIF($I$5:Q$5, $D451,$I$420:Q$420)-SUM($I451:Q451))</f>
        <v>0</v>
      </c>
      <c r="S451" s="6">
        <f>IF(SUM($I451:R451)&lt;SUMIF($I$5:R$5, $D451,$I$420:R$420), SUMIF($I$5:R$5, $D451,$I$420:R$420)/$I$411, SUMIF($I$5:R$5, $D451,$I$420:R$420)-SUM($I451:R451))</f>
        <v>0</v>
      </c>
    </row>
    <row r="452" spans="1:19" ht="12.75" customHeight="1">
      <c r="D452" s="25"/>
      <c r="I452" s="37"/>
    </row>
    <row r="453" spans="1:19" ht="12.75" customHeight="1">
      <c r="D453" s="21" t="s">
        <v>20</v>
      </c>
      <c r="E453" s="1" t="s">
        <v>27</v>
      </c>
      <c r="I453" s="37"/>
      <c r="J453" s="1">
        <f>J414+SUM(J422:J451)</f>
        <v>0</v>
      </c>
      <c r="K453" s="1">
        <f t="shared" ref="K453:N453" si="153">K414+SUM(K422:K451)</f>
        <v>0.13601158954296691</v>
      </c>
      <c r="L453" s="1">
        <f t="shared" si="153"/>
        <v>0.13601158954296691</v>
      </c>
      <c r="M453" s="1">
        <f t="shared" si="153"/>
        <v>0.13601158954296691</v>
      </c>
      <c r="N453" s="1">
        <f t="shared" si="153"/>
        <v>0.13601158954296691</v>
      </c>
      <c r="O453" s="1">
        <f t="shared" ref="O453:S453" si="154">O414+SUM(O422:O451)</f>
        <v>0.13601158954296691</v>
      </c>
      <c r="P453" s="1">
        <f t="shared" si="154"/>
        <v>0.31851893709498591</v>
      </c>
      <c r="Q453" s="1">
        <f t="shared" si="154"/>
        <v>0.31851893709498591</v>
      </c>
      <c r="R453" s="1">
        <f t="shared" si="154"/>
        <v>0.31851893709498591</v>
      </c>
      <c r="S453" s="1">
        <f t="shared" si="154"/>
        <v>0.31851893709498591</v>
      </c>
    </row>
    <row r="454" spans="1:19" ht="12.75" customHeight="1">
      <c r="D454" s="21" t="s">
        <v>19</v>
      </c>
      <c r="E454" s="1" t="s">
        <v>27</v>
      </c>
      <c r="I454" s="37"/>
      <c r="J454" s="1">
        <f t="shared" ref="J454" si="155">J420-SUM(J422:J451)+I454</f>
        <v>6.1459334345916981</v>
      </c>
      <c r="K454" s="1">
        <f t="shared" ref="K454" si="156">K420-SUM(K422:K451)+J454</f>
        <v>6.0099218450487308</v>
      </c>
      <c r="L454" s="1">
        <f t="shared" ref="L454" si="157">L420-SUM(L422:L451)+K454</f>
        <v>5.8739102555057636</v>
      </c>
      <c r="M454" s="1">
        <f t="shared" ref="M454" si="158">M420-SUM(M422:M451)+L454</f>
        <v>5.7378986659627964</v>
      </c>
      <c r="N454" s="1">
        <f t="shared" ref="N454:S454" si="159">N420-SUM(N422:N451)+M454</f>
        <v>5.6018870764198292</v>
      </c>
      <c r="O454" s="1">
        <f t="shared" si="159"/>
        <v>13.71280512829728</v>
      </c>
      <c r="P454" s="1">
        <f t="shared" si="159"/>
        <v>13.394286191202294</v>
      </c>
      <c r="Q454" s="1">
        <f t="shared" si="159"/>
        <v>13.075767254107308</v>
      </c>
      <c r="R454" s="1">
        <f t="shared" si="159"/>
        <v>12.757248317012323</v>
      </c>
      <c r="S454" s="1">
        <f t="shared" si="159"/>
        <v>12.438729379917337</v>
      </c>
    </row>
    <row r="455" spans="1:19" ht="12.75" customHeight="1">
      <c r="D455" s="21" t="str">
        <f>"Total Closing RAB - "&amp;B409</f>
        <v>Total Closing RAB - Equity Raising</v>
      </c>
      <c r="E455" s="1" t="s">
        <v>27</v>
      </c>
      <c r="I455" s="37"/>
      <c r="J455" s="1">
        <f t="shared" ref="J455:N455" si="160">J454+J417</f>
        <v>6.1459334345916981</v>
      </c>
      <c r="K455" s="1">
        <f t="shared" si="160"/>
        <v>6.0099218450487308</v>
      </c>
      <c r="L455" s="1">
        <f t="shared" si="160"/>
        <v>5.8739102555057636</v>
      </c>
      <c r="M455" s="1">
        <f t="shared" si="160"/>
        <v>5.7378986659627964</v>
      </c>
      <c r="N455" s="1">
        <f t="shared" si="160"/>
        <v>5.6018870764198292</v>
      </c>
      <c r="O455" s="1">
        <f t="shared" ref="O455:S455" si="161">O454+O417</f>
        <v>13.71280512829728</v>
      </c>
      <c r="P455" s="1">
        <f t="shared" si="161"/>
        <v>13.394286191202294</v>
      </c>
      <c r="Q455" s="1">
        <f t="shared" si="161"/>
        <v>13.075767254107308</v>
      </c>
      <c r="R455" s="1">
        <f t="shared" si="161"/>
        <v>12.757248317012323</v>
      </c>
      <c r="S455" s="1">
        <f t="shared" si="161"/>
        <v>12.438729379917337</v>
      </c>
    </row>
    <row r="456" spans="1:19" ht="12.75" customHeight="1">
      <c r="I456" s="37"/>
    </row>
    <row r="457" spans="1:19">
      <c r="I457" s="37"/>
    </row>
    <row r="458" spans="1:19" s="18" customFormat="1" ht="12.75" customHeight="1">
      <c r="A458" s="19"/>
      <c r="B458" s="20" t="str">
        <f>Inputs!C52</f>
        <v>Supervisory cables</v>
      </c>
      <c r="C458" s="19"/>
      <c r="D458" s="23"/>
      <c r="E458" s="19"/>
      <c r="F458" s="19"/>
      <c r="G458" s="19"/>
      <c r="H458" s="19"/>
      <c r="I458" s="38"/>
      <c r="J458" s="19"/>
      <c r="K458" s="19"/>
      <c r="L458" s="19"/>
      <c r="M458" s="19"/>
      <c r="N458" s="19"/>
      <c r="O458" s="19"/>
      <c r="P458" s="19"/>
      <c r="Q458" s="19"/>
      <c r="R458" s="19"/>
      <c r="S458" s="19"/>
    </row>
    <row r="459" spans="1:19" ht="12.75" customHeight="1">
      <c r="B459" s="9"/>
      <c r="C459" s="1" t="s">
        <v>9</v>
      </c>
      <c r="I459" s="1">
        <f>INDEX(Inputs!$E$43:$E$53, MATCH(B458, Inputs!$C$43:$C$53,0))</f>
        <v>1</v>
      </c>
    </row>
    <row r="460" spans="1:19" ht="12.75" customHeight="1">
      <c r="B460" s="9"/>
      <c r="C460" s="1" t="s">
        <v>10</v>
      </c>
      <c r="I460" s="1" t="str">
        <f>INDEX(Inputs!$F$43:$F$53, MATCH(B458, Inputs!$C$43:$C$53,0))</f>
        <v>n/a</v>
      </c>
    </row>
    <row r="461" spans="1:19" ht="12.75" customHeight="1">
      <c r="B461" s="9"/>
      <c r="I461" s="37"/>
    </row>
    <row r="462" spans="1:19" ht="12.75" customHeight="1">
      <c r="C462" s="2" t="s">
        <v>12</v>
      </c>
      <c r="I462" s="37"/>
    </row>
    <row r="463" spans="1:19" ht="12.75" customHeight="1">
      <c r="D463" s="21" t="s">
        <v>21</v>
      </c>
      <c r="E463" s="1" t="s">
        <v>27</v>
      </c>
      <c r="I463" s="37"/>
      <c r="J463" s="5">
        <f>IF(OR($I459=0,I466=0),0,MIN(($I466+SUM($I465:I465))/$I459, $I466+SUM($I465:I465)-SUM($I463:I463)))</f>
        <v>0</v>
      </c>
      <c r="K463" s="5">
        <f>IF(OR($I459=0,J466=0),0,MIN(($I466+SUM($I465:J465))/$I459, $I466+SUM($I465:J465)-SUM($I463:J463)))</f>
        <v>0</v>
      </c>
      <c r="L463" s="5">
        <f>IF(OR($I459=0,K466=0),0,MIN(($I466+SUM($I465:K465))/$I459, $I466+SUM($I465:K465)-SUM($I463:K463)))</f>
        <v>0</v>
      </c>
      <c r="M463" s="5">
        <f>IF(OR($I459=0,L466=0),0,MIN(($I466+SUM($I465:L465))/$I459, $I466+SUM($I465:L465)-SUM($I463:L463)))</f>
        <v>0</v>
      </c>
      <c r="N463" s="5">
        <f>IF(OR($I459=0,M466=0),0,MIN(($I466+SUM($I465:M465))/$I459, $I466+SUM($I465:M465)-SUM($I463:M463)))</f>
        <v>0</v>
      </c>
      <c r="O463" s="5">
        <f>IF(OR($I459=0,N466=0),0,MIN(($I466+SUM($I465:N465))/$I459, $I466+SUM($I465:N465)-SUM($I463:N463)))</f>
        <v>2.9439543013559439</v>
      </c>
      <c r="P463" s="5">
        <f>IF(OR($I459=0,O466=0),0,MIN(($I466+SUM($I465:O465))/$I459, $I466+SUM($I465:O465)-SUM($I463:O463)))</f>
        <v>0</v>
      </c>
      <c r="Q463" s="5">
        <f>IF(OR($I459=0,P466=0),0,MIN(($I466+SUM($I465:P465))/$I459, $I466+SUM($I465:P465)-SUM($I463:P463)))</f>
        <v>0</v>
      </c>
      <c r="R463" s="5">
        <f>IF(OR($I459=0,Q466=0),0,MIN(($I466+SUM($I465:Q465))/$I459, $I466+SUM($I465:Q465)-SUM($I463:Q463)))</f>
        <v>0</v>
      </c>
      <c r="S463" s="5">
        <f>IF(OR($I459=0,R466=0),0,MIN(($I466+SUM($I465:R465))/$I459, $I466+SUM($I465:R465)-SUM($I463:R463)))</f>
        <v>0</v>
      </c>
    </row>
    <row r="464" spans="1:19" ht="12.75" customHeight="1">
      <c r="D464" s="21" t="s">
        <v>14</v>
      </c>
      <c r="I464" s="37">
        <f>IF(I$5=first_reg_period, INDEX(Inputs!$I$43:$I$53,MATCH(B458,Inputs!$C$43:$C$53,0)),0)</f>
        <v>0</v>
      </c>
      <c r="J464" s="37">
        <f>IF(J$5=first_reg_period, INDEX(Inputs!$I$43:$I$53,MATCH(C458,Inputs!$C$43:$C$53,0)),0)</f>
        <v>0</v>
      </c>
      <c r="K464" s="37">
        <f>IF(K$5=first_reg_period, INDEX(Inputs!$I$43:$I$53,MATCH(D458,Inputs!$C$43:$C$53,0)),0)</f>
        <v>0</v>
      </c>
      <c r="L464" s="37">
        <f>IF(L$5=first_reg_period, INDEX(Inputs!$I$43:$I$53,MATCH(E458,Inputs!$C$43:$C$53,0)),0)</f>
        <v>0</v>
      </c>
      <c r="M464" s="37">
        <f>IF(M$5=first_reg_period, INDEX(Inputs!$I$43:$I$53,MATCH(F458,Inputs!$C$43:$C$53,0)),0)</f>
        <v>0</v>
      </c>
      <c r="N464" s="37">
        <f>IF(N$5=first_reg_period, INDEX(Inputs!$I$43:$I$53,MATCH(G458,Inputs!$C$43:$C$53,0)),0)</f>
        <v>0</v>
      </c>
      <c r="O464" s="37">
        <f>IF(O$5=first_reg_period, INDEX(Inputs!$I$43:$I$53,MATCH(H458,Inputs!$C$43:$C$53,0)),0)</f>
        <v>0</v>
      </c>
      <c r="P464" s="37">
        <f>IF(P$5=first_reg_period, INDEX(Inputs!$I$43:$I$53,MATCH(I458,Inputs!$C$43:$C$53,0)),0)</f>
        <v>0</v>
      </c>
      <c r="Q464" s="37">
        <f>IF(Q$5=first_reg_period, INDEX(Inputs!$I$43:$I$53,MATCH(J458,Inputs!$C$43:$C$53,0)),0)</f>
        <v>0</v>
      </c>
      <c r="R464" s="37">
        <f>IF(R$5=first_reg_period, INDEX(Inputs!$I$43:$I$53,MATCH(K458,Inputs!$C$43:$C$53,0)),0)</f>
        <v>0</v>
      </c>
      <c r="S464" s="37">
        <f>IF(S$5=first_reg_period, INDEX(Inputs!$I$43:$I$53,MATCH(L458,Inputs!$C$43:$C$53,0)),0)</f>
        <v>0</v>
      </c>
    </row>
    <row r="465" spans="3:19" ht="12.75" customHeight="1">
      <c r="D465" s="21" t="s">
        <v>57</v>
      </c>
      <c r="I465" s="37"/>
      <c r="J465" s="102">
        <f>IF(J$5=second_reg_period, INDEX(Inputs!$N$140:$N$150,MATCH($B458,Inputs!$C$140:$C$150,0)),0)/conv_2015_2010</f>
        <v>0</v>
      </c>
      <c r="K465" s="102">
        <f>IF(K$5=second_reg_period, INDEX(Inputs!$N$140:$N$150,MATCH($B458,Inputs!$C$140:$C$150,0)),0)/conv_2015_2010</f>
        <v>0</v>
      </c>
      <c r="L465" s="102">
        <f>IF(L$5=second_reg_period, INDEX(Inputs!$N$140:$N$150,MATCH($B458,Inputs!$C$140:$C$150,0)),0)/conv_2015_2010</f>
        <v>0</v>
      </c>
      <c r="M465" s="102">
        <f>IF(M$5=second_reg_period, INDEX(Inputs!$N$140:$N$150,MATCH($B458,Inputs!$C$140:$C$150,0)),0)/conv_2015_2010</f>
        <v>0</v>
      </c>
      <c r="N465" s="102">
        <f>IF(N$5=second_reg_period, INDEX(Inputs!$N$140:$N$150,MATCH($B458,Inputs!$C$140:$C$150,0)),0)/conv_2015_2010</f>
        <v>2.9439543013559439</v>
      </c>
      <c r="O465" s="102">
        <f>IF(O$5=second_reg_period, INDEX(Inputs!$N$140:$N$150,MATCH($B458,Inputs!$C$140:$C$150,0)),0)/conv_2015_2010</f>
        <v>0</v>
      </c>
      <c r="P465" s="102">
        <f>IF(P$5=second_reg_period, INDEX(Inputs!$N$140:$N$150,MATCH($B458,Inputs!$C$140:$C$150,0)),0)/conv_2015_2010</f>
        <v>0</v>
      </c>
      <c r="Q465" s="102">
        <f>IF(Q$5=second_reg_period, INDEX(Inputs!$N$140:$N$150,MATCH($B458,Inputs!$C$140:$C$150,0)),0)/conv_2015_2010</f>
        <v>0</v>
      </c>
      <c r="R465" s="102">
        <f>IF(R$5=second_reg_period, INDEX(Inputs!$N$140:$N$150,MATCH($B458,Inputs!$C$140:$C$150,0)),0)/conv_2015_2010</f>
        <v>0</v>
      </c>
      <c r="S465" s="102">
        <f>IF(S$5=second_reg_period, INDEX(Inputs!$N$140:$N$150,MATCH($B458,Inputs!$C$140:$C$150,0)),0)/conv_2015_2010</f>
        <v>0</v>
      </c>
    </row>
    <row r="466" spans="3:19" ht="12.75" customHeight="1">
      <c r="D466" s="21" t="s">
        <v>28</v>
      </c>
      <c r="E466" s="1" t="s">
        <v>27</v>
      </c>
      <c r="I466" s="1">
        <f t="shared" ref="I466" si="162">H466-I463+I464+I465</f>
        <v>0</v>
      </c>
      <c r="J466" s="1">
        <f t="shared" ref="J466" si="163">I466-J463+J464+J465</f>
        <v>0</v>
      </c>
      <c r="K466" s="1">
        <f t="shared" ref="K466" si="164">J466-K463+K464+K465</f>
        <v>0</v>
      </c>
      <c r="L466" s="1">
        <f t="shared" ref="L466" si="165">K466-L463+L464+L465</f>
        <v>0</v>
      </c>
      <c r="M466" s="1">
        <f t="shared" ref="M466" si="166">L466-M463+M464+M465</f>
        <v>0</v>
      </c>
      <c r="N466" s="1">
        <f t="shared" ref="N466" si="167">M466-N463+N464+N465</f>
        <v>2.9439543013559439</v>
      </c>
      <c r="O466" s="1">
        <f t="shared" ref="O466" si="168">N466-O463+O464+O465</f>
        <v>0</v>
      </c>
      <c r="P466" s="1">
        <f t="shared" ref="P466" si="169">O466-P463+P464+P465</f>
        <v>0</v>
      </c>
      <c r="Q466" s="1">
        <f t="shared" ref="Q466" si="170">P466-Q463+Q464+Q465</f>
        <v>0</v>
      </c>
      <c r="R466" s="1">
        <f t="shared" ref="R466" si="171">Q466-R463+R464+R465</f>
        <v>0</v>
      </c>
      <c r="S466" s="1">
        <f t="shared" ref="S466" si="172">R466-S463+S464+S465</f>
        <v>0</v>
      </c>
    </row>
    <row r="467" spans="3:19" ht="12.75" customHeight="1">
      <c r="I467" s="37"/>
    </row>
    <row r="468" spans="3:19" ht="12.75" customHeight="1">
      <c r="I468" s="37"/>
    </row>
    <row r="469" spans="3:19" ht="12.75" customHeight="1">
      <c r="C469" s="2" t="s">
        <v>17</v>
      </c>
      <c r="E469" s="1" t="s">
        <v>27</v>
      </c>
      <c r="I469" s="37"/>
      <c r="J469" s="10">
        <f>INDEX(Inputs!J$43:J$53,MATCH($B458,Inputs!$C$43:$C$53,0))*(1+IF(J$5&lt;=second_reg_period, J$7, J$6))^0.5</f>
        <v>0</v>
      </c>
      <c r="K469" s="10">
        <f>INDEX(Inputs!K$43:K$53,MATCH($B458,Inputs!$C$43:$C$53,0))*(1+IF(K$5&lt;=second_reg_period, K$7, K$6))^0.5</f>
        <v>0</v>
      </c>
      <c r="L469" s="10">
        <f>INDEX(Inputs!L$43:L$53,MATCH($B458,Inputs!$C$43:$C$53,0))*(1+IF(L$5&lt;=second_reg_period, L$7, L$6))^0.5</f>
        <v>0</v>
      </c>
      <c r="M469" s="10">
        <f>INDEX(Inputs!M$43:M$53,MATCH($B458,Inputs!$C$43:$C$53,0))*(1+IF(M$5&lt;=second_reg_period, M$7, M$6))^0.5</f>
        <v>0</v>
      </c>
      <c r="N469" s="10">
        <f>INDEX(Inputs!N$43:N$53,MATCH($B458,Inputs!$C$43:$C$53,0))*(1+IF(N$5&lt;=second_reg_period, N$7, N$6))^0.5</f>
        <v>0</v>
      </c>
      <c r="O469" s="10">
        <f>INDEX(Inputs!O$43:O$53,MATCH($B458,Inputs!$C$43:$C$53,0))*(1+IF(O$5&lt;=second_reg_period, O$7, O$6))^0.5</f>
        <v>0</v>
      </c>
      <c r="P469" s="10">
        <f>INDEX(Inputs!P$43:P$53,MATCH($B458,Inputs!$C$43:$C$53,0))*(1+IF(P$5&lt;=second_reg_period, P$7, P$6))^0.5</f>
        <v>0</v>
      </c>
      <c r="Q469" s="10">
        <f>INDEX(Inputs!Q$43:Q$53,MATCH($B458,Inputs!$C$43:$C$53,0))*(1+IF(Q$5&lt;=second_reg_period, Q$7, Q$6))^0.5</f>
        <v>0</v>
      </c>
      <c r="R469" s="10">
        <f>INDEX(Inputs!R$43:R$53,MATCH($B458,Inputs!$C$43:$C$53,0))*(1+IF(R$5&lt;=second_reg_period, R$7, R$6))^0.5</f>
        <v>0</v>
      </c>
      <c r="S469" s="10">
        <f>INDEX(Inputs!S$43:S$53,MATCH($B458,Inputs!$C$43:$C$53,0))*(1+IF(S$5&lt;=second_reg_period, S$7, S$6))^0.5</f>
        <v>0</v>
      </c>
    </row>
    <row r="470" spans="3:19" ht="12.75" customHeight="1">
      <c r="D470" s="21" t="s">
        <v>22</v>
      </c>
      <c r="I470" s="37"/>
      <c r="O470" s="6"/>
      <c r="P470" s="6"/>
      <c r="Q470" s="6"/>
      <c r="R470" s="6"/>
      <c r="S470" s="6"/>
    </row>
    <row r="471" spans="3:19" ht="12.75" customHeight="1">
      <c r="D471" s="24">
        <v>2011</v>
      </c>
      <c r="E471" s="1" t="s">
        <v>27</v>
      </c>
      <c r="I471" s="37"/>
      <c r="J471" s="5">
        <f>IF(SUM($I471:I471)&lt;SUMIF($I$5:I$5, $D471,$I$469:I$469), SUMIF($I$5:I$5, $D471,$I$469:I$469)/$I$460, SUMIF($I$5:I$5, $D471,$I$469:I$469)-SUM($I471:I471))</f>
        <v>0</v>
      </c>
      <c r="K471" s="5">
        <f>IF(SUM($I471:J471)&lt;SUMIF($I$5:J$5, $D471,$I$469:J$469), SUMIF($I$5:J$5, $D471,$I$469:J$469)/$I$460, SUMIF($I$5:J$5, $D471,$I$469:J$469)-SUM($I471:J471))</f>
        <v>0</v>
      </c>
      <c r="L471" s="5">
        <f>IF(SUM($I471:K471)&lt;SUMIF($I$5:K$5, $D471,$I$469:K$469), SUMIF($I$5:K$5, $D471,$I$469:K$469)/$I$460, SUMIF($I$5:K$5, $D471,$I$469:K$469)-SUM($I471:K471))</f>
        <v>0</v>
      </c>
      <c r="M471" s="5">
        <f>IF(SUM($I471:L471)&lt;SUMIF($I$5:L$5, $D471,$I$469:L$469), SUMIF($I$5:L$5, $D471,$I$469:L$469)/$I$460, SUMIF($I$5:L$5, $D471,$I$469:L$469)-SUM($I471:L471))</f>
        <v>0</v>
      </c>
      <c r="N471" s="5">
        <f>IF(SUM($I471:M471)&lt;SUMIF($I$5:M$5, $D471,$I$469:M$469), SUMIF($I$5:M$5, $D471,$I$469:M$469)/$I$460, SUMIF($I$5:M$5, $D471,$I$469:M$469)-SUM($I471:M471))</f>
        <v>0</v>
      </c>
      <c r="O471" s="5">
        <f>IF(SUM($I471:N471)&lt;SUMIF($I$5:N$5, $D471,$I$469:N$469), SUMIF($I$5:N$5, $D471,$I$469:N$469)/$I$460, SUMIF($I$5:N$5, $D471,$I$469:N$469)-SUM($I471:N471))</f>
        <v>0</v>
      </c>
      <c r="P471" s="5">
        <f>IF(SUM($I471:O471)&lt;SUMIF($I$5:O$5, $D471,$I$469:O$469), SUMIF($I$5:O$5, $D471,$I$469:O$469)/$I$460, SUMIF($I$5:O$5, $D471,$I$469:O$469)-SUM($I471:O471))</f>
        <v>0</v>
      </c>
      <c r="Q471" s="5">
        <f>IF(SUM($I471:P471)&lt;SUMIF($I$5:P$5, $D471,$I$469:P$469), SUMIF($I$5:P$5, $D471,$I$469:P$469)/$I$460, SUMIF($I$5:P$5, $D471,$I$469:P$469)-SUM($I471:P471))</f>
        <v>0</v>
      </c>
      <c r="R471" s="5">
        <f>IF(SUM($I471:Q471)&lt;SUMIF($I$5:Q$5, $D471,$I$469:Q$469), SUMIF($I$5:Q$5, $D471,$I$469:Q$469)/$I$460, SUMIF($I$5:Q$5, $D471,$I$469:Q$469)-SUM($I471:Q471))</f>
        <v>0</v>
      </c>
      <c r="S471" s="5">
        <f>IF(SUM($I471:R471)&lt;SUMIF($I$5:R$5, $D471,$I$469:R$469), SUMIF($I$5:R$5, $D471,$I$469:R$469)/$I$460, SUMIF($I$5:R$5, $D471,$I$469:R$469)-SUM($I471:R471))</f>
        <v>0</v>
      </c>
    </row>
    <row r="472" spans="3:19" ht="12.75" customHeight="1">
      <c r="D472" s="25">
        <f>D471+1</f>
        <v>2012</v>
      </c>
      <c r="E472" s="1" t="s">
        <v>27</v>
      </c>
      <c r="I472" s="37"/>
      <c r="J472" s="5">
        <f>IF(SUM($I472:I472)&lt;SUMIF($I$5:I$5, $D472,$I$469:I$469), SUMIF($I$5:I$5, $D472,$I$469:I$469)/$I$460, SUMIF($I$5:I$5, $D472,$I$469:I$469)-SUM($I472:I472))</f>
        <v>0</v>
      </c>
      <c r="K472" s="5">
        <f>IF(SUM($I472:J472)&lt;SUMIF($I$5:J$5, $D472,$I$469:J$469), SUMIF($I$5:J$5, $D472,$I$469:J$469)/$I$460, SUMIF($I$5:J$5, $D472,$I$469:J$469)-SUM($I472:J472))</f>
        <v>0</v>
      </c>
      <c r="L472" s="5">
        <f>IF(SUM($I472:K472)&lt;SUMIF($I$5:K$5, $D472,$I$469:K$469), SUMIF($I$5:K$5, $D472,$I$469:K$469)/$I$460, SUMIF($I$5:K$5, $D472,$I$469:K$469)-SUM($I472:K472))</f>
        <v>0</v>
      </c>
      <c r="M472" s="5">
        <f>IF(SUM($I472:L472)&lt;SUMIF($I$5:L$5, $D472,$I$469:L$469), SUMIF($I$5:L$5, $D472,$I$469:L$469)/$I$460, SUMIF($I$5:L$5, $D472,$I$469:L$469)-SUM($I472:L472))</f>
        <v>0</v>
      </c>
      <c r="N472" s="5">
        <f>IF(SUM($I472:M472)&lt;SUMIF($I$5:M$5, $D472,$I$469:M$469), SUMIF($I$5:M$5, $D472,$I$469:M$469)/$I$460, SUMIF($I$5:M$5, $D472,$I$469:M$469)-SUM($I472:M472))</f>
        <v>0</v>
      </c>
      <c r="O472" s="5">
        <f>IF(SUM($I472:N472)&lt;SUMIF($I$5:N$5, $D472,$I$469:N$469), SUMIF($I$5:N$5, $D472,$I$469:N$469)/$I$460, SUMIF($I$5:N$5, $D472,$I$469:N$469)-SUM($I472:N472))</f>
        <v>0</v>
      </c>
      <c r="P472" s="5">
        <f>IF(SUM($I472:O472)&lt;SUMIF($I$5:O$5, $D472,$I$469:O$469), SUMIF($I$5:O$5, $D472,$I$469:O$469)/$I$460, SUMIF($I$5:O$5, $D472,$I$469:O$469)-SUM($I472:O472))</f>
        <v>0</v>
      </c>
      <c r="Q472" s="5">
        <f>IF(SUM($I472:P472)&lt;SUMIF($I$5:P$5, $D472,$I$469:P$469), SUMIF($I$5:P$5, $D472,$I$469:P$469)/$I$460, SUMIF($I$5:P$5, $D472,$I$469:P$469)-SUM($I472:P472))</f>
        <v>0</v>
      </c>
      <c r="R472" s="5">
        <f>IF(SUM($I472:Q472)&lt;SUMIF($I$5:Q$5, $D472,$I$469:Q$469), SUMIF($I$5:Q$5, $D472,$I$469:Q$469)/$I$460, SUMIF($I$5:Q$5, $D472,$I$469:Q$469)-SUM($I472:Q472))</f>
        <v>0</v>
      </c>
      <c r="S472" s="5">
        <f>IF(SUM($I472:R472)&lt;SUMIF($I$5:R$5, $D472,$I$469:R$469), SUMIF($I$5:R$5, $D472,$I$469:R$469)/$I$460, SUMIF($I$5:R$5, $D472,$I$469:R$469)-SUM($I472:R472))</f>
        <v>0</v>
      </c>
    </row>
    <row r="473" spans="3:19" ht="12.75" customHeight="1">
      <c r="D473" s="25">
        <f t="shared" ref="D473:D500" si="173">D472+1</f>
        <v>2013</v>
      </c>
      <c r="E473" s="1" t="s">
        <v>27</v>
      </c>
      <c r="I473" s="37"/>
      <c r="J473" s="5">
        <f>IF(SUM($I473:I473)&lt;SUMIF($I$5:I$5, $D473,$I$469:I$469), SUMIF($I$5:I$5, $D473,$I$469:I$469)/$I$460, SUMIF($I$5:I$5, $D473,$I$469:I$469)-SUM($I473:I473))</f>
        <v>0</v>
      </c>
      <c r="K473" s="5">
        <f>IF(SUM($I473:J473)&lt;SUMIF($I$5:J$5, $D473,$I$469:J$469), SUMIF($I$5:J$5, $D473,$I$469:J$469)/$I$460, SUMIF($I$5:J$5, $D473,$I$469:J$469)-SUM($I473:J473))</f>
        <v>0</v>
      </c>
      <c r="L473" s="5">
        <f>IF(SUM($I473:K473)&lt;SUMIF($I$5:K$5, $D473,$I$469:K$469), SUMIF($I$5:K$5, $D473,$I$469:K$469)/$I$460, SUMIF($I$5:K$5, $D473,$I$469:K$469)-SUM($I473:K473))</f>
        <v>0</v>
      </c>
      <c r="M473" s="5">
        <f>IF(SUM($I473:L473)&lt;SUMIF($I$5:L$5, $D473,$I$469:L$469), SUMIF($I$5:L$5, $D473,$I$469:L$469)/$I$460, SUMIF($I$5:L$5, $D473,$I$469:L$469)-SUM($I473:L473))</f>
        <v>0</v>
      </c>
      <c r="N473" s="5">
        <f>IF(SUM($I473:M473)&lt;SUMIF($I$5:M$5, $D473,$I$469:M$469), SUMIF($I$5:M$5, $D473,$I$469:M$469)/$I$460, SUMIF($I$5:M$5, $D473,$I$469:M$469)-SUM($I473:M473))</f>
        <v>0</v>
      </c>
      <c r="O473" s="5">
        <f>IF(SUM($I473:N473)&lt;SUMIF($I$5:N$5, $D473,$I$469:N$469), SUMIF($I$5:N$5, $D473,$I$469:N$469)/$I$460, SUMIF($I$5:N$5, $D473,$I$469:N$469)-SUM($I473:N473))</f>
        <v>0</v>
      </c>
      <c r="P473" s="5">
        <f>IF(SUM($I473:O473)&lt;SUMIF($I$5:O$5, $D473,$I$469:O$469), SUMIF($I$5:O$5, $D473,$I$469:O$469)/$I$460, SUMIF($I$5:O$5, $D473,$I$469:O$469)-SUM($I473:O473))</f>
        <v>0</v>
      </c>
      <c r="Q473" s="5">
        <f>IF(SUM($I473:P473)&lt;SUMIF($I$5:P$5, $D473,$I$469:P$469), SUMIF($I$5:P$5, $D473,$I$469:P$469)/$I$460, SUMIF($I$5:P$5, $D473,$I$469:P$469)-SUM($I473:P473))</f>
        <v>0</v>
      </c>
      <c r="R473" s="5">
        <f>IF(SUM($I473:Q473)&lt;SUMIF($I$5:Q$5, $D473,$I$469:Q$469), SUMIF($I$5:Q$5, $D473,$I$469:Q$469)/$I$460, SUMIF($I$5:Q$5, $D473,$I$469:Q$469)-SUM($I473:Q473))</f>
        <v>0</v>
      </c>
      <c r="S473" s="5">
        <f>IF(SUM($I473:R473)&lt;SUMIF($I$5:R$5, $D473,$I$469:R$469), SUMIF($I$5:R$5, $D473,$I$469:R$469)/$I$460, SUMIF($I$5:R$5, $D473,$I$469:R$469)-SUM($I473:R473))</f>
        <v>0</v>
      </c>
    </row>
    <row r="474" spans="3:19" ht="12.75" customHeight="1">
      <c r="D474" s="25">
        <f t="shared" si="173"/>
        <v>2014</v>
      </c>
      <c r="E474" s="1" t="s">
        <v>27</v>
      </c>
      <c r="I474" s="37"/>
      <c r="J474" s="5">
        <f>IF(SUM($I474:I474)&lt;SUMIF($I$5:I$5, $D474,$I$469:I$469), SUMIF($I$5:I$5, $D474,$I$469:I$469)/$I$460, SUMIF($I$5:I$5, $D474,$I$469:I$469)-SUM($I474:I474))</f>
        <v>0</v>
      </c>
      <c r="K474" s="5">
        <f>IF(SUM($I474:J474)&lt;SUMIF($I$5:J$5, $D474,$I$469:J$469), SUMIF($I$5:J$5, $D474,$I$469:J$469)/$I$460, SUMIF($I$5:J$5, $D474,$I$469:J$469)-SUM($I474:J474))</f>
        <v>0</v>
      </c>
      <c r="L474" s="5">
        <f>IF(SUM($I474:K474)&lt;SUMIF($I$5:K$5, $D474,$I$469:K$469), SUMIF($I$5:K$5, $D474,$I$469:K$469)/$I$460, SUMIF($I$5:K$5, $D474,$I$469:K$469)-SUM($I474:K474))</f>
        <v>0</v>
      </c>
      <c r="M474" s="5">
        <f>IF(SUM($I474:L474)&lt;SUMIF($I$5:L$5, $D474,$I$469:L$469), SUMIF($I$5:L$5, $D474,$I$469:L$469)/$I$460, SUMIF($I$5:L$5, $D474,$I$469:L$469)-SUM($I474:L474))</f>
        <v>0</v>
      </c>
      <c r="N474" s="5">
        <f>IF(SUM($I474:M474)&lt;SUMIF($I$5:M$5, $D474,$I$469:M$469), SUMIF($I$5:M$5, $D474,$I$469:M$469)/$I$460, SUMIF($I$5:M$5, $D474,$I$469:M$469)-SUM($I474:M474))</f>
        <v>0</v>
      </c>
      <c r="O474" s="5">
        <f>IF(SUM($I474:N474)&lt;SUMIF($I$5:N$5, $D474,$I$469:N$469), SUMIF($I$5:N$5, $D474,$I$469:N$469)/$I$460, SUMIF($I$5:N$5, $D474,$I$469:N$469)-SUM($I474:N474))</f>
        <v>0</v>
      </c>
      <c r="P474" s="5">
        <f>IF(SUM($I474:O474)&lt;SUMIF($I$5:O$5, $D474,$I$469:O$469), SUMIF($I$5:O$5, $D474,$I$469:O$469)/$I$460, SUMIF($I$5:O$5, $D474,$I$469:O$469)-SUM($I474:O474))</f>
        <v>0</v>
      </c>
      <c r="Q474" s="5">
        <f>IF(SUM($I474:P474)&lt;SUMIF($I$5:P$5, $D474,$I$469:P$469), SUMIF($I$5:P$5, $D474,$I$469:P$469)/$I$460, SUMIF($I$5:P$5, $D474,$I$469:P$469)-SUM($I474:P474))</f>
        <v>0</v>
      </c>
      <c r="R474" s="5">
        <f>IF(SUM($I474:Q474)&lt;SUMIF($I$5:Q$5, $D474,$I$469:Q$469), SUMIF($I$5:Q$5, $D474,$I$469:Q$469)/$I$460, SUMIF($I$5:Q$5, $D474,$I$469:Q$469)-SUM($I474:Q474))</f>
        <v>0</v>
      </c>
      <c r="S474" s="5">
        <f>IF(SUM($I474:R474)&lt;SUMIF($I$5:R$5, $D474,$I$469:R$469), SUMIF($I$5:R$5, $D474,$I$469:R$469)/$I$460, SUMIF($I$5:R$5, $D474,$I$469:R$469)-SUM($I474:R474))</f>
        <v>0</v>
      </c>
    </row>
    <row r="475" spans="3:19" ht="12.75" customHeight="1">
      <c r="D475" s="25">
        <f t="shared" si="173"/>
        <v>2015</v>
      </c>
      <c r="E475" s="1" t="s">
        <v>27</v>
      </c>
      <c r="I475" s="37"/>
      <c r="J475" s="5">
        <f>IF(SUM($I475:I475)&lt;SUMIF($I$5:I$5, $D475,$I$469:I$469), SUMIF($I$5:I$5, $D475,$I$469:I$469)/$I$460, SUMIF($I$5:I$5, $D475,$I$469:I$469)-SUM($I475:I475))</f>
        <v>0</v>
      </c>
      <c r="K475" s="5">
        <f>IF(SUM($I475:J475)&lt;SUMIF($I$5:J$5, $D475,$I$469:J$469), SUMIF($I$5:J$5, $D475,$I$469:J$469)/$I$460, SUMIF($I$5:J$5, $D475,$I$469:J$469)-SUM($I475:J475))</f>
        <v>0</v>
      </c>
      <c r="L475" s="5">
        <f>IF(SUM($I475:K475)&lt;SUMIF($I$5:K$5, $D475,$I$469:K$469), SUMIF($I$5:K$5, $D475,$I$469:K$469)/$I$460, SUMIF($I$5:K$5, $D475,$I$469:K$469)-SUM($I475:K475))</f>
        <v>0</v>
      </c>
      <c r="M475" s="5">
        <f>IF(SUM($I475:L475)&lt;SUMIF($I$5:L$5, $D475,$I$469:L$469), SUMIF($I$5:L$5, $D475,$I$469:L$469)/$I$460, SUMIF($I$5:L$5, $D475,$I$469:L$469)-SUM($I475:L475))</f>
        <v>0</v>
      </c>
      <c r="N475" s="5">
        <f>IF(SUM($I475:M475)&lt;SUMIF($I$5:M$5, $D475,$I$469:M$469), SUMIF($I$5:M$5, $D475,$I$469:M$469)/$I$460, SUMIF($I$5:M$5, $D475,$I$469:M$469)-SUM($I475:M475))</f>
        <v>0</v>
      </c>
      <c r="O475" s="5">
        <f>IF(SUM($I475:N475)&lt;SUMIF($I$5:N$5, $D475,$I$469:N$469), SUMIF($I$5:N$5, $D475,$I$469:N$469)/$I$460, SUMIF($I$5:N$5, $D475,$I$469:N$469)-SUM($I475:N475))</f>
        <v>0</v>
      </c>
      <c r="P475" s="5">
        <f>IF(SUM($I475:O475)&lt;SUMIF($I$5:O$5, $D475,$I$469:O$469), SUMIF($I$5:O$5, $D475,$I$469:O$469)/$I$460, SUMIF($I$5:O$5, $D475,$I$469:O$469)-SUM($I475:O475))</f>
        <v>0</v>
      </c>
      <c r="Q475" s="5">
        <f>IF(SUM($I475:P475)&lt;SUMIF($I$5:P$5, $D475,$I$469:P$469), SUMIF($I$5:P$5, $D475,$I$469:P$469)/$I$460, SUMIF($I$5:P$5, $D475,$I$469:P$469)-SUM($I475:P475))</f>
        <v>0</v>
      </c>
      <c r="R475" s="5">
        <f>IF(SUM($I475:Q475)&lt;SUMIF($I$5:Q$5, $D475,$I$469:Q$469), SUMIF($I$5:Q$5, $D475,$I$469:Q$469)/$I$460, SUMIF($I$5:Q$5, $D475,$I$469:Q$469)-SUM($I475:Q475))</f>
        <v>0</v>
      </c>
      <c r="S475" s="5">
        <f>IF(SUM($I475:R475)&lt;SUMIF($I$5:R$5, $D475,$I$469:R$469), SUMIF($I$5:R$5, $D475,$I$469:R$469)/$I$460, SUMIF($I$5:R$5, $D475,$I$469:R$469)-SUM($I475:R475))</f>
        <v>0</v>
      </c>
    </row>
    <row r="476" spans="3:19" ht="12.75" customHeight="1">
      <c r="D476" s="25">
        <f t="shared" si="173"/>
        <v>2016</v>
      </c>
      <c r="E476" s="1" t="s">
        <v>27</v>
      </c>
      <c r="I476" s="37"/>
      <c r="J476" s="5">
        <f>IF(SUM($I476:I476)&lt;SUMIF($I$5:I$5, $D476,$I$469:I$469), SUMIF($I$5:I$5, $D476,$I$469:I$469)/$I$460, SUMIF($I$5:I$5, $D476,$I$469:I$469)-SUM($I476:I476))</f>
        <v>0</v>
      </c>
      <c r="K476" s="5">
        <f>IF(SUM($I476:J476)&lt;SUMIF($I$5:J$5, $D476,$I$469:J$469), SUMIF($I$5:J$5, $D476,$I$469:J$469)/$I$460, SUMIF($I$5:J$5, $D476,$I$469:J$469)-SUM($I476:J476))</f>
        <v>0</v>
      </c>
      <c r="L476" s="5">
        <f>IF(SUM($I476:K476)&lt;SUMIF($I$5:K$5, $D476,$I$469:K$469), SUMIF($I$5:K$5, $D476,$I$469:K$469)/$I$460, SUMIF($I$5:K$5, $D476,$I$469:K$469)-SUM($I476:K476))</f>
        <v>0</v>
      </c>
      <c r="M476" s="5">
        <f>IF(SUM($I476:L476)&lt;SUMIF($I$5:L$5, $D476,$I$469:L$469), SUMIF($I$5:L$5, $D476,$I$469:L$469)/$I$460, SUMIF($I$5:L$5, $D476,$I$469:L$469)-SUM($I476:L476))</f>
        <v>0</v>
      </c>
      <c r="N476" s="5">
        <f>IF(SUM($I476:M476)&lt;SUMIF($I$5:M$5, $D476,$I$469:M$469), SUMIF($I$5:M$5, $D476,$I$469:M$469)/$I$460, SUMIF($I$5:M$5, $D476,$I$469:M$469)-SUM($I476:M476))</f>
        <v>0</v>
      </c>
      <c r="O476" s="5">
        <f>IF(SUM($I476:N476)&lt;SUMIF($I$5:N$5, $D476,$I$469:N$469), SUMIF($I$5:N$5, $D476,$I$469:N$469)/$I$460, SUMIF($I$5:N$5, $D476,$I$469:N$469)-SUM($I476:N476))</f>
        <v>0</v>
      </c>
      <c r="P476" s="5">
        <f>IF(SUM($I476:O476)&lt;SUMIF($I$5:O$5, $D476,$I$469:O$469), SUMIF($I$5:O$5, $D476,$I$469:O$469)/$I$460, SUMIF($I$5:O$5, $D476,$I$469:O$469)-SUM($I476:O476))</f>
        <v>0</v>
      </c>
      <c r="Q476" s="5">
        <f>IF(SUM($I476:P476)&lt;SUMIF($I$5:P$5, $D476,$I$469:P$469), SUMIF($I$5:P$5, $D476,$I$469:P$469)/$I$460, SUMIF($I$5:P$5, $D476,$I$469:P$469)-SUM($I476:P476))</f>
        <v>0</v>
      </c>
      <c r="R476" s="5">
        <f>IF(SUM($I476:Q476)&lt;SUMIF($I$5:Q$5, $D476,$I$469:Q$469), SUMIF($I$5:Q$5, $D476,$I$469:Q$469)/$I$460, SUMIF($I$5:Q$5, $D476,$I$469:Q$469)-SUM($I476:Q476))</f>
        <v>0</v>
      </c>
      <c r="S476" s="5">
        <f>IF(SUM($I476:R476)&lt;SUMIF($I$5:R$5, $D476,$I$469:R$469), SUMIF($I$5:R$5, $D476,$I$469:R$469)/$I$460, SUMIF($I$5:R$5, $D476,$I$469:R$469)-SUM($I476:R476))</f>
        <v>0</v>
      </c>
    </row>
    <row r="477" spans="3:19" ht="12.75" customHeight="1">
      <c r="D477" s="25">
        <f t="shared" si="173"/>
        <v>2017</v>
      </c>
      <c r="E477" s="1" t="s">
        <v>27</v>
      </c>
      <c r="I477" s="37"/>
      <c r="J477" s="5">
        <f>IF(SUM($I477:I477)&lt;SUMIF($I$5:I$5, $D477,$I$469:I$469), SUMIF($I$5:I$5, $D477,$I$469:I$469)/$I$460, SUMIF($I$5:I$5, $D477,$I$469:I$469)-SUM($I477:I477))</f>
        <v>0</v>
      </c>
      <c r="K477" s="5">
        <f>IF(SUM($I477:J477)&lt;SUMIF($I$5:J$5, $D477,$I$469:J$469), SUMIF($I$5:J$5, $D477,$I$469:J$469)/$I$460, SUMIF($I$5:J$5, $D477,$I$469:J$469)-SUM($I477:J477))</f>
        <v>0</v>
      </c>
      <c r="L477" s="5">
        <f>IF(SUM($I477:K477)&lt;SUMIF($I$5:K$5, $D477,$I$469:K$469), SUMIF($I$5:K$5, $D477,$I$469:K$469)/$I$460, SUMIF($I$5:K$5, $D477,$I$469:K$469)-SUM($I477:K477))</f>
        <v>0</v>
      </c>
      <c r="M477" s="5">
        <f>IF(SUM($I477:L477)&lt;SUMIF($I$5:L$5, $D477,$I$469:L$469), SUMIF($I$5:L$5, $D477,$I$469:L$469)/$I$460, SUMIF($I$5:L$5, $D477,$I$469:L$469)-SUM($I477:L477))</f>
        <v>0</v>
      </c>
      <c r="N477" s="5">
        <f>IF(SUM($I477:M477)&lt;SUMIF($I$5:M$5, $D477,$I$469:M$469), SUMIF($I$5:M$5, $D477,$I$469:M$469)/$I$460, SUMIF($I$5:M$5, $D477,$I$469:M$469)-SUM($I477:M477))</f>
        <v>0</v>
      </c>
      <c r="O477" s="5">
        <f>IF(SUM($I477:N477)&lt;SUMIF($I$5:N$5, $D477,$I$469:N$469), SUMIF($I$5:N$5, $D477,$I$469:N$469)/$I$460, SUMIF($I$5:N$5, $D477,$I$469:N$469)-SUM($I477:N477))</f>
        <v>0</v>
      </c>
      <c r="P477" s="5">
        <f>IF(SUM($I477:O477)&lt;SUMIF($I$5:O$5, $D477,$I$469:O$469), SUMIF($I$5:O$5, $D477,$I$469:O$469)/$I$460, SUMIF($I$5:O$5, $D477,$I$469:O$469)-SUM($I477:O477))</f>
        <v>0</v>
      </c>
      <c r="Q477" s="5">
        <f>IF(SUM($I477:P477)&lt;SUMIF($I$5:P$5, $D477,$I$469:P$469), SUMIF($I$5:P$5, $D477,$I$469:P$469)/$I$460, SUMIF($I$5:P$5, $D477,$I$469:P$469)-SUM($I477:P477))</f>
        <v>0</v>
      </c>
      <c r="R477" s="5">
        <f>IF(SUM($I477:Q477)&lt;SUMIF($I$5:Q$5, $D477,$I$469:Q$469), SUMIF($I$5:Q$5, $D477,$I$469:Q$469)/$I$460, SUMIF($I$5:Q$5, $D477,$I$469:Q$469)-SUM($I477:Q477))</f>
        <v>0</v>
      </c>
      <c r="S477" s="5">
        <f>IF(SUM($I477:R477)&lt;SUMIF($I$5:R$5, $D477,$I$469:R$469), SUMIF($I$5:R$5, $D477,$I$469:R$469)/$I$460, SUMIF($I$5:R$5, $D477,$I$469:R$469)-SUM($I477:R477))</f>
        <v>0</v>
      </c>
    </row>
    <row r="478" spans="3:19" ht="12.75" customHeight="1">
      <c r="D478" s="25">
        <f t="shared" si="173"/>
        <v>2018</v>
      </c>
      <c r="E478" s="1" t="s">
        <v>27</v>
      </c>
      <c r="I478" s="37"/>
      <c r="J478" s="5">
        <f>IF(SUM($I478:I478)&lt;SUMIF($I$5:I$5, $D478,$I$469:I$469), SUMIF($I$5:I$5, $D478,$I$469:I$469)/$I$460, SUMIF($I$5:I$5, $D478,$I$469:I$469)-SUM($I478:I478))</f>
        <v>0</v>
      </c>
      <c r="K478" s="5">
        <f>IF(SUM($I478:J478)&lt;SUMIF($I$5:J$5, $D478,$I$469:J$469), SUMIF($I$5:J$5, $D478,$I$469:J$469)/$I$460, SUMIF($I$5:J$5, $D478,$I$469:J$469)-SUM($I478:J478))</f>
        <v>0</v>
      </c>
      <c r="L478" s="5">
        <f>IF(SUM($I478:K478)&lt;SUMIF($I$5:K$5, $D478,$I$469:K$469), SUMIF($I$5:K$5, $D478,$I$469:K$469)/$I$460, SUMIF($I$5:K$5, $D478,$I$469:K$469)-SUM($I478:K478))</f>
        <v>0</v>
      </c>
      <c r="M478" s="5">
        <f>IF(SUM($I478:L478)&lt;SUMIF($I$5:L$5, $D478,$I$469:L$469), SUMIF($I$5:L$5, $D478,$I$469:L$469)/$I$460, SUMIF($I$5:L$5, $D478,$I$469:L$469)-SUM($I478:L478))</f>
        <v>0</v>
      </c>
      <c r="N478" s="5">
        <f>IF(SUM($I478:M478)&lt;SUMIF($I$5:M$5, $D478,$I$469:M$469), SUMIF($I$5:M$5, $D478,$I$469:M$469)/$I$460, SUMIF($I$5:M$5, $D478,$I$469:M$469)-SUM($I478:M478))</f>
        <v>0</v>
      </c>
      <c r="O478" s="5">
        <f>IF(SUM($I478:N478)&lt;SUMIF($I$5:N$5, $D478,$I$469:N$469), SUMIF($I$5:N$5, $D478,$I$469:N$469)/$I$460, SUMIF($I$5:N$5, $D478,$I$469:N$469)-SUM($I478:N478))</f>
        <v>0</v>
      </c>
      <c r="P478" s="5">
        <f>IF(SUM($I478:O478)&lt;SUMIF($I$5:O$5, $D478,$I$469:O$469), SUMIF($I$5:O$5, $D478,$I$469:O$469)/$I$460, SUMIF($I$5:O$5, $D478,$I$469:O$469)-SUM($I478:O478))</f>
        <v>0</v>
      </c>
      <c r="Q478" s="5">
        <f>IF(SUM($I478:P478)&lt;SUMIF($I$5:P$5, $D478,$I$469:P$469), SUMIF($I$5:P$5, $D478,$I$469:P$469)/$I$460, SUMIF($I$5:P$5, $D478,$I$469:P$469)-SUM($I478:P478))</f>
        <v>0</v>
      </c>
      <c r="R478" s="5">
        <f>IF(SUM($I478:Q478)&lt;SUMIF($I$5:Q$5, $D478,$I$469:Q$469), SUMIF($I$5:Q$5, $D478,$I$469:Q$469)/$I$460, SUMIF($I$5:Q$5, $D478,$I$469:Q$469)-SUM($I478:Q478))</f>
        <v>0</v>
      </c>
      <c r="S478" s="5">
        <f>IF(SUM($I478:R478)&lt;SUMIF($I$5:R$5, $D478,$I$469:R$469), SUMIF($I$5:R$5, $D478,$I$469:R$469)/$I$460, SUMIF($I$5:R$5, $D478,$I$469:R$469)-SUM($I478:R478))</f>
        <v>0</v>
      </c>
    </row>
    <row r="479" spans="3:19" ht="12.75" customHeight="1">
      <c r="D479" s="25">
        <f t="shared" si="173"/>
        <v>2019</v>
      </c>
      <c r="E479" s="1" t="s">
        <v>27</v>
      </c>
      <c r="I479" s="37"/>
      <c r="J479" s="5">
        <f>IF(SUM($I479:I479)&lt;SUMIF($I$5:I$5, $D479,$I$469:I$469), SUMIF($I$5:I$5, $D479,$I$469:I$469)/$I$460, SUMIF($I$5:I$5, $D479,$I$469:I$469)-SUM($I479:I479))</f>
        <v>0</v>
      </c>
      <c r="K479" s="5">
        <f>IF(SUM($I479:J479)&lt;SUMIF($I$5:J$5, $D479,$I$469:J$469), SUMIF($I$5:J$5, $D479,$I$469:J$469)/$I$460, SUMIF($I$5:J$5, $D479,$I$469:J$469)-SUM($I479:J479))</f>
        <v>0</v>
      </c>
      <c r="L479" s="5">
        <f>IF(SUM($I479:K479)&lt;SUMIF($I$5:K$5, $D479,$I$469:K$469), SUMIF($I$5:K$5, $D479,$I$469:K$469)/$I$460, SUMIF($I$5:K$5, $D479,$I$469:K$469)-SUM($I479:K479))</f>
        <v>0</v>
      </c>
      <c r="M479" s="5">
        <f>IF(SUM($I479:L479)&lt;SUMIF($I$5:L$5, $D479,$I$469:L$469), SUMIF($I$5:L$5, $D479,$I$469:L$469)/$I$460, SUMIF($I$5:L$5, $D479,$I$469:L$469)-SUM($I479:L479))</f>
        <v>0</v>
      </c>
      <c r="N479" s="5">
        <f>IF(SUM($I479:M479)&lt;SUMIF($I$5:M$5, $D479,$I$469:M$469), SUMIF($I$5:M$5, $D479,$I$469:M$469)/$I$460, SUMIF($I$5:M$5, $D479,$I$469:M$469)-SUM($I479:M479))</f>
        <v>0</v>
      </c>
      <c r="O479" s="5">
        <f>IF(SUM($I479:N479)&lt;SUMIF($I$5:N$5, $D479,$I$469:N$469), SUMIF($I$5:N$5, $D479,$I$469:N$469)/$I$460, SUMIF($I$5:N$5, $D479,$I$469:N$469)-SUM($I479:N479))</f>
        <v>0</v>
      </c>
      <c r="P479" s="5">
        <f>IF(SUM($I479:O479)&lt;SUMIF($I$5:O$5, $D479,$I$469:O$469), SUMIF($I$5:O$5, $D479,$I$469:O$469)/$I$460, SUMIF($I$5:O$5, $D479,$I$469:O$469)-SUM($I479:O479))</f>
        <v>0</v>
      </c>
      <c r="Q479" s="5">
        <f>IF(SUM($I479:P479)&lt;SUMIF($I$5:P$5, $D479,$I$469:P$469), SUMIF($I$5:P$5, $D479,$I$469:P$469)/$I$460, SUMIF($I$5:P$5, $D479,$I$469:P$469)-SUM($I479:P479))</f>
        <v>0</v>
      </c>
      <c r="R479" s="5">
        <f>IF(SUM($I479:Q479)&lt;SUMIF($I$5:Q$5, $D479,$I$469:Q$469), SUMIF($I$5:Q$5, $D479,$I$469:Q$469)/$I$460, SUMIF($I$5:Q$5, $D479,$I$469:Q$469)-SUM($I479:Q479))</f>
        <v>0</v>
      </c>
      <c r="S479" s="5">
        <f>IF(SUM($I479:R479)&lt;SUMIF($I$5:R$5, $D479,$I$469:R$469), SUMIF($I$5:R$5, $D479,$I$469:R$469)/$I$460, SUMIF($I$5:R$5, $D479,$I$469:R$469)-SUM($I479:R479))</f>
        <v>0</v>
      </c>
    </row>
    <row r="480" spans="3:19" ht="12.75" customHeight="1">
      <c r="D480" s="25">
        <f t="shared" si="173"/>
        <v>2020</v>
      </c>
      <c r="E480" s="1" t="s">
        <v>27</v>
      </c>
      <c r="I480" s="37"/>
      <c r="J480" s="5">
        <f>IF(SUM($I480:I480)&lt;SUMIF($I$5:I$5, $D480,$I$469:I$469), SUMIF($I$5:I$5, $D480,$I$469:I$469)/$I$460, SUMIF($I$5:I$5, $D480,$I$469:I$469)-SUM($I480:I480))</f>
        <v>0</v>
      </c>
      <c r="K480" s="5">
        <f>IF(SUM($I480:J480)&lt;SUMIF($I$5:J$5, $D480,$I$469:J$469), SUMIF($I$5:J$5, $D480,$I$469:J$469)/$I$460, SUMIF($I$5:J$5, $D480,$I$469:J$469)-SUM($I480:J480))</f>
        <v>0</v>
      </c>
      <c r="L480" s="5">
        <f>IF(SUM($I480:K480)&lt;SUMIF($I$5:K$5, $D480,$I$469:K$469), SUMIF($I$5:K$5, $D480,$I$469:K$469)/$I$460, SUMIF($I$5:K$5, $D480,$I$469:K$469)-SUM($I480:K480))</f>
        <v>0</v>
      </c>
      <c r="M480" s="5">
        <f>IF(SUM($I480:L480)&lt;SUMIF($I$5:L$5, $D480,$I$469:L$469), SUMIF($I$5:L$5, $D480,$I$469:L$469)/$I$460, SUMIF($I$5:L$5, $D480,$I$469:L$469)-SUM($I480:L480))</f>
        <v>0</v>
      </c>
      <c r="N480" s="5">
        <f>IF(SUM($I480:M480)&lt;SUMIF($I$5:M$5, $D480,$I$469:M$469), SUMIF($I$5:M$5, $D480,$I$469:M$469)/$I$460, SUMIF($I$5:M$5, $D480,$I$469:M$469)-SUM($I480:M480))</f>
        <v>0</v>
      </c>
      <c r="O480" s="5">
        <f>IF(SUM($I480:N480)&lt;SUMIF($I$5:N$5, $D480,$I$469:N$469), SUMIF($I$5:N$5, $D480,$I$469:N$469)/$I$460, SUMIF($I$5:N$5, $D480,$I$469:N$469)-SUM($I480:N480))</f>
        <v>0</v>
      </c>
      <c r="P480" s="5">
        <f>IF(SUM($I480:O480)&lt;SUMIF($I$5:O$5, $D480,$I$469:O$469), SUMIF($I$5:O$5, $D480,$I$469:O$469)/$I$460, SUMIF($I$5:O$5, $D480,$I$469:O$469)-SUM($I480:O480))</f>
        <v>0</v>
      </c>
      <c r="Q480" s="5">
        <f>IF(SUM($I480:P480)&lt;SUMIF($I$5:P$5, $D480,$I$469:P$469), SUMIF($I$5:P$5, $D480,$I$469:P$469)/$I$460, SUMIF($I$5:P$5, $D480,$I$469:P$469)-SUM($I480:P480))</f>
        <v>0</v>
      </c>
      <c r="R480" s="5">
        <f>IF(SUM($I480:Q480)&lt;SUMIF($I$5:Q$5, $D480,$I$469:Q$469), SUMIF($I$5:Q$5, $D480,$I$469:Q$469)/$I$460, SUMIF($I$5:Q$5, $D480,$I$469:Q$469)-SUM($I480:Q480))</f>
        <v>0</v>
      </c>
      <c r="S480" s="5">
        <f>IF(SUM($I480:R480)&lt;SUMIF($I$5:R$5, $D480,$I$469:R$469), SUMIF($I$5:R$5, $D480,$I$469:R$469)/$I$460, SUMIF($I$5:R$5, $D480,$I$469:R$469)-SUM($I480:R480))</f>
        <v>0</v>
      </c>
    </row>
    <row r="481" spans="4:19" ht="12.75" customHeight="1">
      <c r="D481" s="25">
        <f t="shared" si="173"/>
        <v>2021</v>
      </c>
      <c r="E481" s="1" t="s">
        <v>27</v>
      </c>
      <c r="I481" s="37"/>
      <c r="J481" s="5">
        <f>IF(SUM($I481:I481)&lt;SUMIF($I$5:I$5, $D481,$I$469:I$469), SUMIF($I$5:I$5, $D481,$I$469:I$469)/$I$460, SUMIF($I$5:I$5, $D481,$I$469:I$469)-SUM($I481:I481))</f>
        <v>0</v>
      </c>
      <c r="K481" s="5">
        <f>IF(SUM($I481:J481)&lt;SUMIF($I$5:J$5, $D481,$I$469:J$469), SUMIF($I$5:J$5, $D481,$I$469:J$469)/$I$460, SUMIF($I$5:J$5, $D481,$I$469:J$469)-SUM($I481:J481))</f>
        <v>0</v>
      </c>
      <c r="L481" s="5">
        <f>IF(SUM($I481:K481)&lt;SUMIF($I$5:K$5, $D481,$I$469:K$469), SUMIF($I$5:K$5, $D481,$I$469:K$469)/$I$460, SUMIF($I$5:K$5, $D481,$I$469:K$469)-SUM($I481:K481))</f>
        <v>0</v>
      </c>
      <c r="M481" s="5">
        <f>IF(SUM($I481:L481)&lt;SUMIF($I$5:L$5, $D481,$I$469:L$469), SUMIF($I$5:L$5, $D481,$I$469:L$469)/$I$460, SUMIF($I$5:L$5, $D481,$I$469:L$469)-SUM($I481:L481))</f>
        <v>0</v>
      </c>
      <c r="N481" s="5">
        <f>IF(SUM($I481:M481)&lt;SUMIF($I$5:M$5, $D481,$I$469:M$469), SUMIF($I$5:M$5, $D481,$I$469:M$469)/$I$460, SUMIF($I$5:M$5, $D481,$I$469:M$469)-SUM($I481:M481))</f>
        <v>0</v>
      </c>
      <c r="O481" s="5">
        <f>IF(SUM($I481:N481)&lt;SUMIF($I$5:N$5, $D481,$I$469:N$469), SUMIF($I$5:N$5, $D481,$I$469:N$469)/$I$460, SUMIF($I$5:N$5, $D481,$I$469:N$469)-SUM($I481:N481))</f>
        <v>0</v>
      </c>
      <c r="P481" s="5">
        <f>IF(SUM($I481:O481)&lt;SUMIF($I$5:O$5, $D481,$I$469:O$469), SUMIF($I$5:O$5, $D481,$I$469:O$469)/$I$460, SUMIF($I$5:O$5, $D481,$I$469:O$469)-SUM($I481:O481))</f>
        <v>0</v>
      </c>
      <c r="Q481" s="5">
        <f>IF(SUM($I481:P481)&lt;SUMIF($I$5:P$5, $D481,$I$469:P$469), SUMIF($I$5:P$5, $D481,$I$469:P$469)/$I$460, SUMIF($I$5:P$5, $D481,$I$469:P$469)-SUM($I481:P481))</f>
        <v>0</v>
      </c>
      <c r="R481" s="5">
        <f>IF(SUM($I481:Q481)&lt;SUMIF($I$5:Q$5, $D481,$I$469:Q$469), SUMIF($I$5:Q$5, $D481,$I$469:Q$469)/$I$460, SUMIF($I$5:Q$5, $D481,$I$469:Q$469)-SUM($I481:Q481))</f>
        <v>0</v>
      </c>
      <c r="S481" s="5">
        <f>IF(SUM($I481:R481)&lt;SUMIF($I$5:R$5, $D481,$I$469:R$469), SUMIF($I$5:R$5, $D481,$I$469:R$469)/$I$460, SUMIF($I$5:R$5, $D481,$I$469:R$469)-SUM($I481:R481))</f>
        <v>0</v>
      </c>
    </row>
    <row r="482" spans="4:19" ht="12.75" customHeight="1">
      <c r="D482" s="25">
        <f t="shared" si="173"/>
        <v>2022</v>
      </c>
      <c r="E482" s="1" t="s">
        <v>27</v>
      </c>
      <c r="I482" s="37"/>
      <c r="J482" s="5">
        <f>IF(SUM($I482:I482)&lt;SUMIF($I$5:I$5, $D482,$I$469:I$469), SUMIF($I$5:I$5, $D482,$I$469:I$469)/$I$460, SUMIF($I$5:I$5, $D482,$I$469:I$469)-SUM($I482:I482))</f>
        <v>0</v>
      </c>
      <c r="K482" s="5">
        <f>IF(SUM($I482:J482)&lt;SUMIF($I$5:J$5, $D482,$I$469:J$469), SUMIF($I$5:J$5, $D482,$I$469:J$469)/$I$460, SUMIF($I$5:J$5, $D482,$I$469:J$469)-SUM($I482:J482))</f>
        <v>0</v>
      </c>
      <c r="L482" s="5">
        <f>IF(SUM($I482:K482)&lt;SUMIF($I$5:K$5, $D482,$I$469:K$469), SUMIF($I$5:K$5, $D482,$I$469:K$469)/$I$460, SUMIF($I$5:K$5, $D482,$I$469:K$469)-SUM($I482:K482))</f>
        <v>0</v>
      </c>
      <c r="M482" s="5">
        <f>IF(SUM($I482:L482)&lt;SUMIF($I$5:L$5, $D482,$I$469:L$469), SUMIF($I$5:L$5, $D482,$I$469:L$469)/$I$460, SUMIF($I$5:L$5, $D482,$I$469:L$469)-SUM($I482:L482))</f>
        <v>0</v>
      </c>
      <c r="N482" s="5">
        <f>IF(SUM($I482:M482)&lt;SUMIF($I$5:M$5, $D482,$I$469:M$469), SUMIF($I$5:M$5, $D482,$I$469:M$469)/$I$460, SUMIF($I$5:M$5, $D482,$I$469:M$469)-SUM($I482:M482))</f>
        <v>0</v>
      </c>
      <c r="O482" s="5">
        <f>IF(SUM($I482:N482)&lt;SUMIF($I$5:N$5, $D482,$I$469:N$469), SUMIF($I$5:N$5, $D482,$I$469:N$469)/$I$460, SUMIF($I$5:N$5, $D482,$I$469:N$469)-SUM($I482:N482))</f>
        <v>0</v>
      </c>
      <c r="P482" s="5">
        <f>IF(SUM($I482:O482)&lt;SUMIF($I$5:O$5, $D482,$I$469:O$469), SUMIF($I$5:O$5, $D482,$I$469:O$469)/$I$460, SUMIF($I$5:O$5, $D482,$I$469:O$469)-SUM($I482:O482))</f>
        <v>0</v>
      </c>
      <c r="Q482" s="5">
        <f>IF(SUM($I482:P482)&lt;SUMIF($I$5:P$5, $D482,$I$469:P$469), SUMIF($I$5:P$5, $D482,$I$469:P$469)/$I$460, SUMIF($I$5:P$5, $D482,$I$469:P$469)-SUM($I482:P482))</f>
        <v>0</v>
      </c>
      <c r="R482" s="5">
        <f>IF(SUM($I482:Q482)&lt;SUMIF($I$5:Q$5, $D482,$I$469:Q$469), SUMIF($I$5:Q$5, $D482,$I$469:Q$469)/$I$460, SUMIF($I$5:Q$5, $D482,$I$469:Q$469)-SUM($I482:Q482))</f>
        <v>0</v>
      </c>
      <c r="S482" s="5">
        <f>IF(SUM($I482:R482)&lt;SUMIF($I$5:R$5, $D482,$I$469:R$469), SUMIF($I$5:R$5, $D482,$I$469:R$469)/$I$460, SUMIF($I$5:R$5, $D482,$I$469:R$469)-SUM($I482:R482))</f>
        <v>0</v>
      </c>
    </row>
    <row r="483" spans="4:19" ht="12.75" customHeight="1">
      <c r="D483" s="25">
        <f t="shared" si="173"/>
        <v>2023</v>
      </c>
      <c r="E483" s="1" t="s">
        <v>27</v>
      </c>
      <c r="I483" s="37"/>
      <c r="J483" s="6">
        <f>IF(SUM($I483:I483)&lt;SUMIF($I$5:I$5, $D483,$I$469:I$469), SUMIF($I$5:I$5, $D483,$I$469:I$469)/$I$460, SUMIF($I$5:I$5, $D483,$I$469:I$469)-SUM($I483:I483))</f>
        <v>0</v>
      </c>
      <c r="K483" s="6">
        <f>IF(SUM($I483:J483)&lt;SUMIF($I$5:J$5, $D483,$I$469:J$469), SUMIF($I$5:J$5, $D483,$I$469:J$469)/$I$460, SUMIF($I$5:J$5, $D483,$I$469:J$469)-SUM($I483:J483))</f>
        <v>0</v>
      </c>
      <c r="L483" s="6">
        <f>IF(SUM($I483:K483)&lt;SUMIF($I$5:K$5, $D483,$I$469:K$469), SUMIF($I$5:K$5, $D483,$I$469:K$469)/$I$460, SUMIF($I$5:K$5, $D483,$I$469:K$469)-SUM($I483:K483))</f>
        <v>0</v>
      </c>
      <c r="M483" s="6">
        <f>IF(SUM($I483:L483)&lt;SUMIF($I$5:L$5, $D483,$I$469:L$469), SUMIF($I$5:L$5, $D483,$I$469:L$469)/$I$460, SUMIF($I$5:L$5, $D483,$I$469:L$469)-SUM($I483:L483))</f>
        <v>0</v>
      </c>
      <c r="N483" s="6">
        <f>IF(SUM($I483:M483)&lt;SUMIF($I$5:M$5, $D483,$I$469:M$469), SUMIF($I$5:M$5, $D483,$I$469:M$469)/$I$460, SUMIF($I$5:M$5, $D483,$I$469:M$469)-SUM($I483:M483))</f>
        <v>0</v>
      </c>
      <c r="O483" s="6">
        <f>IF(SUM($I483:N483)&lt;SUMIF($I$5:N$5, $D483,$I$469:N$469), SUMIF($I$5:N$5, $D483,$I$469:N$469)/$I$460, SUMIF($I$5:N$5, $D483,$I$469:N$469)-SUM($I483:N483))</f>
        <v>0</v>
      </c>
      <c r="P483" s="6">
        <f>IF(SUM($I483:O483)&lt;SUMIF($I$5:O$5, $D483,$I$469:O$469), SUMIF($I$5:O$5, $D483,$I$469:O$469)/$I$460, SUMIF($I$5:O$5, $D483,$I$469:O$469)-SUM($I483:O483))</f>
        <v>0</v>
      </c>
      <c r="Q483" s="6">
        <f>IF(SUM($I483:P483)&lt;SUMIF($I$5:P$5, $D483,$I$469:P$469), SUMIF($I$5:P$5, $D483,$I$469:P$469)/$I$460, SUMIF($I$5:P$5, $D483,$I$469:P$469)-SUM($I483:P483))</f>
        <v>0</v>
      </c>
      <c r="R483" s="6">
        <f>IF(SUM($I483:Q483)&lt;SUMIF($I$5:Q$5, $D483,$I$469:Q$469), SUMIF($I$5:Q$5, $D483,$I$469:Q$469)/$I$460, SUMIF($I$5:Q$5, $D483,$I$469:Q$469)-SUM($I483:Q483))</f>
        <v>0</v>
      </c>
      <c r="S483" s="6">
        <f>IF(SUM($I483:R483)&lt;SUMIF($I$5:R$5, $D483,$I$469:R$469), SUMIF($I$5:R$5, $D483,$I$469:R$469)/$I$460, SUMIF($I$5:R$5, $D483,$I$469:R$469)-SUM($I483:R483))</f>
        <v>0</v>
      </c>
    </row>
    <row r="484" spans="4:19" ht="12.75" customHeight="1">
      <c r="D484" s="25">
        <f t="shared" si="173"/>
        <v>2024</v>
      </c>
      <c r="E484" s="1" t="s">
        <v>27</v>
      </c>
      <c r="I484" s="37"/>
      <c r="J484" s="6">
        <f>IF(SUM($I484:I484)&lt;SUMIF($I$5:I$5, $D484,$I$469:I$469), SUMIF($I$5:I$5, $D484,$I$469:I$469)/$I$460, SUMIF($I$5:I$5, $D484,$I$469:I$469)-SUM($I484:I484))</f>
        <v>0</v>
      </c>
      <c r="K484" s="6">
        <f>IF(SUM($I484:J484)&lt;SUMIF($I$5:J$5, $D484,$I$469:J$469), SUMIF($I$5:J$5, $D484,$I$469:J$469)/$I$460, SUMIF($I$5:J$5, $D484,$I$469:J$469)-SUM($I484:J484))</f>
        <v>0</v>
      </c>
      <c r="L484" s="6">
        <f>IF(SUM($I484:K484)&lt;SUMIF($I$5:K$5, $D484,$I$469:K$469), SUMIF($I$5:K$5, $D484,$I$469:K$469)/$I$460, SUMIF($I$5:K$5, $D484,$I$469:K$469)-SUM($I484:K484))</f>
        <v>0</v>
      </c>
      <c r="M484" s="6">
        <f>IF(SUM($I484:L484)&lt;SUMIF($I$5:L$5, $D484,$I$469:L$469), SUMIF($I$5:L$5, $D484,$I$469:L$469)/$I$460, SUMIF($I$5:L$5, $D484,$I$469:L$469)-SUM($I484:L484))</f>
        <v>0</v>
      </c>
      <c r="N484" s="6">
        <f>IF(SUM($I484:M484)&lt;SUMIF($I$5:M$5, $D484,$I$469:M$469), SUMIF($I$5:M$5, $D484,$I$469:M$469)/$I$460, SUMIF($I$5:M$5, $D484,$I$469:M$469)-SUM($I484:M484))</f>
        <v>0</v>
      </c>
      <c r="O484" s="6">
        <f>IF(SUM($I484:N484)&lt;SUMIF($I$5:N$5, $D484,$I$469:N$469), SUMIF($I$5:N$5, $D484,$I$469:N$469)/$I$460, SUMIF($I$5:N$5, $D484,$I$469:N$469)-SUM($I484:N484))</f>
        <v>0</v>
      </c>
      <c r="P484" s="6">
        <f>IF(SUM($I484:O484)&lt;SUMIF($I$5:O$5, $D484,$I$469:O$469), SUMIF($I$5:O$5, $D484,$I$469:O$469)/$I$460, SUMIF($I$5:O$5, $D484,$I$469:O$469)-SUM($I484:O484))</f>
        <v>0</v>
      </c>
      <c r="Q484" s="6">
        <f>IF(SUM($I484:P484)&lt;SUMIF($I$5:P$5, $D484,$I$469:P$469), SUMIF($I$5:P$5, $D484,$I$469:P$469)/$I$460, SUMIF($I$5:P$5, $D484,$I$469:P$469)-SUM($I484:P484))</f>
        <v>0</v>
      </c>
      <c r="R484" s="6">
        <f>IF(SUM($I484:Q484)&lt;SUMIF($I$5:Q$5, $D484,$I$469:Q$469), SUMIF($I$5:Q$5, $D484,$I$469:Q$469)/$I$460, SUMIF($I$5:Q$5, $D484,$I$469:Q$469)-SUM($I484:Q484))</f>
        <v>0</v>
      </c>
      <c r="S484" s="6">
        <f>IF(SUM($I484:R484)&lt;SUMIF($I$5:R$5, $D484,$I$469:R$469), SUMIF($I$5:R$5, $D484,$I$469:R$469)/$I$460, SUMIF($I$5:R$5, $D484,$I$469:R$469)-SUM($I484:R484))</f>
        <v>0</v>
      </c>
    </row>
    <row r="485" spans="4:19" ht="12.75" customHeight="1">
      <c r="D485" s="25">
        <f t="shared" si="173"/>
        <v>2025</v>
      </c>
      <c r="E485" s="1" t="s">
        <v>27</v>
      </c>
      <c r="I485" s="37"/>
      <c r="J485" s="6">
        <f>IF(SUM($I485:I485)&lt;SUMIF($I$5:I$5, $D485,$I$469:I$469), SUMIF($I$5:I$5, $D485,$I$469:I$469)/$I$460, SUMIF($I$5:I$5, $D485,$I$469:I$469)-SUM($I485:I485))</f>
        <v>0</v>
      </c>
      <c r="K485" s="6">
        <f>IF(SUM($I485:J485)&lt;SUMIF($I$5:J$5, $D485,$I$469:J$469), SUMIF($I$5:J$5, $D485,$I$469:J$469)/$I$460, SUMIF($I$5:J$5, $D485,$I$469:J$469)-SUM($I485:J485))</f>
        <v>0</v>
      </c>
      <c r="L485" s="6">
        <f>IF(SUM($I485:K485)&lt;SUMIF($I$5:K$5, $D485,$I$469:K$469), SUMIF($I$5:K$5, $D485,$I$469:K$469)/$I$460, SUMIF($I$5:K$5, $D485,$I$469:K$469)-SUM($I485:K485))</f>
        <v>0</v>
      </c>
      <c r="M485" s="6">
        <f>IF(SUM($I485:L485)&lt;SUMIF($I$5:L$5, $D485,$I$469:L$469), SUMIF($I$5:L$5, $D485,$I$469:L$469)/$I$460, SUMIF($I$5:L$5, $D485,$I$469:L$469)-SUM($I485:L485))</f>
        <v>0</v>
      </c>
      <c r="N485" s="6">
        <f>IF(SUM($I485:M485)&lt;SUMIF($I$5:M$5, $D485,$I$469:M$469), SUMIF($I$5:M$5, $D485,$I$469:M$469)/$I$460, SUMIF($I$5:M$5, $D485,$I$469:M$469)-SUM($I485:M485))</f>
        <v>0</v>
      </c>
      <c r="O485" s="6">
        <f>IF(SUM($I485:N485)&lt;SUMIF($I$5:N$5, $D485,$I$469:N$469), SUMIF($I$5:N$5, $D485,$I$469:N$469)/$I$460, SUMIF($I$5:N$5, $D485,$I$469:N$469)-SUM($I485:N485))</f>
        <v>0</v>
      </c>
      <c r="P485" s="6">
        <f>IF(SUM($I485:O485)&lt;SUMIF($I$5:O$5, $D485,$I$469:O$469), SUMIF($I$5:O$5, $D485,$I$469:O$469)/$I$460, SUMIF($I$5:O$5, $D485,$I$469:O$469)-SUM($I485:O485))</f>
        <v>0</v>
      </c>
      <c r="Q485" s="6">
        <f>IF(SUM($I485:P485)&lt;SUMIF($I$5:P$5, $D485,$I$469:P$469), SUMIF($I$5:P$5, $D485,$I$469:P$469)/$I$460, SUMIF($I$5:P$5, $D485,$I$469:P$469)-SUM($I485:P485))</f>
        <v>0</v>
      </c>
      <c r="R485" s="6">
        <f>IF(SUM($I485:Q485)&lt;SUMIF($I$5:Q$5, $D485,$I$469:Q$469), SUMIF($I$5:Q$5, $D485,$I$469:Q$469)/$I$460, SUMIF($I$5:Q$5, $D485,$I$469:Q$469)-SUM($I485:Q485))</f>
        <v>0</v>
      </c>
      <c r="S485" s="6">
        <f>IF(SUM($I485:R485)&lt;SUMIF($I$5:R$5, $D485,$I$469:R$469), SUMIF($I$5:R$5, $D485,$I$469:R$469)/$I$460, SUMIF($I$5:R$5, $D485,$I$469:R$469)-SUM($I485:R485))</f>
        <v>0</v>
      </c>
    </row>
    <row r="486" spans="4:19" ht="12.75" customHeight="1">
      <c r="D486" s="25">
        <f t="shared" si="173"/>
        <v>2026</v>
      </c>
      <c r="E486" s="1" t="s">
        <v>27</v>
      </c>
      <c r="I486" s="37"/>
      <c r="J486" s="6">
        <f>IF(SUM($I486:I486)&lt;SUMIF($I$5:I$5, $D486,$I$469:I$469), SUMIF($I$5:I$5, $D486,$I$469:I$469)/$I$460, SUMIF($I$5:I$5, $D486,$I$469:I$469)-SUM($I486:I486))</f>
        <v>0</v>
      </c>
      <c r="K486" s="6">
        <f>IF(SUM($I486:J486)&lt;SUMIF($I$5:J$5, $D486,$I$469:J$469), SUMIF($I$5:J$5, $D486,$I$469:J$469)/$I$460, SUMIF($I$5:J$5, $D486,$I$469:J$469)-SUM($I486:J486))</f>
        <v>0</v>
      </c>
      <c r="L486" s="6">
        <f>IF(SUM($I486:K486)&lt;SUMIF($I$5:K$5, $D486,$I$469:K$469), SUMIF($I$5:K$5, $D486,$I$469:K$469)/$I$460, SUMIF($I$5:K$5, $D486,$I$469:K$469)-SUM($I486:K486))</f>
        <v>0</v>
      </c>
      <c r="M486" s="6">
        <f>IF(SUM($I486:L486)&lt;SUMIF($I$5:L$5, $D486,$I$469:L$469), SUMIF($I$5:L$5, $D486,$I$469:L$469)/$I$460, SUMIF($I$5:L$5, $D486,$I$469:L$469)-SUM($I486:L486))</f>
        <v>0</v>
      </c>
      <c r="N486" s="6">
        <f>IF(SUM($I486:M486)&lt;SUMIF($I$5:M$5, $D486,$I$469:M$469), SUMIF($I$5:M$5, $D486,$I$469:M$469)/$I$460, SUMIF($I$5:M$5, $D486,$I$469:M$469)-SUM($I486:M486))</f>
        <v>0</v>
      </c>
      <c r="O486" s="6">
        <f>IF(SUM($I486:N486)&lt;SUMIF($I$5:N$5, $D486,$I$469:N$469), SUMIF($I$5:N$5, $D486,$I$469:N$469)/$I$460, SUMIF($I$5:N$5, $D486,$I$469:N$469)-SUM($I486:N486))</f>
        <v>0</v>
      </c>
      <c r="P486" s="6">
        <f>IF(SUM($I486:O486)&lt;SUMIF($I$5:O$5, $D486,$I$469:O$469), SUMIF($I$5:O$5, $D486,$I$469:O$469)/$I$460, SUMIF($I$5:O$5, $D486,$I$469:O$469)-SUM($I486:O486))</f>
        <v>0</v>
      </c>
      <c r="Q486" s="6">
        <f>IF(SUM($I486:P486)&lt;SUMIF($I$5:P$5, $D486,$I$469:P$469), SUMIF($I$5:P$5, $D486,$I$469:P$469)/$I$460, SUMIF($I$5:P$5, $D486,$I$469:P$469)-SUM($I486:P486))</f>
        <v>0</v>
      </c>
      <c r="R486" s="6">
        <f>IF(SUM($I486:Q486)&lt;SUMIF($I$5:Q$5, $D486,$I$469:Q$469), SUMIF($I$5:Q$5, $D486,$I$469:Q$469)/$I$460, SUMIF($I$5:Q$5, $D486,$I$469:Q$469)-SUM($I486:Q486))</f>
        <v>0</v>
      </c>
      <c r="S486" s="6">
        <f>IF(SUM($I486:R486)&lt;SUMIF($I$5:R$5, $D486,$I$469:R$469), SUMIF($I$5:R$5, $D486,$I$469:R$469)/$I$460, SUMIF($I$5:R$5, $D486,$I$469:R$469)-SUM($I486:R486))</f>
        <v>0</v>
      </c>
    </row>
    <row r="487" spans="4:19" ht="12.75" customHeight="1">
      <c r="D487" s="25">
        <f t="shared" si="173"/>
        <v>2027</v>
      </c>
      <c r="E487" s="1" t="s">
        <v>27</v>
      </c>
      <c r="I487" s="37"/>
      <c r="J487" s="6">
        <f>IF(SUM($I487:I487)&lt;SUMIF($I$5:I$5, $D487,$I$469:I$469), SUMIF($I$5:I$5, $D487,$I$469:I$469)/$I$460, SUMIF($I$5:I$5, $D487,$I$469:I$469)-SUM($I487:I487))</f>
        <v>0</v>
      </c>
      <c r="K487" s="6">
        <f>IF(SUM($I487:J487)&lt;SUMIF($I$5:J$5, $D487,$I$469:J$469), SUMIF($I$5:J$5, $D487,$I$469:J$469)/$I$460, SUMIF($I$5:J$5, $D487,$I$469:J$469)-SUM($I487:J487))</f>
        <v>0</v>
      </c>
      <c r="L487" s="6">
        <f>IF(SUM($I487:K487)&lt;SUMIF($I$5:K$5, $D487,$I$469:K$469), SUMIF($I$5:K$5, $D487,$I$469:K$469)/$I$460, SUMIF($I$5:K$5, $D487,$I$469:K$469)-SUM($I487:K487))</f>
        <v>0</v>
      </c>
      <c r="M487" s="6">
        <f>IF(SUM($I487:L487)&lt;SUMIF($I$5:L$5, $D487,$I$469:L$469), SUMIF($I$5:L$5, $D487,$I$469:L$469)/$I$460, SUMIF($I$5:L$5, $D487,$I$469:L$469)-SUM($I487:L487))</f>
        <v>0</v>
      </c>
      <c r="N487" s="6">
        <f>IF(SUM($I487:M487)&lt;SUMIF($I$5:M$5, $D487,$I$469:M$469), SUMIF($I$5:M$5, $D487,$I$469:M$469)/$I$460, SUMIF($I$5:M$5, $D487,$I$469:M$469)-SUM($I487:M487))</f>
        <v>0</v>
      </c>
      <c r="O487" s="6">
        <f>IF(SUM($I487:N487)&lt;SUMIF($I$5:N$5, $D487,$I$469:N$469), SUMIF($I$5:N$5, $D487,$I$469:N$469)/$I$460, SUMIF($I$5:N$5, $D487,$I$469:N$469)-SUM($I487:N487))</f>
        <v>0</v>
      </c>
      <c r="P487" s="6">
        <f>IF(SUM($I487:O487)&lt;SUMIF($I$5:O$5, $D487,$I$469:O$469), SUMIF($I$5:O$5, $D487,$I$469:O$469)/$I$460, SUMIF($I$5:O$5, $D487,$I$469:O$469)-SUM($I487:O487))</f>
        <v>0</v>
      </c>
      <c r="Q487" s="6">
        <f>IF(SUM($I487:P487)&lt;SUMIF($I$5:P$5, $D487,$I$469:P$469), SUMIF($I$5:P$5, $D487,$I$469:P$469)/$I$460, SUMIF($I$5:P$5, $D487,$I$469:P$469)-SUM($I487:P487))</f>
        <v>0</v>
      </c>
      <c r="R487" s="6">
        <f>IF(SUM($I487:Q487)&lt;SUMIF($I$5:Q$5, $D487,$I$469:Q$469), SUMIF($I$5:Q$5, $D487,$I$469:Q$469)/$I$460, SUMIF($I$5:Q$5, $D487,$I$469:Q$469)-SUM($I487:Q487))</f>
        <v>0</v>
      </c>
      <c r="S487" s="6">
        <f>IF(SUM($I487:R487)&lt;SUMIF($I$5:R$5, $D487,$I$469:R$469), SUMIF($I$5:R$5, $D487,$I$469:R$469)/$I$460, SUMIF($I$5:R$5, $D487,$I$469:R$469)-SUM($I487:R487))</f>
        <v>0</v>
      </c>
    </row>
    <row r="488" spans="4:19" ht="12.75" customHeight="1">
      <c r="D488" s="25">
        <f t="shared" si="173"/>
        <v>2028</v>
      </c>
      <c r="E488" s="1" t="s">
        <v>27</v>
      </c>
      <c r="I488" s="37"/>
      <c r="J488" s="6">
        <f>IF(SUM($I488:I488)&lt;SUMIF($I$5:I$5, $D488,$I$469:I$469), SUMIF($I$5:I$5, $D488,$I$469:I$469)/$I$460, SUMIF($I$5:I$5, $D488,$I$469:I$469)-SUM($I488:I488))</f>
        <v>0</v>
      </c>
      <c r="K488" s="6">
        <f>IF(SUM($I488:J488)&lt;SUMIF($I$5:J$5, $D488,$I$469:J$469), SUMIF($I$5:J$5, $D488,$I$469:J$469)/$I$460, SUMIF($I$5:J$5, $D488,$I$469:J$469)-SUM($I488:J488))</f>
        <v>0</v>
      </c>
      <c r="L488" s="6">
        <f>IF(SUM($I488:K488)&lt;SUMIF($I$5:K$5, $D488,$I$469:K$469), SUMIF($I$5:K$5, $D488,$I$469:K$469)/$I$460, SUMIF($I$5:K$5, $D488,$I$469:K$469)-SUM($I488:K488))</f>
        <v>0</v>
      </c>
      <c r="M488" s="6">
        <f>IF(SUM($I488:L488)&lt;SUMIF($I$5:L$5, $D488,$I$469:L$469), SUMIF($I$5:L$5, $D488,$I$469:L$469)/$I$460, SUMIF($I$5:L$5, $D488,$I$469:L$469)-SUM($I488:L488))</f>
        <v>0</v>
      </c>
      <c r="N488" s="6">
        <f>IF(SUM($I488:M488)&lt;SUMIF($I$5:M$5, $D488,$I$469:M$469), SUMIF($I$5:M$5, $D488,$I$469:M$469)/$I$460, SUMIF($I$5:M$5, $D488,$I$469:M$469)-SUM($I488:M488))</f>
        <v>0</v>
      </c>
      <c r="O488" s="6">
        <f>IF(SUM($I488:N488)&lt;SUMIF($I$5:N$5, $D488,$I$469:N$469), SUMIF($I$5:N$5, $D488,$I$469:N$469)/$I$460, SUMIF($I$5:N$5, $D488,$I$469:N$469)-SUM($I488:N488))</f>
        <v>0</v>
      </c>
      <c r="P488" s="6">
        <f>IF(SUM($I488:O488)&lt;SUMIF($I$5:O$5, $D488,$I$469:O$469), SUMIF($I$5:O$5, $D488,$I$469:O$469)/$I$460, SUMIF($I$5:O$5, $D488,$I$469:O$469)-SUM($I488:O488))</f>
        <v>0</v>
      </c>
      <c r="Q488" s="6">
        <f>IF(SUM($I488:P488)&lt;SUMIF($I$5:P$5, $D488,$I$469:P$469), SUMIF($I$5:P$5, $D488,$I$469:P$469)/$I$460, SUMIF($I$5:P$5, $D488,$I$469:P$469)-SUM($I488:P488))</f>
        <v>0</v>
      </c>
      <c r="R488" s="6">
        <f>IF(SUM($I488:Q488)&lt;SUMIF($I$5:Q$5, $D488,$I$469:Q$469), SUMIF($I$5:Q$5, $D488,$I$469:Q$469)/$I$460, SUMIF($I$5:Q$5, $D488,$I$469:Q$469)-SUM($I488:Q488))</f>
        <v>0</v>
      </c>
      <c r="S488" s="6">
        <f>IF(SUM($I488:R488)&lt;SUMIF($I$5:R$5, $D488,$I$469:R$469), SUMIF($I$5:R$5, $D488,$I$469:R$469)/$I$460, SUMIF($I$5:R$5, $D488,$I$469:R$469)-SUM($I488:R488))</f>
        <v>0</v>
      </c>
    </row>
    <row r="489" spans="4:19" ht="12.75" customHeight="1">
      <c r="D489" s="25">
        <f t="shared" si="173"/>
        <v>2029</v>
      </c>
      <c r="E489" s="1" t="s">
        <v>27</v>
      </c>
      <c r="I489" s="37"/>
      <c r="J489" s="6">
        <f>IF(SUM($I489:I489)&lt;SUMIF($I$5:I$5, $D489,$I$469:I$469), SUMIF($I$5:I$5, $D489,$I$469:I$469)/$I$460, SUMIF($I$5:I$5, $D489,$I$469:I$469)-SUM($I489:I489))</f>
        <v>0</v>
      </c>
      <c r="K489" s="6">
        <f>IF(SUM($I489:J489)&lt;SUMIF($I$5:J$5, $D489,$I$469:J$469), SUMIF($I$5:J$5, $D489,$I$469:J$469)/$I$460, SUMIF($I$5:J$5, $D489,$I$469:J$469)-SUM($I489:J489))</f>
        <v>0</v>
      </c>
      <c r="L489" s="6">
        <f>IF(SUM($I489:K489)&lt;SUMIF($I$5:K$5, $D489,$I$469:K$469), SUMIF($I$5:K$5, $D489,$I$469:K$469)/$I$460, SUMIF($I$5:K$5, $D489,$I$469:K$469)-SUM($I489:K489))</f>
        <v>0</v>
      </c>
      <c r="M489" s="6">
        <f>IF(SUM($I489:L489)&lt;SUMIF($I$5:L$5, $D489,$I$469:L$469), SUMIF($I$5:L$5, $D489,$I$469:L$469)/$I$460, SUMIF($I$5:L$5, $D489,$I$469:L$469)-SUM($I489:L489))</f>
        <v>0</v>
      </c>
      <c r="N489" s="6">
        <f>IF(SUM($I489:M489)&lt;SUMIF($I$5:M$5, $D489,$I$469:M$469), SUMIF($I$5:M$5, $D489,$I$469:M$469)/$I$460, SUMIF($I$5:M$5, $D489,$I$469:M$469)-SUM($I489:M489))</f>
        <v>0</v>
      </c>
      <c r="O489" s="6">
        <f>IF(SUM($I489:N489)&lt;SUMIF($I$5:N$5, $D489,$I$469:N$469), SUMIF($I$5:N$5, $D489,$I$469:N$469)/$I$460, SUMIF($I$5:N$5, $D489,$I$469:N$469)-SUM($I489:N489))</f>
        <v>0</v>
      </c>
      <c r="P489" s="6">
        <f>IF(SUM($I489:O489)&lt;SUMIF($I$5:O$5, $D489,$I$469:O$469), SUMIF($I$5:O$5, $D489,$I$469:O$469)/$I$460, SUMIF($I$5:O$5, $D489,$I$469:O$469)-SUM($I489:O489))</f>
        <v>0</v>
      </c>
      <c r="Q489" s="6">
        <f>IF(SUM($I489:P489)&lt;SUMIF($I$5:P$5, $D489,$I$469:P$469), SUMIF($I$5:P$5, $D489,$I$469:P$469)/$I$460, SUMIF($I$5:P$5, $D489,$I$469:P$469)-SUM($I489:P489))</f>
        <v>0</v>
      </c>
      <c r="R489" s="6">
        <f>IF(SUM($I489:Q489)&lt;SUMIF($I$5:Q$5, $D489,$I$469:Q$469), SUMIF($I$5:Q$5, $D489,$I$469:Q$469)/$I$460, SUMIF($I$5:Q$5, $D489,$I$469:Q$469)-SUM($I489:Q489))</f>
        <v>0</v>
      </c>
      <c r="S489" s="6">
        <f>IF(SUM($I489:R489)&lt;SUMIF($I$5:R$5, $D489,$I$469:R$469), SUMIF($I$5:R$5, $D489,$I$469:R$469)/$I$460, SUMIF($I$5:R$5, $D489,$I$469:R$469)-SUM($I489:R489))</f>
        <v>0</v>
      </c>
    </row>
    <row r="490" spans="4:19" ht="12.75" customHeight="1">
      <c r="D490" s="25">
        <f t="shared" si="173"/>
        <v>2030</v>
      </c>
      <c r="E490" s="1" t="s">
        <v>27</v>
      </c>
      <c r="I490" s="37"/>
      <c r="J490" s="6">
        <f>IF(SUM($I490:I490)&lt;SUMIF($I$5:I$5, $D490,$I$469:I$469), SUMIF($I$5:I$5, $D490,$I$469:I$469)/$I$460, SUMIF($I$5:I$5, $D490,$I$469:I$469)-SUM($I490:I490))</f>
        <v>0</v>
      </c>
      <c r="K490" s="6">
        <f>IF(SUM($I490:J490)&lt;SUMIF($I$5:J$5, $D490,$I$469:J$469), SUMIF($I$5:J$5, $D490,$I$469:J$469)/$I$460, SUMIF($I$5:J$5, $D490,$I$469:J$469)-SUM($I490:J490))</f>
        <v>0</v>
      </c>
      <c r="L490" s="6">
        <f>IF(SUM($I490:K490)&lt;SUMIF($I$5:K$5, $D490,$I$469:K$469), SUMIF($I$5:K$5, $D490,$I$469:K$469)/$I$460, SUMIF($I$5:K$5, $D490,$I$469:K$469)-SUM($I490:K490))</f>
        <v>0</v>
      </c>
      <c r="M490" s="6">
        <f>IF(SUM($I490:L490)&lt;SUMIF($I$5:L$5, $D490,$I$469:L$469), SUMIF($I$5:L$5, $D490,$I$469:L$469)/$I$460, SUMIF($I$5:L$5, $D490,$I$469:L$469)-SUM($I490:L490))</f>
        <v>0</v>
      </c>
      <c r="N490" s="6">
        <f>IF(SUM($I490:M490)&lt;SUMIF($I$5:M$5, $D490,$I$469:M$469), SUMIF($I$5:M$5, $D490,$I$469:M$469)/$I$460, SUMIF($I$5:M$5, $D490,$I$469:M$469)-SUM($I490:M490))</f>
        <v>0</v>
      </c>
      <c r="O490" s="6">
        <f>IF(SUM($I490:N490)&lt;SUMIF($I$5:N$5, $D490,$I$469:N$469), SUMIF($I$5:N$5, $D490,$I$469:N$469)/$I$460, SUMIF($I$5:N$5, $D490,$I$469:N$469)-SUM($I490:N490))</f>
        <v>0</v>
      </c>
      <c r="P490" s="6">
        <f>IF(SUM($I490:O490)&lt;SUMIF($I$5:O$5, $D490,$I$469:O$469), SUMIF($I$5:O$5, $D490,$I$469:O$469)/$I$460, SUMIF($I$5:O$5, $D490,$I$469:O$469)-SUM($I490:O490))</f>
        <v>0</v>
      </c>
      <c r="Q490" s="6">
        <f>IF(SUM($I490:P490)&lt;SUMIF($I$5:P$5, $D490,$I$469:P$469), SUMIF($I$5:P$5, $D490,$I$469:P$469)/$I$460, SUMIF($I$5:P$5, $D490,$I$469:P$469)-SUM($I490:P490))</f>
        <v>0</v>
      </c>
      <c r="R490" s="6">
        <f>IF(SUM($I490:Q490)&lt;SUMIF($I$5:Q$5, $D490,$I$469:Q$469), SUMIF($I$5:Q$5, $D490,$I$469:Q$469)/$I$460, SUMIF($I$5:Q$5, $D490,$I$469:Q$469)-SUM($I490:Q490))</f>
        <v>0</v>
      </c>
      <c r="S490" s="6">
        <f>IF(SUM($I490:R490)&lt;SUMIF($I$5:R$5, $D490,$I$469:R$469), SUMIF($I$5:R$5, $D490,$I$469:R$469)/$I$460, SUMIF($I$5:R$5, $D490,$I$469:R$469)-SUM($I490:R490))</f>
        <v>0</v>
      </c>
    </row>
    <row r="491" spans="4:19" ht="12.75" customHeight="1">
      <c r="D491" s="25">
        <f t="shared" si="173"/>
        <v>2031</v>
      </c>
      <c r="E491" s="1" t="s">
        <v>27</v>
      </c>
      <c r="I491" s="37"/>
      <c r="J491" s="6">
        <f>IF(SUM($I491:I491)&lt;SUMIF($I$5:I$5, $D491,$I$469:I$469), SUMIF($I$5:I$5, $D491,$I$469:I$469)/$I$460, SUMIF($I$5:I$5, $D491,$I$469:I$469)-SUM($I491:I491))</f>
        <v>0</v>
      </c>
      <c r="K491" s="6">
        <f>IF(SUM($I491:J491)&lt;SUMIF($I$5:J$5, $D491,$I$469:J$469), SUMIF($I$5:J$5, $D491,$I$469:J$469)/$I$460, SUMIF($I$5:J$5, $D491,$I$469:J$469)-SUM($I491:J491))</f>
        <v>0</v>
      </c>
      <c r="L491" s="6">
        <f>IF(SUM($I491:K491)&lt;SUMIF($I$5:K$5, $D491,$I$469:K$469), SUMIF($I$5:K$5, $D491,$I$469:K$469)/$I$460, SUMIF($I$5:K$5, $D491,$I$469:K$469)-SUM($I491:K491))</f>
        <v>0</v>
      </c>
      <c r="M491" s="6">
        <f>IF(SUM($I491:L491)&lt;SUMIF($I$5:L$5, $D491,$I$469:L$469), SUMIF($I$5:L$5, $D491,$I$469:L$469)/$I$460, SUMIF($I$5:L$5, $D491,$I$469:L$469)-SUM($I491:L491))</f>
        <v>0</v>
      </c>
      <c r="N491" s="6">
        <f>IF(SUM($I491:M491)&lt;SUMIF($I$5:M$5, $D491,$I$469:M$469), SUMIF($I$5:M$5, $D491,$I$469:M$469)/$I$460, SUMIF($I$5:M$5, $D491,$I$469:M$469)-SUM($I491:M491))</f>
        <v>0</v>
      </c>
      <c r="O491" s="6">
        <f>IF(SUM($I491:N491)&lt;SUMIF($I$5:N$5, $D491,$I$469:N$469), SUMIF($I$5:N$5, $D491,$I$469:N$469)/$I$460, SUMIF($I$5:N$5, $D491,$I$469:N$469)-SUM($I491:N491))</f>
        <v>0</v>
      </c>
      <c r="P491" s="6">
        <f>IF(SUM($I491:O491)&lt;SUMIF($I$5:O$5, $D491,$I$469:O$469), SUMIF($I$5:O$5, $D491,$I$469:O$469)/$I$460, SUMIF($I$5:O$5, $D491,$I$469:O$469)-SUM($I491:O491))</f>
        <v>0</v>
      </c>
      <c r="Q491" s="6">
        <f>IF(SUM($I491:P491)&lt;SUMIF($I$5:P$5, $D491,$I$469:P$469), SUMIF($I$5:P$5, $D491,$I$469:P$469)/$I$460, SUMIF($I$5:P$5, $D491,$I$469:P$469)-SUM($I491:P491))</f>
        <v>0</v>
      </c>
      <c r="R491" s="6">
        <f>IF(SUM($I491:Q491)&lt;SUMIF($I$5:Q$5, $D491,$I$469:Q$469), SUMIF($I$5:Q$5, $D491,$I$469:Q$469)/$I$460, SUMIF($I$5:Q$5, $D491,$I$469:Q$469)-SUM($I491:Q491))</f>
        <v>0</v>
      </c>
      <c r="S491" s="6">
        <f>IF(SUM($I491:R491)&lt;SUMIF($I$5:R$5, $D491,$I$469:R$469), SUMIF($I$5:R$5, $D491,$I$469:R$469)/$I$460, SUMIF($I$5:R$5, $D491,$I$469:R$469)-SUM($I491:R491))</f>
        <v>0</v>
      </c>
    </row>
    <row r="492" spans="4:19" ht="12.75" customHeight="1">
      <c r="D492" s="25">
        <f t="shared" si="173"/>
        <v>2032</v>
      </c>
      <c r="E492" s="1" t="s">
        <v>27</v>
      </c>
      <c r="I492" s="37"/>
      <c r="J492" s="6">
        <f>IF(SUM($I492:I492)&lt;SUMIF($I$5:I$5, $D492,$I$469:I$469), SUMIF($I$5:I$5, $D492,$I$469:I$469)/$I$460, SUMIF($I$5:I$5, $D492,$I$469:I$469)-SUM($I492:I492))</f>
        <v>0</v>
      </c>
      <c r="K492" s="6">
        <f>IF(SUM($I492:J492)&lt;SUMIF($I$5:J$5, $D492,$I$469:J$469), SUMIF($I$5:J$5, $D492,$I$469:J$469)/$I$460, SUMIF($I$5:J$5, $D492,$I$469:J$469)-SUM($I492:J492))</f>
        <v>0</v>
      </c>
      <c r="L492" s="6">
        <f>IF(SUM($I492:K492)&lt;SUMIF($I$5:K$5, $D492,$I$469:K$469), SUMIF($I$5:K$5, $D492,$I$469:K$469)/$I$460, SUMIF($I$5:K$5, $D492,$I$469:K$469)-SUM($I492:K492))</f>
        <v>0</v>
      </c>
      <c r="M492" s="6">
        <f>IF(SUM($I492:L492)&lt;SUMIF($I$5:L$5, $D492,$I$469:L$469), SUMIF($I$5:L$5, $D492,$I$469:L$469)/$I$460, SUMIF($I$5:L$5, $D492,$I$469:L$469)-SUM($I492:L492))</f>
        <v>0</v>
      </c>
      <c r="N492" s="6">
        <f>IF(SUM($I492:M492)&lt;SUMIF($I$5:M$5, $D492,$I$469:M$469), SUMIF($I$5:M$5, $D492,$I$469:M$469)/$I$460, SUMIF($I$5:M$5, $D492,$I$469:M$469)-SUM($I492:M492))</f>
        <v>0</v>
      </c>
      <c r="O492" s="6">
        <f>IF(SUM($I492:N492)&lt;SUMIF($I$5:N$5, $D492,$I$469:N$469), SUMIF($I$5:N$5, $D492,$I$469:N$469)/$I$460, SUMIF($I$5:N$5, $D492,$I$469:N$469)-SUM($I492:N492))</f>
        <v>0</v>
      </c>
      <c r="P492" s="6">
        <f>IF(SUM($I492:O492)&lt;SUMIF($I$5:O$5, $D492,$I$469:O$469), SUMIF($I$5:O$5, $D492,$I$469:O$469)/$I$460, SUMIF($I$5:O$5, $D492,$I$469:O$469)-SUM($I492:O492))</f>
        <v>0</v>
      </c>
      <c r="Q492" s="6">
        <f>IF(SUM($I492:P492)&lt;SUMIF($I$5:P$5, $D492,$I$469:P$469), SUMIF($I$5:P$5, $D492,$I$469:P$469)/$I$460, SUMIF($I$5:P$5, $D492,$I$469:P$469)-SUM($I492:P492))</f>
        <v>0</v>
      </c>
      <c r="R492" s="6">
        <f>IF(SUM($I492:Q492)&lt;SUMIF($I$5:Q$5, $D492,$I$469:Q$469), SUMIF($I$5:Q$5, $D492,$I$469:Q$469)/$I$460, SUMIF($I$5:Q$5, $D492,$I$469:Q$469)-SUM($I492:Q492))</f>
        <v>0</v>
      </c>
      <c r="S492" s="6">
        <f>IF(SUM($I492:R492)&lt;SUMIF($I$5:R$5, $D492,$I$469:R$469), SUMIF($I$5:R$5, $D492,$I$469:R$469)/$I$460, SUMIF($I$5:R$5, $D492,$I$469:R$469)-SUM($I492:R492))</f>
        <v>0</v>
      </c>
    </row>
    <row r="493" spans="4:19" ht="12.75" customHeight="1">
      <c r="D493" s="25">
        <f t="shared" si="173"/>
        <v>2033</v>
      </c>
      <c r="E493" s="1" t="s">
        <v>27</v>
      </c>
      <c r="I493" s="37"/>
      <c r="J493" s="6">
        <f>IF(SUM($I493:I493)&lt;SUMIF($I$5:I$5, $D493,$I$469:I$469), SUMIF($I$5:I$5, $D493,$I$469:I$469)/$I$460, SUMIF($I$5:I$5, $D493,$I$469:I$469)-SUM($I493:I493))</f>
        <v>0</v>
      </c>
      <c r="K493" s="6">
        <f>IF(SUM($I493:J493)&lt;SUMIF($I$5:J$5, $D493,$I$469:J$469), SUMIF($I$5:J$5, $D493,$I$469:J$469)/$I$460, SUMIF($I$5:J$5, $D493,$I$469:J$469)-SUM($I493:J493))</f>
        <v>0</v>
      </c>
      <c r="L493" s="6">
        <f>IF(SUM($I493:K493)&lt;SUMIF($I$5:K$5, $D493,$I$469:K$469), SUMIF($I$5:K$5, $D493,$I$469:K$469)/$I$460, SUMIF($I$5:K$5, $D493,$I$469:K$469)-SUM($I493:K493))</f>
        <v>0</v>
      </c>
      <c r="M493" s="6">
        <f>IF(SUM($I493:L493)&lt;SUMIF($I$5:L$5, $D493,$I$469:L$469), SUMIF($I$5:L$5, $D493,$I$469:L$469)/$I$460, SUMIF($I$5:L$5, $D493,$I$469:L$469)-SUM($I493:L493))</f>
        <v>0</v>
      </c>
      <c r="N493" s="6">
        <f>IF(SUM($I493:M493)&lt;SUMIF($I$5:M$5, $D493,$I$469:M$469), SUMIF($I$5:M$5, $D493,$I$469:M$469)/$I$460, SUMIF($I$5:M$5, $D493,$I$469:M$469)-SUM($I493:M493))</f>
        <v>0</v>
      </c>
      <c r="O493" s="6">
        <f>IF(SUM($I493:N493)&lt;SUMIF($I$5:N$5, $D493,$I$469:N$469), SUMIF($I$5:N$5, $D493,$I$469:N$469)/$I$460, SUMIF($I$5:N$5, $D493,$I$469:N$469)-SUM($I493:N493))</f>
        <v>0</v>
      </c>
      <c r="P493" s="6">
        <f>IF(SUM($I493:O493)&lt;SUMIF($I$5:O$5, $D493,$I$469:O$469), SUMIF($I$5:O$5, $D493,$I$469:O$469)/$I$460, SUMIF($I$5:O$5, $D493,$I$469:O$469)-SUM($I493:O493))</f>
        <v>0</v>
      </c>
      <c r="Q493" s="6">
        <f>IF(SUM($I493:P493)&lt;SUMIF($I$5:P$5, $D493,$I$469:P$469), SUMIF($I$5:P$5, $D493,$I$469:P$469)/$I$460, SUMIF($I$5:P$5, $D493,$I$469:P$469)-SUM($I493:P493))</f>
        <v>0</v>
      </c>
      <c r="R493" s="6">
        <f>IF(SUM($I493:Q493)&lt;SUMIF($I$5:Q$5, $D493,$I$469:Q$469), SUMIF($I$5:Q$5, $D493,$I$469:Q$469)/$I$460, SUMIF($I$5:Q$5, $D493,$I$469:Q$469)-SUM($I493:Q493))</f>
        <v>0</v>
      </c>
      <c r="S493" s="6">
        <f>IF(SUM($I493:R493)&lt;SUMIF($I$5:R$5, $D493,$I$469:R$469), SUMIF($I$5:R$5, $D493,$I$469:R$469)/$I$460, SUMIF($I$5:R$5, $D493,$I$469:R$469)-SUM($I493:R493))</f>
        <v>0</v>
      </c>
    </row>
    <row r="494" spans="4:19" ht="12.75" customHeight="1">
      <c r="D494" s="25">
        <f t="shared" si="173"/>
        <v>2034</v>
      </c>
      <c r="E494" s="1" t="s">
        <v>27</v>
      </c>
      <c r="I494" s="37"/>
      <c r="J494" s="6">
        <f>IF(SUM($I494:I494)&lt;SUMIF($I$5:I$5, $D494,$I$469:I$469), SUMIF($I$5:I$5, $D494,$I$469:I$469)/$I$460, SUMIF($I$5:I$5, $D494,$I$469:I$469)-SUM($I494:I494))</f>
        <v>0</v>
      </c>
      <c r="K494" s="6">
        <f>IF(SUM($I494:J494)&lt;SUMIF($I$5:J$5, $D494,$I$469:J$469), SUMIF($I$5:J$5, $D494,$I$469:J$469)/$I$460, SUMIF($I$5:J$5, $D494,$I$469:J$469)-SUM($I494:J494))</f>
        <v>0</v>
      </c>
      <c r="L494" s="6">
        <f>IF(SUM($I494:K494)&lt;SUMIF($I$5:K$5, $D494,$I$469:K$469), SUMIF($I$5:K$5, $D494,$I$469:K$469)/$I$460, SUMIF($I$5:K$5, $D494,$I$469:K$469)-SUM($I494:K494))</f>
        <v>0</v>
      </c>
      <c r="M494" s="6">
        <f>IF(SUM($I494:L494)&lt;SUMIF($I$5:L$5, $D494,$I$469:L$469), SUMIF($I$5:L$5, $D494,$I$469:L$469)/$I$460, SUMIF($I$5:L$5, $D494,$I$469:L$469)-SUM($I494:L494))</f>
        <v>0</v>
      </c>
      <c r="N494" s="6">
        <f>IF(SUM($I494:M494)&lt;SUMIF($I$5:M$5, $D494,$I$469:M$469), SUMIF($I$5:M$5, $D494,$I$469:M$469)/$I$460, SUMIF($I$5:M$5, $D494,$I$469:M$469)-SUM($I494:M494))</f>
        <v>0</v>
      </c>
      <c r="O494" s="6">
        <f>IF(SUM($I494:N494)&lt;SUMIF($I$5:N$5, $D494,$I$469:N$469), SUMIF($I$5:N$5, $D494,$I$469:N$469)/$I$460, SUMIF($I$5:N$5, $D494,$I$469:N$469)-SUM($I494:N494))</f>
        <v>0</v>
      </c>
      <c r="P494" s="6">
        <f>IF(SUM($I494:O494)&lt;SUMIF($I$5:O$5, $D494,$I$469:O$469), SUMIF($I$5:O$5, $D494,$I$469:O$469)/$I$460, SUMIF($I$5:O$5, $D494,$I$469:O$469)-SUM($I494:O494))</f>
        <v>0</v>
      </c>
      <c r="Q494" s="6">
        <f>IF(SUM($I494:P494)&lt;SUMIF($I$5:P$5, $D494,$I$469:P$469), SUMIF($I$5:P$5, $D494,$I$469:P$469)/$I$460, SUMIF($I$5:P$5, $D494,$I$469:P$469)-SUM($I494:P494))</f>
        <v>0</v>
      </c>
      <c r="R494" s="6">
        <f>IF(SUM($I494:Q494)&lt;SUMIF($I$5:Q$5, $D494,$I$469:Q$469), SUMIF($I$5:Q$5, $D494,$I$469:Q$469)/$I$460, SUMIF($I$5:Q$5, $D494,$I$469:Q$469)-SUM($I494:Q494))</f>
        <v>0</v>
      </c>
      <c r="S494" s="6">
        <f>IF(SUM($I494:R494)&lt;SUMIF($I$5:R$5, $D494,$I$469:R$469), SUMIF($I$5:R$5, $D494,$I$469:R$469)/$I$460, SUMIF($I$5:R$5, $D494,$I$469:R$469)-SUM($I494:R494))</f>
        <v>0</v>
      </c>
    </row>
    <row r="495" spans="4:19" ht="12.75" customHeight="1">
      <c r="D495" s="25">
        <f t="shared" si="173"/>
        <v>2035</v>
      </c>
      <c r="E495" s="1" t="s">
        <v>27</v>
      </c>
      <c r="I495" s="37"/>
      <c r="J495" s="6">
        <f>IF(SUM($I495:I495)&lt;SUMIF($I$5:I$5, $D495,$I$469:I$469), SUMIF($I$5:I$5, $D495,$I$469:I$469)/$I$460, SUMIF($I$5:I$5, $D495,$I$469:I$469)-SUM($I495:I495))</f>
        <v>0</v>
      </c>
      <c r="K495" s="6">
        <f>IF(SUM($I495:J495)&lt;SUMIF($I$5:J$5, $D495,$I$469:J$469), SUMIF($I$5:J$5, $D495,$I$469:J$469)/$I$460, SUMIF($I$5:J$5, $D495,$I$469:J$469)-SUM($I495:J495))</f>
        <v>0</v>
      </c>
      <c r="L495" s="6">
        <f>IF(SUM($I495:K495)&lt;SUMIF($I$5:K$5, $D495,$I$469:K$469), SUMIF($I$5:K$5, $D495,$I$469:K$469)/$I$460, SUMIF($I$5:K$5, $D495,$I$469:K$469)-SUM($I495:K495))</f>
        <v>0</v>
      </c>
      <c r="M495" s="6">
        <f>IF(SUM($I495:L495)&lt;SUMIF($I$5:L$5, $D495,$I$469:L$469), SUMIF($I$5:L$5, $D495,$I$469:L$469)/$I$460, SUMIF($I$5:L$5, $D495,$I$469:L$469)-SUM($I495:L495))</f>
        <v>0</v>
      </c>
      <c r="N495" s="6">
        <f>IF(SUM($I495:M495)&lt;SUMIF($I$5:M$5, $D495,$I$469:M$469), SUMIF($I$5:M$5, $D495,$I$469:M$469)/$I$460, SUMIF($I$5:M$5, $D495,$I$469:M$469)-SUM($I495:M495))</f>
        <v>0</v>
      </c>
      <c r="O495" s="6">
        <f>IF(SUM($I495:N495)&lt;SUMIF($I$5:N$5, $D495,$I$469:N$469), SUMIF($I$5:N$5, $D495,$I$469:N$469)/$I$460, SUMIF($I$5:N$5, $D495,$I$469:N$469)-SUM($I495:N495))</f>
        <v>0</v>
      </c>
      <c r="P495" s="6">
        <f>IF(SUM($I495:O495)&lt;SUMIF($I$5:O$5, $D495,$I$469:O$469), SUMIF($I$5:O$5, $D495,$I$469:O$469)/$I$460, SUMIF($I$5:O$5, $D495,$I$469:O$469)-SUM($I495:O495))</f>
        <v>0</v>
      </c>
      <c r="Q495" s="6">
        <f>IF(SUM($I495:P495)&lt;SUMIF($I$5:P$5, $D495,$I$469:P$469), SUMIF($I$5:P$5, $D495,$I$469:P$469)/$I$460, SUMIF($I$5:P$5, $D495,$I$469:P$469)-SUM($I495:P495))</f>
        <v>0</v>
      </c>
      <c r="R495" s="6">
        <f>IF(SUM($I495:Q495)&lt;SUMIF($I$5:Q$5, $D495,$I$469:Q$469), SUMIF($I$5:Q$5, $D495,$I$469:Q$469)/$I$460, SUMIF($I$5:Q$5, $D495,$I$469:Q$469)-SUM($I495:Q495))</f>
        <v>0</v>
      </c>
      <c r="S495" s="6">
        <f>IF(SUM($I495:R495)&lt;SUMIF($I$5:R$5, $D495,$I$469:R$469), SUMIF($I$5:R$5, $D495,$I$469:R$469)/$I$460, SUMIF($I$5:R$5, $D495,$I$469:R$469)-SUM($I495:R495))</f>
        <v>0</v>
      </c>
    </row>
    <row r="496" spans="4:19" ht="12.75" customHeight="1">
      <c r="D496" s="25">
        <f t="shared" si="173"/>
        <v>2036</v>
      </c>
      <c r="E496" s="1" t="s">
        <v>27</v>
      </c>
      <c r="I496" s="37"/>
      <c r="J496" s="6">
        <f>IF(SUM($I496:I496)&lt;SUMIF($I$5:I$5, $D496,$I$469:I$469), SUMIF($I$5:I$5, $D496,$I$469:I$469)/$I$460, SUMIF($I$5:I$5, $D496,$I$469:I$469)-SUM($I496:I496))</f>
        <v>0</v>
      </c>
      <c r="K496" s="6">
        <f>IF(SUM($I496:J496)&lt;SUMIF($I$5:J$5, $D496,$I$469:J$469), SUMIF($I$5:J$5, $D496,$I$469:J$469)/$I$460, SUMIF($I$5:J$5, $D496,$I$469:J$469)-SUM($I496:J496))</f>
        <v>0</v>
      </c>
      <c r="L496" s="6">
        <f>IF(SUM($I496:K496)&lt;SUMIF($I$5:K$5, $D496,$I$469:K$469), SUMIF($I$5:K$5, $D496,$I$469:K$469)/$I$460, SUMIF($I$5:K$5, $D496,$I$469:K$469)-SUM($I496:K496))</f>
        <v>0</v>
      </c>
      <c r="M496" s="6">
        <f>IF(SUM($I496:L496)&lt;SUMIF($I$5:L$5, $D496,$I$469:L$469), SUMIF($I$5:L$5, $D496,$I$469:L$469)/$I$460, SUMIF($I$5:L$5, $D496,$I$469:L$469)-SUM($I496:L496))</f>
        <v>0</v>
      </c>
      <c r="N496" s="6">
        <f>IF(SUM($I496:M496)&lt;SUMIF($I$5:M$5, $D496,$I$469:M$469), SUMIF($I$5:M$5, $D496,$I$469:M$469)/$I$460, SUMIF($I$5:M$5, $D496,$I$469:M$469)-SUM($I496:M496))</f>
        <v>0</v>
      </c>
      <c r="O496" s="6">
        <f>IF(SUM($I496:N496)&lt;SUMIF($I$5:N$5, $D496,$I$469:N$469), SUMIF($I$5:N$5, $D496,$I$469:N$469)/$I$460, SUMIF($I$5:N$5, $D496,$I$469:N$469)-SUM($I496:N496))</f>
        <v>0</v>
      </c>
      <c r="P496" s="6">
        <f>IF(SUM($I496:O496)&lt;SUMIF($I$5:O$5, $D496,$I$469:O$469), SUMIF($I$5:O$5, $D496,$I$469:O$469)/$I$460, SUMIF($I$5:O$5, $D496,$I$469:O$469)-SUM($I496:O496))</f>
        <v>0</v>
      </c>
      <c r="Q496" s="6">
        <f>IF(SUM($I496:P496)&lt;SUMIF($I$5:P$5, $D496,$I$469:P$469), SUMIF($I$5:P$5, $D496,$I$469:P$469)/$I$460, SUMIF($I$5:P$5, $D496,$I$469:P$469)-SUM($I496:P496))</f>
        <v>0</v>
      </c>
      <c r="R496" s="6">
        <f>IF(SUM($I496:Q496)&lt;SUMIF($I$5:Q$5, $D496,$I$469:Q$469), SUMIF($I$5:Q$5, $D496,$I$469:Q$469)/$I$460, SUMIF($I$5:Q$5, $D496,$I$469:Q$469)-SUM($I496:Q496))</f>
        <v>0</v>
      </c>
      <c r="S496" s="6">
        <f>IF(SUM($I496:R496)&lt;SUMIF($I$5:R$5, $D496,$I$469:R$469), SUMIF($I$5:R$5, $D496,$I$469:R$469)/$I$460, SUMIF($I$5:R$5, $D496,$I$469:R$469)-SUM($I496:R496))</f>
        <v>0</v>
      </c>
    </row>
    <row r="497" spans="1:19" ht="12.75" customHeight="1">
      <c r="D497" s="25">
        <f t="shared" si="173"/>
        <v>2037</v>
      </c>
      <c r="E497" s="1" t="s">
        <v>27</v>
      </c>
      <c r="I497" s="37"/>
      <c r="J497" s="6">
        <f>IF(SUM($I497:I497)&lt;SUMIF($I$5:I$5, $D497,$I$469:I$469), SUMIF($I$5:I$5, $D497,$I$469:I$469)/$I$460, SUMIF($I$5:I$5, $D497,$I$469:I$469)-SUM($I497:I497))</f>
        <v>0</v>
      </c>
      <c r="K497" s="6">
        <f>IF(SUM($I497:J497)&lt;SUMIF($I$5:J$5, $D497,$I$469:J$469), SUMIF($I$5:J$5, $D497,$I$469:J$469)/$I$460, SUMIF($I$5:J$5, $D497,$I$469:J$469)-SUM($I497:J497))</f>
        <v>0</v>
      </c>
      <c r="L497" s="6">
        <f>IF(SUM($I497:K497)&lt;SUMIF($I$5:K$5, $D497,$I$469:K$469), SUMIF($I$5:K$5, $D497,$I$469:K$469)/$I$460, SUMIF($I$5:K$5, $D497,$I$469:K$469)-SUM($I497:K497))</f>
        <v>0</v>
      </c>
      <c r="M497" s="6">
        <f>IF(SUM($I497:L497)&lt;SUMIF($I$5:L$5, $D497,$I$469:L$469), SUMIF($I$5:L$5, $D497,$I$469:L$469)/$I$460, SUMIF($I$5:L$5, $D497,$I$469:L$469)-SUM($I497:L497))</f>
        <v>0</v>
      </c>
      <c r="N497" s="6">
        <f>IF(SUM($I497:M497)&lt;SUMIF($I$5:M$5, $D497,$I$469:M$469), SUMIF($I$5:M$5, $D497,$I$469:M$469)/$I$460, SUMIF($I$5:M$5, $D497,$I$469:M$469)-SUM($I497:M497))</f>
        <v>0</v>
      </c>
      <c r="O497" s="6">
        <f>IF(SUM($I497:N497)&lt;SUMIF($I$5:N$5, $D497,$I$469:N$469), SUMIF($I$5:N$5, $D497,$I$469:N$469)/$I$460, SUMIF($I$5:N$5, $D497,$I$469:N$469)-SUM($I497:N497))</f>
        <v>0</v>
      </c>
      <c r="P497" s="6">
        <f>IF(SUM($I497:O497)&lt;SUMIF($I$5:O$5, $D497,$I$469:O$469), SUMIF($I$5:O$5, $D497,$I$469:O$469)/$I$460, SUMIF($I$5:O$5, $D497,$I$469:O$469)-SUM($I497:O497))</f>
        <v>0</v>
      </c>
      <c r="Q497" s="6">
        <f>IF(SUM($I497:P497)&lt;SUMIF($I$5:P$5, $D497,$I$469:P$469), SUMIF($I$5:P$5, $D497,$I$469:P$469)/$I$460, SUMIF($I$5:P$5, $D497,$I$469:P$469)-SUM($I497:P497))</f>
        <v>0</v>
      </c>
      <c r="R497" s="6">
        <f>IF(SUM($I497:Q497)&lt;SUMIF($I$5:Q$5, $D497,$I$469:Q$469), SUMIF($I$5:Q$5, $D497,$I$469:Q$469)/$I$460, SUMIF($I$5:Q$5, $D497,$I$469:Q$469)-SUM($I497:Q497))</f>
        <v>0</v>
      </c>
      <c r="S497" s="6">
        <f>IF(SUM($I497:R497)&lt;SUMIF($I$5:R$5, $D497,$I$469:R$469), SUMIF($I$5:R$5, $D497,$I$469:R$469)/$I$460, SUMIF($I$5:R$5, $D497,$I$469:R$469)-SUM($I497:R497))</f>
        <v>0</v>
      </c>
    </row>
    <row r="498" spans="1:19" ht="12.75" customHeight="1">
      <c r="D498" s="25">
        <f t="shared" si="173"/>
        <v>2038</v>
      </c>
      <c r="E498" s="1" t="s">
        <v>27</v>
      </c>
      <c r="I498" s="37"/>
      <c r="J498" s="6">
        <f>IF(SUM($I498:I498)&lt;SUMIF($I$5:I$5, $D498,$I$469:I$469), SUMIF($I$5:I$5, $D498,$I$469:I$469)/$I$460, SUMIF($I$5:I$5, $D498,$I$469:I$469)-SUM($I498:I498))</f>
        <v>0</v>
      </c>
      <c r="K498" s="6">
        <f>IF(SUM($I498:J498)&lt;SUMIF($I$5:J$5, $D498,$I$469:J$469), SUMIF($I$5:J$5, $D498,$I$469:J$469)/$I$460, SUMIF($I$5:J$5, $D498,$I$469:J$469)-SUM($I498:J498))</f>
        <v>0</v>
      </c>
      <c r="L498" s="6">
        <f>IF(SUM($I498:K498)&lt;SUMIF($I$5:K$5, $D498,$I$469:K$469), SUMIF($I$5:K$5, $D498,$I$469:K$469)/$I$460, SUMIF($I$5:K$5, $D498,$I$469:K$469)-SUM($I498:K498))</f>
        <v>0</v>
      </c>
      <c r="M498" s="6">
        <f>IF(SUM($I498:L498)&lt;SUMIF($I$5:L$5, $D498,$I$469:L$469), SUMIF($I$5:L$5, $D498,$I$469:L$469)/$I$460, SUMIF($I$5:L$5, $D498,$I$469:L$469)-SUM($I498:L498))</f>
        <v>0</v>
      </c>
      <c r="N498" s="6">
        <f>IF(SUM($I498:M498)&lt;SUMIF($I$5:M$5, $D498,$I$469:M$469), SUMIF($I$5:M$5, $D498,$I$469:M$469)/$I$460, SUMIF($I$5:M$5, $D498,$I$469:M$469)-SUM($I498:M498))</f>
        <v>0</v>
      </c>
      <c r="O498" s="6">
        <f>IF(SUM($I498:N498)&lt;SUMIF($I$5:N$5, $D498,$I$469:N$469), SUMIF($I$5:N$5, $D498,$I$469:N$469)/$I$460, SUMIF($I$5:N$5, $D498,$I$469:N$469)-SUM($I498:N498))</f>
        <v>0</v>
      </c>
      <c r="P498" s="6">
        <f>IF(SUM($I498:O498)&lt;SUMIF($I$5:O$5, $D498,$I$469:O$469), SUMIF($I$5:O$5, $D498,$I$469:O$469)/$I$460, SUMIF($I$5:O$5, $D498,$I$469:O$469)-SUM($I498:O498))</f>
        <v>0</v>
      </c>
      <c r="Q498" s="6">
        <f>IF(SUM($I498:P498)&lt;SUMIF($I$5:P$5, $D498,$I$469:P$469), SUMIF($I$5:P$5, $D498,$I$469:P$469)/$I$460, SUMIF($I$5:P$5, $D498,$I$469:P$469)-SUM($I498:P498))</f>
        <v>0</v>
      </c>
      <c r="R498" s="6">
        <f>IF(SUM($I498:Q498)&lt;SUMIF($I$5:Q$5, $D498,$I$469:Q$469), SUMIF($I$5:Q$5, $D498,$I$469:Q$469)/$I$460, SUMIF($I$5:Q$5, $D498,$I$469:Q$469)-SUM($I498:Q498))</f>
        <v>0</v>
      </c>
      <c r="S498" s="6">
        <f>IF(SUM($I498:R498)&lt;SUMIF($I$5:R$5, $D498,$I$469:R$469), SUMIF($I$5:R$5, $D498,$I$469:R$469)/$I$460, SUMIF($I$5:R$5, $D498,$I$469:R$469)-SUM($I498:R498))</f>
        <v>0</v>
      </c>
    </row>
    <row r="499" spans="1:19" ht="12.75" customHeight="1">
      <c r="D499" s="25">
        <f t="shared" si="173"/>
        <v>2039</v>
      </c>
      <c r="E499" s="1" t="s">
        <v>27</v>
      </c>
      <c r="I499" s="37"/>
      <c r="J499" s="6">
        <f>IF(SUM($I499:I499)&lt;SUMIF($I$5:I$5, $D499,$I$469:I$469), SUMIF($I$5:I$5, $D499,$I$469:I$469)/$I$460, SUMIF($I$5:I$5, $D499,$I$469:I$469)-SUM($I499:I499))</f>
        <v>0</v>
      </c>
      <c r="K499" s="6">
        <f>IF(SUM($I499:J499)&lt;SUMIF($I$5:J$5, $D499,$I$469:J$469), SUMIF($I$5:J$5, $D499,$I$469:J$469)/$I$460, SUMIF($I$5:J$5, $D499,$I$469:J$469)-SUM($I499:J499))</f>
        <v>0</v>
      </c>
      <c r="L499" s="6">
        <f>IF(SUM($I499:K499)&lt;SUMIF($I$5:K$5, $D499,$I$469:K$469), SUMIF($I$5:K$5, $D499,$I$469:K$469)/$I$460, SUMIF($I$5:K$5, $D499,$I$469:K$469)-SUM($I499:K499))</f>
        <v>0</v>
      </c>
      <c r="M499" s="6">
        <f>IF(SUM($I499:L499)&lt;SUMIF($I$5:L$5, $D499,$I$469:L$469), SUMIF($I$5:L$5, $D499,$I$469:L$469)/$I$460, SUMIF($I$5:L$5, $D499,$I$469:L$469)-SUM($I499:L499))</f>
        <v>0</v>
      </c>
      <c r="N499" s="6">
        <f>IF(SUM($I499:M499)&lt;SUMIF($I$5:M$5, $D499,$I$469:M$469), SUMIF($I$5:M$5, $D499,$I$469:M$469)/$I$460, SUMIF($I$5:M$5, $D499,$I$469:M$469)-SUM($I499:M499))</f>
        <v>0</v>
      </c>
      <c r="O499" s="6">
        <f>IF(SUM($I499:N499)&lt;SUMIF($I$5:N$5, $D499,$I$469:N$469), SUMIF($I$5:N$5, $D499,$I$469:N$469)/$I$460, SUMIF($I$5:N$5, $D499,$I$469:N$469)-SUM($I499:N499))</f>
        <v>0</v>
      </c>
      <c r="P499" s="6">
        <f>IF(SUM($I499:O499)&lt;SUMIF($I$5:O$5, $D499,$I$469:O$469), SUMIF($I$5:O$5, $D499,$I$469:O$469)/$I$460, SUMIF($I$5:O$5, $D499,$I$469:O$469)-SUM($I499:O499))</f>
        <v>0</v>
      </c>
      <c r="Q499" s="6">
        <f>IF(SUM($I499:P499)&lt;SUMIF($I$5:P$5, $D499,$I$469:P$469), SUMIF($I$5:P$5, $D499,$I$469:P$469)/$I$460, SUMIF($I$5:P$5, $D499,$I$469:P$469)-SUM($I499:P499))</f>
        <v>0</v>
      </c>
      <c r="R499" s="6">
        <f>IF(SUM($I499:Q499)&lt;SUMIF($I$5:Q$5, $D499,$I$469:Q$469), SUMIF($I$5:Q$5, $D499,$I$469:Q$469)/$I$460, SUMIF($I$5:Q$5, $D499,$I$469:Q$469)-SUM($I499:Q499))</f>
        <v>0</v>
      </c>
      <c r="S499" s="6">
        <f>IF(SUM($I499:R499)&lt;SUMIF($I$5:R$5, $D499,$I$469:R$469), SUMIF($I$5:R$5, $D499,$I$469:R$469)/$I$460, SUMIF($I$5:R$5, $D499,$I$469:R$469)-SUM($I499:R499))</f>
        <v>0</v>
      </c>
    </row>
    <row r="500" spans="1:19" ht="12.75" customHeight="1">
      <c r="D500" s="25">
        <f t="shared" si="173"/>
        <v>2040</v>
      </c>
      <c r="E500" s="1" t="s">
        <v>27</v>
      </c>
      <c r="I500" s="37"/>
      <c r="J500" s="6">
        <f>IF(SUM($I500:I500)&lt;SUMIF($I$5:I$5, $D500,$I$469:I$469), SUMIF($I$5:I$5, $D500,$I$469:I$469)/$I$460, SUMIF($I$5:I$5, $D500,$I$469:I$469)-SUM($I500:I500))</f>
        <v>0</v>
      </c>
      <c r="K500" s="6">
        <f>IF(SUM($I500:J500)&lt;SUMIF($I$5:J$5, $D500,$I$469:J$469), SUMIF($I$5:J$5, $D500,$I$469:J$469)/$I$460, SUMIF($I$5:J$5, $D500,$I$469:J$469)-SUM($I500:J500))</f>
        <v>0</v>
      </c>
      <c r="L500" s="6">
        <f>IF(SUM($I500:K500)&lt;SUMIF($I$5:K$5, $D500,$I$469:K$469), SUMIF($I$5:K$5, $D500,$I$469:K$469)/$I$460, SUMIF($I$5:K$5, $D500,$I$469:K$469)-SUM($I500:K500))</f>
        <v>0</v>
      </c>
      <c r="M500" s="6">
        <f>IF(SUM($I500:L500)&lt;SUMIF($I$5:L$5, $D500,$I$469:L$469), SUMIF($I$5:L$5, $D500,$I$469:L$469)/$I$460, SUMIF($I$5:L$5, $D500,$I$469:L$469)-SUM($I500:L500))</f>
        <v>0</v>
      </c>
      <c r="N500" s="6">
        <f>IF(SUM($I500:M500)&lt;SUMIF($I$5:M$5, $D500,$I$469:M$469), SUMIF($I$5:M$5, $D500,$I$469:M$469)/$I$460, SUMIF($I$5:M$5, $D500,$I$469:M$469)-SUM($I500:M500))</f>
        <v>0</v>
      </c>
      <c r="O500" s="6">
        <f>IF(SUM($I500:N500)&lt;SUMIF($I$5:N$5, $D500,$I$469:N$469), SUMIF($I$5:N$5, $D500,$I$469:N$469)/$I$460, SUMIF($I$5:N$5, $D500,$I$469:N$469)-SUM($I500:N500))</f>
        <v>0</v>
      </c>
      <c r="P500" s="6">
        <f>IF(SUM($I500:O500)&lt;SUMIF($I$5:O$5, $D500,$I$469:O$469), SUMIF($I$5:O$5, $D500,$I$469:O$469)/$I$460, SUMIF($I$5:O$5, $D500,$I$469:O$469)-SUM($I500:O500))</f>
        <v>0</v>
      </c>
      <c r="Q500" s="6">
        <f>IF(SUM($I500:P500)&lt;SUMIF($I$5:P$5, $D500,$I$469:P$469), SUMIF($I$5:P$5, $D500,$I$469:P$469)/$I$460, SUMIF($I$5:P$5, $D500,$I$469:P$469)-SUM($I500:P500))</f>
        <v>0</v>
      </c>
      <c r="R500" s="6">
        <f>IF(SUM($I500:Q500)&lt;SUMIF($I$5:Q$5, $D500,$I$469:Q$469), SUMIF($I$5:Q$5, $D500,$I$469:Q$469)/$I$460, SUMIF($I$5:Q$5, $D500,$I$469:Q$469)-SUM($I500:Q500))</f>
        <v>0</v>
      </c>
      <c r="S500" s="6">
        <f>IF(SUM($I500:R500)&lt;SUMIF($I$5:R$5, $D500,$I$469:R$469), SUMIF($I$5:R$5, $D500,$I$469:R$469)/$I$460, SUMIF($I$5:R$5, $D500,$I$469:R$469)-SUM($I500:R500))</f>
        <v>0</v>
      </c>
    </row>
    <row r="501" spans="1:19" ht="12.75" customHeight="1">
      <c r="D501" s="25"/>
      <c r="I501" s="37"/>
    </row>
    <row r="502" spans="1:19" ht="12.75" customHeight="1">
      <c r="D502" s="21" t="s">
        <v>20</v>
      </c>
      <c r="E502" s="1" t="s">
        <v>27</v>
      </c>
      <c r="I502" s="37"/>
      <c r="J502" s="1">
        <f>J463+SUM(J471:J500)</f>
        <v>0</v>
      </c>
      <c r="K502" s="1">
        <f t="shared" ref="K502:N502" si="174">K463+SUM(K471:K500)</f>
        <v>0</v>
      </c>
      <c r="L502" s="1">
        <f t="shared" si="174"/>
        <v>0</v>
      </c>
      <c r="M502" s="1">
        <f t="shared" si="174"/>
        <v>0</v>
      </c>
      <c r="N502" s="1">
        <f t="shared" si="174"/>
        <v>0</v>
      </c>
      <c r="O502" s="1">
        <f t="shared" ref="O502:S502" si="175">O463+SUM(O471:O500)</f>
        <v>2.9439543013559439</v>
      </c>
      <c r="P502" s="1">
        <f t="shared" si="175"/>
        <v>0</v>
      </c>
      <c r="Q502" s="1">
        <f t="shared" si="175"/>
        <v>0</v>
      </c>
      <c r="R502" s="1">
        <f t="shared" si="175"/>
        <v>0</v>
      </c>
      <c r="S502" s="1">
        <f t="shared" si="175"/>
        <v>0</v>
      </c>
    </row>
    <row r="503" spans="1:19" ht="12.75" customHeight="1">
      <c r="D503" s="21" t="s">
        <v>19</v>
      </c>
      <c r="E503" s="1" t="s">
        <v>27</v>
      </c>
      <c r="I503" s="37"/>
      <c r="J503" s="1">
        <f t="shared" ref="J503" si="176">J469-SUM(J471:J500)+I503</f>
        <v>0</v>
      </c>
      <c r="K503" s="1">
        <f t="shared" ref="K503" si="177">K469-SUM(K471:K500)+J503</f>
        <v>0</v>
      </c>
      <c r="L503" s="1">
        <f t="shared" ref="L503" si="178">L469-SUM(L471:L500)+K503</f>
        <v>0</v>
      </c>
      <c r="M503" s="1">
        <f t="shared" ref="M503" si="179">M469-SUM(M471:M500)+L503</f>
        <v>0</v>
      </c>
      <c r="N503" s="1">
        <f t="shared" ref="N503" si="180">N469-SUM(N471:N500)+M503</f>
        <v>0</v>
      </c>
      <c r="O503" s="1">
        <f t="shared" ref="O503" si="181">O469-SUM(O471:O500)+N503</f>
        <v>0</v>
      </c>
      <c r="P503" s="1">
        <f t="shared" ref="P503" si="182">P469-SUM(P471:P500)+O503</f>
        <v>0</v>
      </c>
      <c r="Q503" s="1">
        <f t="shared" ref="Q503" si="183">Q469-SUM(Q471:Q500)+P503</f>
        <v>0</v>
      </c>
      <c r="R503" s="1">
        <f t="shared" ref="R503" si="184">R469-SUM(R471:R500)+Q503</f>
        <v>0</v>
      </c>
      <c r="S503" s="1">
        <f t="shared" ref="S503" si="185">S469-SUM(S471:S500)+R503</f>
        <v>0</v>
      </c>
    </row>
    <row r="504" spans="1:19" ht="12.75" customHeight="1">
      <c r="D504" s="21" t="str">
        <f>"Total Closing RAB - "&amp;B458</f>
        <v>Total Closing RAB - Supervisory cables</v>
      </c>
      <c r="E504" s="1" t="s">
        <v>27</v>
      </c>
      <c r="I504" s="37"/>
      <c r="J504" s="1">
        <f t="shared" ref="J504:S504" si="186">J503+J466</f>
        <v>0</v>
      </c>
      <c r="K504" s="1">
        <f t="shared" si="186"/>
        <v>0</v>
      </c>
      <c r="L504" s="1">
        <f t="shared" si="186"/>
        <v>0</v>
      </c>
      <c r="M504" s="1">
        <f t="shared" si="186"/>
        <v>0</v>
      </c>
      <c r="N504" s="1">
        <f t="shared" si="186"/>
        <v>2.9439543013559439</v>
      </c>
      <c r="O504" s="1">
        <f t="shared" si="186"/>
        <v>0</v>
      </c>
      <c r="P504" s="1">
        <f t="shared" si="186"/>
        <v>0</v>
      </c>
      <c r="Q504" s="1">
        <f t="shared" si="186"/>
        <v>0</v>
      </c>
      <c r="R504" s="1">
        <f t="shared" si="186"/>
        <v>0</v>
      </c>
      <c r="S504" s="1">
        <f t="shared" si="186"/>
        <v>0</v>
      </c>
    </row>
    <row r="505" spans="1:19" ht="12.75" customHeight="1">
      <c r="I505" s="37"/>
    </row>
    <row r="506" spans="1:19">
      <c r="D506" s="1"/>
      <c r="I506" s="37"/>
    </row>
    <row r="507" spans="1:19" s="18" customFormat="1" ht="12.75" customHeight="1">
      <c r="A507" s="19"/>
      <c r="B507" s="20" t="str">
        <f>Inputs!C53</f>
        <v>Old SWER ACRs</v>
      </c>
      <c r="C507" s="19"/>
      <c r="D507" s="23"/>
      <c r="E507" s="19"/>
      <c r="F507" s="19"/>
      <c r="G507" s="19"/>
      <c r="H507" s="19"/>
      <c r="I507" s="38"/>
      <c r="J507" s="19"/>
      <c r="K507" s="19"/>
      <c r="L507" s="19"/>
      <c r="M507" s="19"/>
      <c r="N507" s="19"/>
      <c r="O507" s="19"/>
      <c r="P507" s="19"/>
      <c r="Q507" s="19"/>
      <c r="R507" s="19"/>
      <c r="S507" s="19"/>
    </row>
    <row r="508" spans="1:19" ht="12.75" customHeight="1">
      <c r="B508" s="9"/>
      <c r="C508" s="1" t="s">
        <v>9</v>
      </c>
      <c r="I508" s="1">
        <f>INDEX(Inputs!$E$43:$E$53, MATCH(B507, Inputs!$C$43:$C$53,0))</f>
        <v>5</v>
      </c>
    </row>
    <row r="509" spans="1:19" ht="12.75" customHeight="1">
      <c r="B509" s="9"/>
      <c r="C509" s="1" t="s">
        <v>10</v>
      </c>
      <c r="I509" s="1" t="str">
        <f>INDEX(Inputs!$F$43:$F$53, MATCH(B507, Inputs!$C$43:$C$53,0))</f>
        <v>n/a</v>
      </c>
    </row>
    <row r="510" spans="1:19" ht="12.75" customHeight="1">
      <c r="B510" s="9"/>
      <c r="I510" s="37"/>
    </row>
    <row r="511" spans="1:19" ht="12.75" customHeight="1">
      <c r="C511" s="2" t="s">
        <v>12</v>
      </c>
      <c r="I511" s="37"/>
    </row>
    <row r="512" spans="1:19" ht="12.75" customHeight="1">
      <c r="D512" s="21" t="s">
        <v>21</v>
      </c>
      <c r="E512" s="1" t="s">
        <v>27</v>
      </c>
      <c r="I512" s="37"/>
      <c r="J512" s="5">
        <f>IF(OR($I508=0,I515=0),0,MIN(($I515+SUM($I514:I514))/$I508, $I515+SUM($I514:I514)-SUM($I512:I512)))</f>
        <v>0</v>
      </c>
      <c r="K512" s="5">
        <f>IF(OR($I508=0,J515=0),0,MIN(($I515+SUM($I514:J514))/$I508, $I515+SUM($I514:J514)-SUM($I512:J512)))</f>
        <v>0</v>
      </c>
      <c r="L512" s="5">
        <f>IF(OR($I508=0,K515=0),0,MIN(($I515+SUM($I514:K514))/$I508, $I515+SUM($I514:K514)-SUM($I512:K512)))</f>
        <v>0</v>
      </c>
      <c r="M512" s="5">
        <f>IF(OR($I508=0,L515=0),0,MIN(($I515+SUM($I514:L514))/$I508, $I515+SUM($I514:L514)-SUM($I512:L512)))</f>
        <v>0</v>
      </c>
      <c r="N512" s="5">
        <f>IF(OR($I508=0,M515=0),0,MIN(($I515+SUM($I514:M514))/$I508, $I515+SUM($I514:M514)-SUM($I512:M512)))</f>
        <v>0</v>
      </c>
      <c r="O512" s="5">
        <f>IF(OR($I508=0,N515=0),0,MIN(($I515+SUM($I514:N514))/$I508, $I515+SUM($I514:N514)-SUM($I512:N512)))</f>
        <v>2.5587244743648014</v>
      </c>
      <c r="P512" s="5">
        <f>IF(OR($I508=0,O515=0),0,MIN(($I515+SUM($I514:O514))/$I508, $I515+SUM($I514:O514)-SUM($I512:O512)))</f>
        <v>2.5587244743648014</v>
      </c>
      <c r="Q512" s="5">
        <f>IF(OR($I508=0,P515=0),0,MIN(($I515+SUM($I514:P514))/$I508, $I515+SUM($I514:P514)-SUM($I512:P512)))</f>
        <v>2.5587244743648014</v>
      </c>
      <c r="R512" s="5">
        <f>IF(OR($I508=0,Q515=0),0,MIN(($I515+SUM($I514:Q514))/$I508, $I515+SUM($I514:Q514)-SUM($I512:Q512)))</f>
        <v>2.5587244743648014</v>
      </c>
      <c r="S512" s="5">
        <f>IF(OR($I508=0,R515=0),0,MIN(($I515+SUM($I514:R514))/$I508, $I515+SUM($I514:R514)-SUM($I512:R512)))</f>
        <v>2.5587244743648014</v>
      </c>
    </row>
    <row r="513" spans="3:19" ht="12.75" customHeight="1">
      <c r="D513" s="21" t="s">
        <v>14</v>
      </c>
      <c r="I513" s="37">
        <f>IF(I$5=first_reg_period, INDEX(Inputs!$I$43:$I$53,MATCH(B507,Inputs!$C$43:$C$53,0)),0)</f>
        <v>0</v>
      </c>
      <c r="J513" s="37">
        <f>IF(J$5=first_reg_period, INDEX(Inputs!$I$43:$I$53,MATCH(C507,Inputs!$C$43:$C$53,0)),0)</f>
        <v>0</v>
      </c>
      <c r="K513" s="37">
        <f>IF(K$5=first_reg_period, INDEX(Inputs!$I$43:$I$53,MATCH(D507,Inputs!$C$43:$C$53,0)),0)</f>
        <v>0</v>
      </c>
      <c r="L513" s="37">
        <f>IF(L$5=first_reg_period, INDEX(Inputs!$I$43:$I$53,MATCH(E507,Inputs!$C$43:$C$53,0)),0)</f>
        <v>0</v>
      </c>
      <c r="M513" s="37">
        <f>IF(M$5=first_reg_period, INDEX(Inputs!$I$43:$I$53,MATCH(F507,Inputs!$C$43:$C$53,0)),0)</f>
        <v>0</v>
      </c>
      <c r="N513" s="37">
        <f>IF(N$5=first_reg_period, INDEX(Inputs!$I$43:$I$53,MATCH(G507,Inputs!$C$43:$C$53,0)),0)</f>
        <v>0</v>
      </c>
      <c r="O513" s="37">
        <f>IF(O$5=first_reg_period, INDEX(Inputs!$I$43:$I$53,MATCH(H507,Inputs!$C$43:$C$53,0)),0)</f>
        <v>0</v>
      </c>
      <c r="P513" s="37">
        <f>IF(P$5=first_reg_period, INDEX(Inputs!$I$43:$I$53,MATCH(I507,Inputs!$C$43:$C$53,0)),0)</f>
        <v>0</v>
      </c>
      <c r="Q513" s="37">
        <f>IF(Q$5=first_reg_period, INDEX(Inputs!$I$43:$I$53,MATCH(J507,Inputs!$C$43:$C$53,0)),0)</f>
        <v>0</v>
      </c>
      <c r="R513" s="37">
        <f>IF(R$5=first_reg_period, INDEX(Inputs!$I$43:$I$53,MATCH(K507,Inputs!$C$43:$C$53,0)),0)</f>
        <v>0</v>
      </c>
      <c r="S513" s="37">
        <f>IF(S$5=first_reg_period, INDEX(Inputs!$I$43:$I$53,MATCH(L507,Inputs!$C$43:$C$53,0)),0)</f>
        <v>0</v>
      </c>
    </row>
    <row r="514" spans="3:19" ht="12.75" customHeight="1">
      <c r="D514" s="21" t="s">
        <v>57</v>
      </c>
      <c r="I514" s="37"/>
      <c r="J514" s="102">
        <f>IF(J$5=second_reg_period, INDEX(Inputs!$N$140:$N$150,MATCH($B507,Inputs!$C$140:$C$150,0)),0)/conv_2015_2010</f>
        <v>0</v>
      </c>
      <c r="K514" s="102">
        <f>IF(K$5=second_reg_period, INDEX(Inputs!$N$140:$N$150,MATCH($B507,Inputs!$C$140:$C$150,0)),0)/conv_2015_2010</f>
        <v>0</v>
      </c>
      <c r="L514" s="102">
        <f>IF(L$5=second_reg_period, INDEX(Inputs!$N$140:$N$150,MATCH($B507,Inputs!$C$140:$C$150,0)),0)/conv_2015_2010</f>
        <v>0</v>
      </c>
      <c r="M514" s="102">
        <f>IF(M$5=second_reg_period, INDEX(Inputs!$N$140:$N$150,MATCH($B507,Inputs!$C$140:$C$150,0)),0)/conv_2015_2010</f>
        <v>0</v>
      </c>
      <c r="N514" s="102">
        <f>IF(N$5=second_reg_period, INDEX(Inputs!$N$140:$N$150,MATCH($B507,Inputs!$C$140:$C$150,0)),0)/conv_2015_2010</f>
        <v>12.793622371824007</v>
      </c>
      <c r="O514" s="102">
        <f>IF(O$5=second_reg_period, INDEX(Inputs!$N$140:$N$150,MATCH($B507,Inputs!$C$140:$C$150,0)),0)/conv_2015_2010</f>
        <v>0</v>
      </c>
      <c r="P514" s="102">
        <f>IF(P$5=second_reg_period, INDEX(Inputs!$N$140:$N$150,MATCH($B507,Inputs!$C$140:$C$150,0)),0)/conv_2015_2010</f>
        <v>0</v>
      </c>
      <c r="Q514" s="102">
        <f>IF(Q$5=second_reg_period, INDEX(Inputs!$N$140:$N$150,MATCH($B507,Inputs!$C$140:$C$150,0)),0)/conv_2015_2010</f>
        <v>0</v>
      </c>
      <c r="R514" s="102">
        <f>IF(R$5=second_reg_period, INDEX(Inputs!$N$140:$N$150,MATCH($B507,Inputs!$C$140:$C$150,0)),0)/conv_2015_2010</f>
        <v>0</v>
      </c>
      <c r="S514" s="102">
        <f>IF(S$5=second_reg_period, INDEX(Inputs!$N$140:$N$150,MATCH($B507,Inputs!$C$140:$C$150,0)),0)/conv_2015_2010</f>
        <v>0</v>
      </c>
    </row>
    <row r="515" spans="3:19" ht="12.75" customHeight="1">
      <c r="D515" s="21" t="s">
        <v>28</v>
      </c>
      <c r="E515" s="1" t="s">
        <v>27</v>
      </c>
      <c r="I515" s="1">
        <f t="shared" ref="I515" si="187">H515-I512+I513+I514</f>
        <v>0</v>
      </c>
      <c r="J515" s="1">
        <f t="shared" ref="J515" si="188">I515-J512+J513+J514</f>
        <v>0</v>
      </c>
      <c r="K515" s="1">
        <f t="shared" ref="K515" si="189">J515-K512+K513+K514</f>
        <v>0</v>
      </c>
      <c r="L515" s="1">
        <f t="shared" ref="L515" si="190">K515-L512+L513+L514</f>
        <v>0</v>
      </c>
      <c r="M515" s="1">
        <f t="shared" ref="M515" si="191">L515-M512+M513+M514</f>
        <v>0</v>
      </c>
      <c r="N515" s="1">
        <f t="shared" ref="N515" si="192">M515-N512+N513+N514</f>
        <v>12.793622371824007</v>
      </c>
      <c r="O515" s="1">
        <f t="shared" ref="O515" si="193">N515-O512+O513+O514</f>
        <v>10.234897897459206</v>
      </c>
      <c r="P515" s="1">
        <f t="shared" ref="P515" si="194">O515-P512+P513+P514</f>
        <v>7.6761734230944043</v>
      </c>
      <c r="Q515" s="1">
        <f t="shared" ref="Q515" si="195">P515-Q512+Q513+Q514</f>
        <v>5.1174489487296029</v>
      </c>
      <c r="R515" s="1">
        <f t="shared" ref="R515" si="196">Q515-R512+R513+R514</f>
        <v>2.5587244743648014</v>
      </c>
      <c r="S515" s="1">
        <f t="shared" ref="S515" si="197">R515-S512+S513+S514</f>
        <v>0</v>
      </c>
    </row>
    <row r="516" spans="3:19" ht="12.75" customHeight="1">
      <c r="I516" s="37"/>
    </row>
    <row r="517" spans="3:19" ht="12.75" customHeight="1">
      <c r="I517" s="37"/>
    </row>
    <row r="518" spans="3:19" ht="12.75" customHeight="1">
      <c r="C518" s="2" t="s">
        <v>17</v>
      </c>
      <c r="E518" s="1" t="s">
        <v>27</v>
      </c>
      <c r="I518" s="37"/>
      <c r="J518" s="10">
        <f>INDEX(Inputs!J$43:J$53,MATCH($B507,Inputs!$C$43:$C$53,0))*(1+IF(J$5&lt;=second_reg_period, J$7, J$6))^0.5</f>
        <v>0</v>
      </c>
      <c r="K518" s="10">
        <f>INDEX(Inputs!K$43:K$53,MATCH($B507,Inputs!$C$43:$C$53,0))*(1+IF(K$5&lt;=second_reg_period, K$7, K$6))^0.5</f>
        <v>0</v>
      </c>
      <c r="L518" s="10">
        <f>INDEX(Inputs!L$43:L$53,MATCH($B507,Inputs!$C$43:$C$53,0))*(1+IF(L$5&lt;=second_reg_period, L$7, L$6))^0.5</f>
        <v>0</v>
      </c>
      <c r="M518" s="10">
        <f>INDEX(Inputs!M$43:M$53,MATCH($B507,Inputs!$C$43:$C$53,0))*(1+IF(M$5&lt;=second_reg_period, M$7, M$6))^0.5</f>
        <v>0</v>
      </c>
      <c r="N518" s="10">
        <f>INDEX(Inputs!N$43:N$53,MATCH($B507,Inputs!$C$43:$C$53,0))*(1+IF(N$5&lt;=second_reg_period, N$7, N$6))^0.5</f>
        <v>0</v>
      </c>
      <c r="O518" s="10">
        <f>INDEX(Inputs!O$43:O$53,MATCH($B507,Inputs!$C$43:$C$53,0))*(1+IF(O$5&lt;=second_reg_period, O$7, O$6))^0.5</f>
        <v>0</v>
      </c>
      <c r="P518" s="10">
        <f>INDEX(Inputs!P$43:P$53,MATCH($B507,Inputs!$C$43:$C$53,0))*(1+IF(P$5&lt;=second_reg_period, P$7, P$6))^0.5</f>
        <v>0</v>
      </c>
      <c r="Q518" s="10">
        <f>INDEX(Inputs!Q$43:Q$53,MATCH($B507,Inputs!$C$43:$C$53,0))*(1+IF(Q$5&lt;=second_reg_period, Q$7, Q$6))^0.5</f>
        <v>0</v>
      </c>
      <c r="R518" s="10">
        <f>INDEX(Inputs!R$43:R$53,MATCH($B507,Inputs!$C$43:$C$53,0))*(1+IF(R$5&lt;=second_reg_period, R$7, R$6))^0.5</f>
        <v>0</v>
      </c>
      <c r="S518" s="10">
        <f>INDEX(Inputs!S$43:S$53,MATCH($B507,Inputs!$C$43:$C$53,0))*(1+IF(S$5&lt;=second_reg_period, S$7, S$6))^0.5</f>
        <v>0</v>
      </c>
    </row>
    <row r="519" spans="3:19" ht="12.75" customHeight="1">
      <c r="D519" s="21" t="s">
        <v>22</v>
      </c>
      <c r="I519" s="37"/>
      <c r="O519" s="6"/>
      <c r="P519" s="6"/>
      <c r="Q519" s="6"/>
      <c r="R519" s="6"/>
      <c r="S519" s="6"/>
    </row>
    <row r="520" spans="3:19" ht="12.75" customHeight="1">
      <c r="D520" s="24">
        <v>2011</v>
      </c>
      <c r="E520" s="1" t="s">
        <v>27</v>
      </c>
      <c r="I520" s="37"/>
      <c r="J520" s="5">
        <f>IF(SUM($I520:I520)&lt;SUMIF($I$5:I$5, $D520,$I$518:I$518), SUMIF($I$5:I$5, $D520,$I$518:I$518)/$I$509, SUMIF($I$5:I$5, $D520,$I$518:I$518)-SUM($I520:I520))</f>
        <v>0</v>
      </c>
      <c r="K520" s="5">
        <f>IF(SUM($I520:J520)&lt;SUMIF($I$5:J$5, $D520,$I$518:J$518), SUMIF($I$5:J$5, $D520,$I$518:J$518)/$I$509, SUMIF($I$5:J$5, $D520,$I$518:J$518)-SUM($I520:J520))</f>
        <v>0</v>
      </c>
      <c r="L520" s="5">
        <f>IF(SUM($I520:K520)&lt;SUMIF($I$5:K$5, $D520,$I$518:K$518), SUMIF($I$5:K$5, $D520,$I$518:K$518)/$I$509, SUMIF($I$5:K$5, $D520,$I$518:K$518)-SUM($I520:K520))</f>
        <v>0</v>
      </c>
      <c r="M520" s="5">
        <f>IF(SUM($I520:L520)&lt;SUMIF($I$5:L$5, $D520,$I$518:L$518), SUMIF($I$5:L$5, $D520,$I$518:L$518)/$I$509, SUMIF($I$5:L$5, $D520,$I$518:L$518)-SUM($I520:L520))</f>
        <v>0</v>
      </c>
      <c r="N520" s="5">
        <f>IF(SUM($I520:M520)&lt;SUMIF($I$5:M$5, $D520,$I$518:M$518), SUMIF($I$5:M$5, $D520,$I$518:M$518)/$I$509, SUMIF($I$5:M$5, $D520,$I$518:M$518)-SUM($I520:M520))</f>
        <v>0</v>
      </c>
      <c r="O520" s="5">
        <f>IF(SUM($I520:N520)&lt;SUMIF($I$5:N$5, $D520,$I$518:N$518), SUMIF($I$5:N$5, $D520,$I$518:N$518)/$I$509, SUMIF($I$5:N$5, $D520,$I$518:N$518)-SUM($I520:N520))</f>
        <v>0</v>
      </c>
      <c r="P520" s="5">
        <f>IF(SUM($I520:O520)&lt;SUMIF($I$5:O$5, $D520,$I$518:O$518), SUMIF($I$5:O$5, $D520,$I$518:O$518)/$I$509, SUMIF($I$5:O$5, $D520,$I$518:O$518)-SUM($I520:O520))</f>
        <v>0</v>
      </c>
      <c r="Q520" s="5">
        <f>IF(SUM($I520:P520)&lt;SUMIF($I$5:P$5, $D520,$I$518:P$518), SUMIF($I$5:P$5, $D520,$I$518:P$518)/$I$509, SUMIF($I$5:P$5, $D520,$I$518:P$518)-SUM($I520:P520))</f>
        <v>0</v>
      </c>
      <c r="R520" s="5">
        <f>IF(SUM($I520:Q520)&lt;SUMIF($I$5:Q$5, $D520,$I$518:Q$518), SUMIF($I$5:Q$5, $D520,$I$518:Q$518)/$I$509, SUMIF($I$5:Q$5, $D520,$I$518:Q$518)-SUM($I520:Q520))</f>
        <v>0</v>
      </c>
      <c r="S520" s="5">
        <f>IF(SUM($I520:R520)&lt;SUMIF($I$5:R$5, $D520,$I$518:R$518), SUMIF($I$5:R$5, $D520,$I$518:R$518)/$I$509, SUMIF($I$5:R$5, $D520,$I$518:R$518)-SUM($I520:R520))</f>
        <v>0</v>
      </c>
    </row>
    <row r="521" spans="3:19" ht="12.75" customHeight="1">
      <c r="D521" s="25">
        <f>D520+1</f>
        <v>2012</v>
      </c>
      <c r="E521" s="1" t="s">
        <v>27</v>
      </c>
      <c r="I521" s="37"/>
      <c r="J521" s="5">
        <f>IF(SUM($I521:I521)&lt;SUMIF($I$5:I$5, $D521,$I$518:I$518), SUMIF($I$5:I$5, $D521,$I$518:I$518)/$I$509, SUMIF($I$5:I$5, $D521,$I$518:I$518)-SUM($I521:I521))</f>
        <v>0</v>
      </c>
      <c r="K521" s="5">
        <f>IF(SUM($I521:J521)&lt;SUMIF($I$5:J$5, $D521,$I$518:J$518), SUMIF($I$5:J$5, $D521,$I$518:J$518)/$I$509, SUMIF($I$5:J$5, $D521,$I$518:J$518)-SUM($I521:J521))</f>
        <v>0</v>
      </c>
      <c r="L521" s="5">
        <f>IF(SUM($I521:K521)&lt;SUMIF($I$5:K$5, $D521,$I$518:K$518), SUMIF($I$5:K$5, $D521,$I$518:K$518)/$I$509, SUMIF($I$5:K$5, $D521,$I$518:K$518)-SUM($I521:K521))</f>
        <v>0</v>
      </c>
      <c r="M521" s="5">
        <f>IF(SUM($I521:L521)&lt;SUMIF($I$5:L$5, $D521,$I$518:L$518), SUMIF($I$5:L$5, $D521,$I$518:L$518)/$I$509, SUMIF($I$5:L$5, $D521,$I$518:L$518)-SUM($I521:L521))</f>
        <v>0</v>
      </c>
      <c r="N521" s="5">
        <f>IF(SUM($I521:M521)&lt;SUMIF($I$5:M$5, $D521,$I$518:M$518), SUMIF($I$5:M$5, $D521,$I$518:M$518)/$I$509, SUMIF($I$5:M$5, $D521,$I$518:M$518)-SUM($I521:M521))</f>
        <v>0</v>
      </c>
      <c r="O521" s="5">
        <f>IF(SUM($I521:N521)&lt;SUMIF($I$5:N$5, $D521,$I$518:N$518), SUMIF($I$5:N$5, $D521,$I$518:N$518)/$I$509, SUMIF($I$5:N$5, $D521,$I$518:N$518)-SUM($I521:N521))</f>
        <v>0</v>
      </c>
      <c r="P521" s="5">
        <f>IF(SUM($I521:O521)&lt;SUMIF($I$5:O$5, $D521,$I$518:O$518), SUMIF($I$5:O$5, $D521,$I$518:O$518)/$I$509, SUMIF($I$5:O$5, $D521,$I$518:O$518)-SUM($I521:O521))</f>
        <v>0</v>
      </c>
      <c r="Q521" s="5">
        <f>IF(SUM($I521:P521)&lt;SUMIF($I$5:P$5, $D521,$I$518:P$518), SUMIF($I$5:P$5, $D521,$I$518:P$518)/$I$509, SUMIF($I$5:P$5, $D521,$I$518:P$518)-SUM($I521:P521))</f>
        <v>0</v>
      </c>
      <c r="R521" s="5">
        <f>IF(SUM($I521:Q521)&lt;SUMIF($I$5:Q$5, $D521,$I$518:Q$518), SUMIF($I$5:Q$5, $D521,$I$518:Q$518)/$I$509, SUMIF($I$5:Q$5, $D521,$I$518:Q$518)-SUM($I521:Q521))</f>
        <v>0</v>
      </c>
      <c r="S521" s="5">
        <f>IF(SUM($I521:R521)&lt;SUMIF($I$5:R$5, $D521,$I$518:R$518), SUMIF($I$5:R$5, $D521,$I$518:R$518)/$I$509, SUMIF($I$5:R$5, $D521,$I$518:R$518)-SUM($I521:R521))</f>
        <v>0</v>
      </c>
    </row>
    <row r="522" spans="3:19" ht="12.75" customHeight="1">
      <c r="D522" s="25">
        <f t="shared" ref="D522:D549" si="198">D521+1</f>
        <v>2013</v>
      </c>
      <c r="E522" s="1" t="s">
        <v>27</v>
      </c>
      <c r="I522" s="37"/>
      <c r="J522" s="5">
        <f>IF(SUM($I522:I522)&lt;SUMIF($I$5:I$5, $D522,$I$518:I$518), SUMIF($I$5:I$5, $D522,$I$518:I$518)/$I$509, SUMIF($I$5:I$5, $D522,$I$518:I$518)-SUM($I522:I522))</f>
        <v>0</v>
      </c>
      <c r="K522" s="5">
        <f>IF(SUM($I522:J522)&lt;SUMIF($I$5:J$5, $D522,$I$518:J$518), SUMIF($I$5:J$5, $D522,$I$518:J$518)/$I$509, SUMIF($I$5:J$5, $D522,$I$518:J$518)-SUM($I522:J522))</f>
        <v>0</v>
      </c>
      <c r="L522" s="5">
        <f>IF(SUM($I522:K522)&lt;SUMIF($I$5:K$5, $D522,$I$518:K$518), SUMIF($I$5:K$5, $D522,$I$518:K$518)/$I$509, SUMIF($I$5:K$5, $D522,$I$518:K$518)-SUM($I522:K522))</f>
        <v>0</v>
      </c>
      <c r="M522" s="5">
        <f>IF(SUM($I522:L522)&lt;SUMIF($I$5:L$5, $D522,$I$518:L$518), SUMIF($I$5:L$5, $D522,$I$518:L$518)/$I$509, SUMIF($I$5:L$5, $D522,$I$518:L$518)-SUM($I522:L522))</f>
        <v>0</v>
      </c>
      <c r="N522" s="5">
        <f>IF(SUM($I522:M522)&lt;SUMIF($I$5:M$5, $D522,$I$518:M$518), SUMIF($I$5:M$5, $D522,$I$518:M$518)/$I$509, SUMIF($I$5:M$5, $D522,$I$518:M$518)-SUM($I522:M522))</f>
        <v>0</v>
      </c>
      <c r="O522" s="5">
        <f>IF(SUM($I522:N522)&lt;SUMIF($I$5:N$5, $D522,$I$518:N$518), SUMIF($I$5:N$5, $D522,$I$518:N$518)/$I$509, SUMIF($I$5:N$5, $D522,$I$518:N$518)-SUM($I522:N522))</f>
        <v>0</v>
      </c>
      <c r="P522" s="5">
        <f>IF(SUM($I522:O522)&lt;SUMIF($I$5:O$5, $D522,$I$518:O$518), SUMIF($I$5:O$5, $D522,$I$518:O$518)/$I$509, SUMIF($I$5:O$5, $D522,$I$518:O$518)-SUM($I522:O522))</f>
        <v>0</v>
      </c>
      <c r="Q522" s="5">
        <f>IF(SUM($I522:P522)&lt;SUMIF($I$5:P$5, $D522,$I$518:P$518), SUMIF($I$5:P$5, $D522,$I$518:P$518)/$I$509, SUMIF($I$5:P$5, $D522,$I$518:P$518)-SUM($I522:P522))</f>
        <v>0</v>
      </c>
      <c r="R522" s="5">
        <f>IF(SUM($I522:Q522)&lt;SUMIF($I$5:Q$5, $D522,$I$518:Q$518), SUMIF($I$5:Q$5, $D522,$I$518:Q$518)/$I$509, SUMIF($I$5:Q$5, $D522,$I$518:Q$518)-SUM($I522:Q522))</f>
        <v>0</v>
      </c>
      <c r="S522" s="5">
        <f>IF(SUM($I522:R522)&lt;SUMIF($I$5:R$5, $D522,$I$518:R$518), SUMIF($I$5:R$5, $D522,$I$518:R$518)/$I$509, SUMIF($I$5:R$5, $D522,$I$518:R$518)-SUM($I522:R522))</f>
        <v>0</v>
      </c>
    </row>
    <row r="523" spans="3:19" ht="12.75" customHeight="1">
      <c r="D523" s="25">
        <f t="shared" si="198"/>
        <v>2014</v>
      </c>
      <c r="E523" s="1" t="s">
        <v>27</v>
      </c>
      <c r="I523" s="37"/>
      <c r="J523" s="5">
        <f>IF(SUM($I523:I523)&lt;SUMIF($I$5:I$5, $D523,$I$518:I$518), SUMIF($I$5:I$5, $D523,$I$518:I$518)/$I$509, SUMIF($I$5:I$5, $D523,$I$518:I$518)-SUM($I523:I523))</f>
        <v>0</v>
      </c>
      <c r="K523" s="5">
        <f>IF(SUM($I523:J523)&lt;SUMIF($I$5:J$5, $D523,$I$518:J$518), SUMIF($I$5:J$5, $D523,$I$518:J$518)/$I$509, SUMIF($I$5:J$5, $D523,$I$518:J$518)-SUM($I523:J523))</f>
        <v>0</v>
      </c>
      <c r="L523" s="5">
        <f>IF(SUM($I523:K523)&lt;SUMIF($I$5:K$5, $D523,$I$518:K$518), SUMIF($I$5:K$5, $D523,$I$518:K$518)/$I$509, SUMIF($I$5:K$5, $D523,$I$518:K$518)-SUM($I523:K523))</f>
        <v>0</v>
      </c>
      <c r="M523" s="5">
        <f>IF(SUM($I523:L523)&lt;SUMIF($I$5:L$5, $D523,$I$518:L$518), SUMIF($I$5:L$5, $D523,$I$518:L$518)/$I$509, SUMIF($I$5:L$5, $D523,$I$518:L$518)-SUM($I523:L523))</f>
        <v>0</v>
      </c>
      <c r="N523" s="5">
        <f>IF(SUM($I523:M523)&lt;SUMIF($I$5:M$5, $D523,$I$518:M$518), SUMIF($I$5:M$5, $D523,$I$518:M$518)/$I$509, SUMIF($I$5:M$5, $D523,$I$518:M$518)-SUM($I523:M523))</f>
        <v>0</v>
      </c>
      <c r="O523" s="5">
        <f>IF(SUM($I523:N523)&lt;SUMIF($I$5:N$5, $D523,$I$518:N$518), SUMIF($I$5:N$5, $D523,$I$518:N$518)/$I$509, SUMIF($I$5:N$5, $D523,$I$518:N$518)-SUM($I523:N523))</f>
        <v>0</v>
      </c>
      <c r="P523" s="5">
        <f>IF(SUM($I523:O523)&lt;SUMIF($I$5:O$5, $D523,$I$518:O$518), SUMIF($I$5:O$5, $D523,$I$518:O$518)/$I$509, SUMIF($I$5:O$5, $D523,$I$518:O$518)-SUM($I523:O523))</f>
        <v>0</v>
      </c>
      <c r="Q523" s="5">
        <f>IF(SUM($I523:P523)&lt;SUMIF($I$5:P$5, $D523,$I$518:P$518), SUMIF($I$5:P$5, $D523,$I$518:P$518)/$I$509, SUMIF($I$5:P$5, $D523,$I$518:P$518)-SUM($I523:P523))</f>
        <v>0</v>
      </c>
      <c r="R523" s="5">
        <f>IF(SUM($I523:Q523)&lt;SUMIF($I$5:Q$5, $D523,$I$518:Q$518), SUMIF($I$5:Q$5, $D523,$I$518:Q$518)/$I$509, SUMIF($I$5:Q$5, $D523,$I$518:Q$518)-SUM($I523:Q523))</f>
        <v>0</v>
      </c>
      <c r="S523" s="5">
        <f>IF(SUM($I523:R523)&lt;SUMIF($I$5:R$5, $D523,$I$518:R$518), SUMIF($I$5:R$5, $D523,$I$518:R$518)/$I$509, SUMIF($I$5:R$5, $D523,$I$518:R$518)-SUM($I523:R523))</f>
        <v>0</v>
      </c>
    </row>
    <row r="524" spans="3:19" ht="12.75" customHeight="1">
      <c r="D524" s="25">
        <f t="shared" si="198"/>
        <v>2015</v>
      </c>
      <c r="E524" s="1" t="s">
        <v>27</v>
      </c>
      <c r="I524" s="37"/>
      <c r="J524" s="5">
        <f>IF(SUM($I524:I524)&lt;SUMIF($I$5:I$5, $D524,$I$518:I$518), SUMIF($I$5:I$5, $D524,$I$518:I$518)/$I$509, SUMIF($I$5:I$5, $D524,$I$518:I$518)-SUM($I524:I524))</f>
        <v>0</v>
      </c>
      <c r="K524" s="5">
        <f>IF(SUM($I524:J524)&lt;SUMIF($I$5:J$5, $D524,$I$518:J$518), SUMIF($I$5:J$5, $D524,$I$518:J$518)/$I$509, SUMIF($I$5:J$5, $D524,$I$518:J$518)-SUM($I524:J524))</f>
        <v>0</v>
      </c>
      <c r="L524" s="5">
        <f>IF(SUM($I524:K524)&lt;SUMIF($I$5:K$5, $D524,$I$518:K$518), SUMIF($I$5:K$5, $D524,$I$518:K$518)/$I$509, SUMIF($I$5:K$5, $D524,$I$518:K$518)-SUM($I524:K524))</f>
        <v>0</v>
      </c>
      <c r="M524" s="5">
        <f>IF(SUM($I524:L524)&lt;SUMIF($I$5:L$5, $D524,$I$518:L$518), SUMIF($I$5:L$5, $D524,$I$518:L$518)/$I$509, SUMIF($I$5:L$5, $D524,$I$518:L$518)-SUM($I524:L524))</f>
        <v>0</v>
      </c>
      <c r="N524" s="5">
        <f>IF(SUM($I524:M524)&lt;SUMIF($I$5:M$5, $D524,$I$518:M$518), SUMIF($I$5:M$5, $D524,$I$518:M$518)/$I$509, SUMIF($I$5:M$5, $D524,$I$518:M$518)-SUM($I524:M524))</f>
        <v>0</v>
      </c>
      <c r="O524" s="5">
        <f>IF(SUM($I524:N524)&lt;SUMIF($I$5:N$5, $D524,$I$518:N$518), SUMIF($I$5:N$5, $D524,$I$518:N$518)/$I$509, SUMIF($I$5:N$5, $D524,$I$518:N$518)-SUM($I524:N524))</f>
        <v>0</v>
      </c>
      <c r="P524" s="5">
        <f>IF(SUM($I524:O524)&lt;SUMIF($I$5:O$5, $D524,$I$518:O$518), SUMIF($I$5:O$5, $D524,$I$518:O$518)/$I$509, SUMIF($I$5:O$5, $D524,$I$518:O$518)-SUM($I524:O524))</f>
        <v>0</v>
      </c>
      <c r="Q524" s="5">
        <f>IF(SUM($I524:P524)&lt;SUMIF($I$5:P$5, $D524,$I$518:P$518), SUMIF($I$5:P$5, $D524,$I$518:P$518)/$I$509, SUMIF($I$5:P$5, $D524,$I$518:P$518)-SUM($I524:P524))</f>
        <v>0</v>
      </c>
      <c r="R524" s="5">
        <f>IF(SUM($I524:Q524)&lt;SUMIF($I$5:Q$5, $D524,$I$518:Q$518), SUMIF($I$5:Q$5, $D524,$I$518:Q$518)/$I$509, SUMIF($I$5:Q$5, $D524,$I$518:Q$518)-SUM($I524:Q524))</f>
        <v>0</v>
      </c>
      <c r="S524" s="5">
        <f>IF(SUM($I524:R524)&lt;SUMIF($I$5:R$5, $D524,$I$518:R$518), SUMIF($I$5:R$5, $D524,$I$518:R$518)/$I$509, SUMIF($I$5:R$5, $D524,$I$518:R$518)-SUM($I524:R524))</f>
        <v>0</v>
      </c>
    </row>
    <row r="525" spans="3:19" ht="12.75" customHeight="1">
      <c r="D525" s="25">
        <f t="shared" si="198"/>
        <v>2016</v>
      </c>
      <c r="E525" s="1" t="s">
        <v>27</v>
      </c>
      <c r="I525" s="37"/>
      <c r="J525" s="5">
        <f>IF(SUM($I525:I525)&lt;SUMIF($I$5:I$5, $D525,$I$518:I$518), SUMIF($I$5:I$5, $D525,$I$518:I$518)/$I$509, SUMIF($I$5:I$5, $D525,$I$518:I$518)-SUM($I525:I525))</f>
        <v>0</v>
      </c>
      <c r="K525" s="5">
        <f>IF(SUM($I525:J525)&lt;SUMIF($I$5:J$5, $D525,$I$518:J$518), SUMIF($I$5:J$5, $D525,$I$518:J$518)/$I$509, SUMIF($I$5:J$5, $D525,$I$518:J$518)-SUM($I525:J525))</f>
        <v>0</v>
      </c>
      <c r="L525" s="5">
        <f>IF(SUM($I525:K525)&lt;SUMIF($I$5:K$5, $D525,$I$518:K$518), SUMIF($I$5:K$5, $D525,$I$518:K$518)/$I$509, SUMIF($I$5:K$5, $D525,$I$518:K$518)-SUM($I525:K525))</f>
        <v>0</v>
      </c>
      <c r="M525" s="5">
        <f>IF(SUM($I525:L525)&lt;SUMIF($I$5:L$5, $D525,$I$518:L$518), SUMIF($I$5:L$5, $D525,$I$518:L$518)/$I$509, SUMIF($I$5:L$5, $D525,$I$518:L$518)-SUM($I525:L525))</f>
        <v>0</v>
      </c>
      <c r="N525" s="5">
        <f>IF(SUM($I525:M525)&lt;SUMIF($I$5:M$5, $D525,$I$518:M$518), SUMIF($I$5:M$5, $D525,$I$518:M$518)/$I$509, SUMIF($I$5:M$5, $D525,$I$518:M$518)-SUM($I525:M525))</f>
        <v>0</v>
      </c>
      <c r="O525" s="5">
        <f>IF(SUM($I525:N525)&lt;SUMIF($I$5:N$5, $D525,$I$518:N$518), SUMIF($I$5:N$5, $D525,$I$518:N$518)/$I$509, SUMIF($I$5:N$5, $D525,$I$518:N$518)-SUM($I525:N525))</f>
        <v>0</v>
      </c>
      <c r="P525" s="5">
        <f>IF(SUM($I525:O525)&lt;SUMIF($I$5:O$5, $D525,$I$518:O$518), SUMIF($I$5:O$5, $D525,$I$518:O$518)/$I$509, SUMIF($I$5:O$5, $D525,$I$518:O$518)-SUM($I525:O525))</f>
        <v>0</v>
      </c>
      <c r="Q525" s="5">
        <f>IF(SUM($I525:P525)&lt;SUMIF($I$5:P$5, $D525,$I$518:P$518), SUMIF($I$5:P$5, $D525,$I$518:P$518)/$I$509, SUMIF($I$5:P$5, $D525,$I$518:P$518)-SUM($I525:P525))</f>
        <v>0</v>
      </c>
      <c r="R525" s="5">
        <f>IF(SUM($I525:Q525)&lt;SUMIF($I$5:Q$5, $D525,$I$518:Q$518), SUMIF($I$5:Q$5, $D525,$I$518:Q$518)/$I$509, SUMIF($I$5:Q$5, $D525,$I$518:Q$518)-SUM($I525:Q525))</f>
        <v>0</v>
      </c>
      <c r="S525" s="5">
        <f>IF(SUM($I525:R525)&lt;SUMIF($I$5:R$5, $D525,$I$518:R$518), SUMIF($I$5:R$5, $D525,$I$518:R$518)/$I$509, SUMIF($I$5:R$5, $D525,$I$518:R$518)-SUM($I525:R525))</f>
        <v>0</v>
      </c>
    </row>
    <row r="526" spans="3:19" ht="12.75" customHeight="1">
      <c r="D526" s="25">
        <f t="shared" si="198"/>
        <v>2017</v>
      </c>
      <c r="E526" s="1" t="s">
        <v>27</v>
      </c>
      <c r="I526" s="37"/>
      <c r="J526" s="5">
        <f>IF(SUM($I526:I526)&lt;SUMIF($I$5:I$5, $D526,$I$518:I$518), SUMIF($I$5:I$5, $D526,$I$518:I$518)/$I$509, SUMIF($I$5:I$5, $D526,$I$518:I$518)-SUM($I526:I526))</f>
        <v>0</v>
      </c>
      <c r="K526" s="5">
        <f>IF(SUM($I526:J526)&lt;SUMIF($I$5:J$5, $D526,$I$518:J$518), SUMIF($I$5:J$5, $D526,$I$518:J$518)/$I$509, SUMIF($I$5:J$5, $D526,$I$518:J$518)-SUM($I526:J526))</f>
        <v>0</v>
      </c>
      <c r="L526" s="5">
        <f>IF(SUM($I526:K526)&lt;SUMIF($I$5:K$5, $D526,$I$518:K$518), SUMIF($I$5:K$5, $D526,$I$518:K$518)/$I$509, SUMIF($I$5:K$5, $D526,$I$518:K$518)-SUM($I526:K526))</f>
        <v>0</v>
      </c>
      <c r="M526" s="5">
        <f>IF(SUM($I526:L526)&lt;SUMIF($I$5:L$5, $D526,$I$518:L$518), SUMIF($I$5:L$5, $D526,$I$518:L$518)/$I$509, SUMIF($I$5:L$5, $D526,$I$518:L$518)-SUM($I526:L526))</f>
        <v>0</v>
      </c>
      <c r="N526" s="5">
        <f>IF(SUM($I526:M526)&lt;SUMIF($I$5:M$5, $D526,$I$518:M$518), SUMIF($I$5:M$5, $D526,$I$518:M$518)/$I$509, SUMIF($I$5:M$5, $D526,$I$518:M$518)-SUM($I526:M526))</f>
        <v>0</v>
      </c>
      <c r="O526" s="5">
        <f>IF(SUM($I526:N526)&lt;SUMIF($I$5:N$5, $D526,$I$518:N$518), SUMIF($I$5:N$5, $D526,$I$518:N$518)/$I$509, SUMIF($I$5:N$5, $D526,$I$518:N$518)-SUM($I526:N526))</f>
        <v>0</v>
      </c>
      <c r="P526" s="5">
        <f>IF(SUM($I526:O526)&lt;SUMIF($I$5:O$5, $D526,$I$518:O$518), SUMIF($I$5:O$5, $D526,$I$518:O$518)/$I$509, SUMIF($I$5:O$5, $D526,$I$518:O$518)-SUM($I526:O526))</f>
        <v>0</v>
      </c>
      <c r="Q526" s="5">
        <f>IF(SUM($I526:P526)&lt;SUMIF($I$5:P$5, $D526,$I$518:P$518), SUMIF($I$5:P$5, $D526,$I$518:P$518)/$I$509, SUMIF($I$5:P$5, $D526,$I$518:P$518)-SUM($I526:P526))</f>
        <v>0</v>
      </c>
      <c r="R526" s="5">
        <f>IF(SUM($I526:Q526)&lt;SUMIF($I$5:Q$5, $D526,$I$518:Q$518), SUMIF($I$5:Q$5, $D526,$I$518:Q$518)/$I$509, SUMIF($I$5:Q$5, $D526,$I$518:Q$518)-SUM($I526:Q526))</f>
        <v>0</v>
      </c>
      <c r="S526" s="5">
        <f>IF(SUM($I526:R526)&lt;SUMIF($I$5:R$5, $D526,$I$518:R$518), SUMIF($I$5:R$5, $D526,$I$518:R$518)/$I$509, SUMIF($I$5:R$5, $D526,$I$518:R$518)-SUM($I526:R526))</f>
        <v>0</v>
      </c>
    </row>
    <row r="527" spans="3:19" ht="12.75" customHeight="1">
      <c r="D527" s="25">
        <f t="shared" si="198"/>
        <v>2018</v>
      </c>
      <c r="E527" s="1" t="s">
        <v>27</v>
      </c>
      <c r="I527" s="37"/>
      <c r="J527" s="5">
        <f>IF(SUM($I527:I527)&lt;SUMIF($I$5:I$5, $D527,$I$518:I$518), SUMIF($I$5:I$5, $D527,$I$518:I$518)/$I$509, SUMIF($I$5:I$5, $D527,$I$518:I$518)-SUM($I527:I527))</f>
        <v>0</v>
      </c>
      <c r="K527" s="5">
        <f>IF(SUM($I527:J527)&lt;SUMIF($I$5:J$5, $D527,$I$518:J$518), SUMIF($I$5:J$5, $D527,$I$518:J$518)/$I$509, SUMIF($I$5:J$5, $D527,$I$518:J$518)-SUM($I527:J527))</f>
        <v>0</v>
      </c>
      <c r="L527" s="5">
        <f>IF(SUM($I527:K527)&lt;SUMIF($I$5:K$5, $D527,$I$518:K$518), SUMIF($I$5:K$5, $D527,$I$518:K$518)/$I$509, SUMIF($I$5:K$5, $D527,$I$518:K$518)-SUM($I527:K527))</f>
        <v>0</v>
      </c>
      <c r="M527" s="5">
        <f>IF(SUM($I527:L527)&lt;SUMIF($I$5:L$5, $D527,$I$518:L$518), SUMIF($I$5:L$5, $D527,$I$518:L$518)/$I$509, SUMIF($I$5:L$5, $D527,$I$518:L$518)-SUM($I527:L527))</f>
        <v>0</v>
      </c>
      <c r="N527" s="5">
        <f>IF(SUM($I527:M527)&lt;SUMIF($I$5:M$5, $D527,$I$518:M$518), SUMIF($I$5:M$5, $D527,$I$518:M$518)/$I$509, SUMIF($I$5:M$5, $D527,$I$518:M$518)-SUM($I527:M527))</f>
        <v>0</v>
      </c>
      <c r="O527" s="5">
        <f>IF(SUM($I527:N527)&lt;SUMIF($I$5:N$5, $D527,$I$518:N$518), SUMIF($I$5:N$5, $D527,$I$518:N$518)/$I$509, SUMIF($I$5:N$5, $D527,$I$518:N$518)-SUM($I527:N527))</f>
        <v>0</v>
      </c>
      <c r="P527" s="5">
        <f>IF(SUM($I527:O527)&lt;SUMIF($I$5:O$5, $D527,$I$518:O$518), SUMIF($I$5:O$5, $D527,$I$518:O$518)/$I$509, SUMIF($I$5:O$5, $D527,$I$518:O$518)-SUM($I527:O527))</f>
        <v>0</v>
      </c>
      <c r="Q527" s="5">
        <f>IF(SUM($I527:P527)&lt;SUMIF($I$5:P$5, $D527,$I$518:P$518), SUMIF($I$5:P$5, $D527,$I$518:P$518)/$I$509, SUMIF($I$5:P$5, $D527,$I$518:P$518)-SUM($I527:P527))</f>
        <v>0</v>
      </c>
      <c r="R527" s="5">
        <f>IF(SUM($I527:Q527)&lt;SUMIF($I$5:Q$5, $D527,$I$518:Q$518), SUMIF($I$5:Q$5, $D527,$I$518:Q$518)/$I$509, SUMIF($I$5:Q$5, $D527,$I$518:Q$518)-SUM($I527:Q527))</f>
        <v>0</v>
      </c>
      <c r="S527" s="5">
        <f>IF(SUM($I527:R527)&lt;SUMIF($I$5:R$5, $D527,$I$518:R$518), SUMIF($I$5:R$5, $D527,$I$518:R$518)/$I$509, SUMIF($I$5:R$5, $D527,$I$518:R$518)-SUM($I527:R527))</f>
        <v>0</v>
      </c>
    </row>
    <row r="528" spans="3:19" ht="12.75" customHeight="1">
      <c r="D528" s="25">
        <f t="shared" si="198"/>
        <v>2019</v>
      </c>
      <c r="E528" s="1" t="s">
        <v>27</v>
      </c>
      <c r="I528" s="37"/>
      <c r="J528" s="5">
        <f>IF(SUM($I528:I528)&lt;SUMIF($I$5:I$5, $D528,$I$518:I$518), SUMIF($I$5:I$5, $D528,$I$518:I$518)/$I$509, SUMIF($I$5:I$5, $D528,$I$518:I$518)-SUM($I528:I528))</f>
        <v>0</v>
      </c>
      <c r="K528" s="5">
        <f>IF(SUM($I528:J528)&lt;SUMIF($I$5:J$5, $D528,$I$518:J$518), SUMIF($I$5:J$5, $D528,$I$518:J$518)/$I$509, SUMIF($I$5:J$5, $D528,$I$518:J$518)-SUM($I528:J528))</f>
        <v>0</v>
      </c>
      <c r="L528" s="5">
        <f>IF(SUM($I528:K528)&lt;SUMIF($I$5:K$5, $D528,$I$518:K$518), SUMIF($I$5:K$5, $D528,$I$518:K$518)/$I$509, SUMIF($I$5:K$5, $D528,$I$518:K$518)-SUM($I528:K528))</f>
        <v>0</v>
      </c>
      <c r="M528" s="5">
        <f>IF(SUM($I528:L528)&lt;SUMIF($I$5:L$5, $D528,$I$518:L$518), SUMIF($I$5:L$5, $D528,$I$518:L$518)/$I$509, SUMIF($I$5:L$5, $D528,$I$518:L$518)-SUM($I528:L528))</f>
        <v>0</v>
      </c>
      <c r="N528" s="5">
        <f>IF(SUM($I528:M528)&lt;SUMIF($I$5:M$5, $D528,$I$518:M$518), SUMIF($I$5:M$5, $D528,$I$518:M$518)/$I$509, SUMIF($I$5:M$5, $D528,$I$518:M$518)-SUM($I528:M528))</f>
        <v>0</v>
      </c>
      <c r="O528" s="5">
        <f>IF(SUM($I528:N528)&lt;SUMIF($I$5:N$5, $D528,$I$518:N$518), SUMIF($I$5:N$5, $D528,$I$518:N$518)/$I$509, SUMIF($I$5:N$5, $D528,$I$518:N$518)-SUM($I528:N528))</f>
        <v>0</v>
      </c>
      <c r="P528" s="5">
        <f>IF(SUM($I528:O528)&lt;SUMIF($I$5:O$5, $D528,$I$518:O$518), SUMIF($I$5:O$5, $D528,$I$518:O$518)/$I$509, SUMIF($I$5:O$5, $D528,$I$518:O$518)-SUM($I528:O528))</f>
        <v>0</v>
      </c>
      <c r="Q528" s="5">
        <f>IF(SUM($I528:P528)&lt;SUMIF($I$5:P$5, $D528,$I$518:P$518), SUMIF($I$5:P$5, $D528,$I$518:P$518)/$I$509, SUMIF($I$5:P$5, $D528,$I$518:P$518)-SUM($I528:P528))</f>
        <v>0</v>
      </c>
      <c r="R528" s="5">
        <f>IF(SUM($I528:Q528)&lt;SUMIF($I$5:Q$5, $D528,$I$518:Q$518), SUMIF($I$5:Q$5, $D528,$I$518:Q$518)/$I$509, SUMIF($I$5:Q$5, $D528,$I$518:Q$518)-SUM($I528:Q528))</f>
        <v>0</v>
      </c>
      <c r="S528" s="5">
        <f>IF(SUM($I528:R528)&lt;SUMIF($I$5:R$5, $D528,$I$518:R$518), SUMIF($I$5:R$5, $D528,$I$518:R$518)/$I$509, SUMIF($I$5:R$5, $D528,$I$518:R$518)-SUM($I528:R528))</f>
        <v>0</v>
      </c>
    </row>
    <row r="529" spans="4:19" ht="12.75" customHeight="1">
      <c r="D529" s="25">
        <f t="shared" si="198"/>
        <v>2020</v>
      </c>
      <c r="E529" s="1" t="s">
        <v>27</v>
      </c>
      <c r="I529" s="37"/>
      <c r="J529" s="5">
        <f>IF(SUM($I529:I529)&lt;SUMIF($I$5:I$5, $D529,$I$518:I$518), SUMIF($I$5:I$5, $D529,$I$518:I$518)/$I$509, SUMIF($I$5:I$5, $D529,$I$518:I$518)-SUM($I529:I529))</f>
        <v>0</v>
      </c>
      <c r="K529" s="5">
        <f>IF(SUM($I529:J529)&lt;SUMIF($I$5:J$5, $D529,$I$518:J$518), SUMIF($I$5:J$5, $D529,$I$518:J$518)/$I$509, SUMIF($I$5:J$5, $D529,$I$518:J$518)-SUM($I529:J529))</f>
        <v>0</v>
      </c>
      <c r="L529" s="5">
        <f>IF(SUM($I529:K529)&lt;SUMIF($I$5:K$5, $D529,$I$518:K$518), SUMIF($I$5:K$5, $D529,$I$518:K$518)/$I$509, SUMIF($I$5:K$5, $D529,$I$518:K$518)-SUM($I529:K529))</f>
        <v>0</v>
      </c>
      <c r="M529" s="5">
        <f>IF(SUM($I529:L529)&lt;SUMIF($I$5:L$5, $D529,$I$518:L$518), SUMIF($I$5:L$5, $D529,$I$518:L$518)/$I$509, SUMIF($I$5:L$5, $D529,$I$518:L$518)-SUM($I529:L529))</f>
        <v>0</v>
      </c>
      <c r="N529" s="5">
        <f>IF(SUM($I529:M529)&lt;SUMIF($I$5:M$5, $D529,$I$518:M$518), SUMIF($I$5:M$5, $D529,$I$518:M$518)/$I$509, SUMIF($I$5:M$5, $D529,$I$518:M$518)-SUM($I529:M529))</f>
        <v>0</v>
      </c>
      <c r="O529" s="5">
        <f>IF(SUM($I529:N529)&lt;SUMIF($I$5:N$5, $D529,$I$518:N$518), SUMIF($I$5:N$5, $D529,$I$518:N$518)/$I$509, SUMIF($I$5:N$5, $D529,$I$518:N$518)-SUM($I529:N529))</f>
        <v>0</v>
      </c>
      <c r="P529" s="5">
        <f>IF(SUM($I529:O529)&lt;SUMIF($I$5:O$5, $D529,$I$518:O$518), SUMIF($I$5:O$5, $D529,$I$518:O$518)/$I$509, SUMIF($I$5:O$5, $D529,$I$518:O$518)-SUM($I529:O529))</f>
        <v>0</v>
      </c>
      <c r="Q529" s="5">
        <f>IF(SUM($I529:P529)&lt;SUMIF($I$5:P$5, $D529,$I$518:P$518), SUMIF($I$5:P$5, $D529,$I$518:P$518)/$I$509, SUMIF($I$5:P$5, $D529,$I$518:P$518)-SUM($I529:P529))</f>
        <v>0</v>
      </c>
      <c r="R529" s="5">
        <f>IF(SUM($I529:Q529)&lt;SUMIF($I$5:Q$5, $D529,$I$518:Q$518), SUMIF($I$5:Q$5, $D529,$I$518:Q$518)/$I$509, SUMIF($I$5:Q$5, $D529,$I$518:Q$518)-SUM($I529:Q529))</f>
        <v>0</v>
      </c>
      <c r="S529" s="5">
        <f>IF(SUM($I529:R529)&lt;SUMIF($I$5:R$5, $D529,$I$518:R$518), SUMIF($I$5:R$5, $D529,$I$518:R$518)/$I$509, SUMIF($I$5:R$5, $D529,$I$518:R$518)-SUM($I529:R529))</f>
        <v>0</v>
      </c>
    </row>
    <row r="530" spans="4:19" ht="12.75" customHeight="1">
      <c r="D530" s="25">
        <f t="shared" si="198"/>
        <v>2021</v>
      </c>
      <c r="E530" s="1" t="s">
        <v>27</v>
      </c>
      <c r="I530" s="37"/>
      <c r="J530" s="5">
        <f>IF(SUM($I530:I530)&lt;SUMIF($I$5:I$5, $D530,$I$518:I$518), SUMIF($I$5:I$5, $D530,$I$518:I$518)/$I$509, SUMIF($I$5:I$5, $D530,$I$518:I$518)-SUM($I530:I530))</f>
        <v>0</v>
      </c>
      <c r="K530" s="5">
        <f>IF(SUM($I530:J530)&lt;SUMIF($I$5:J$5, $D530,$I$518:J$518), SUMIF($I$5:J$5, $D530,$I$518:J$518)/$I$509, SUMIF($I$5:J$5, $D530,$I$518:J$518)-SUM($I530:J530))</f>
        <v>0</v>
      </c>
      <c r="L530" s="5">
        <f>IF(SUM($I530:K530)&lt;SUMIF($I$5:K$5, $D530,$I$518:K$518), SUMIF($I$5:K$5, $D530,$I$518:K$518)/$I$509, SUMIF($I$5:K$5, $D530,$I$518:K$518)-SUM($I530:K530))</f>
        <v>0</v>
      </c>
      <c r="M530" s="5">
        <f>IF(SUM($I530:L530)&lt;SUMIF($I$5:L$5, $D530,$I$518:L$518), SUMIF($I$5:L$5, $D530,$I$518:L$518)/$I$509, SUMIF($I$5:L$5, $D530,$I$518:L$518)-SUM($I530:L530))</f>
        <v>0</v>
      </c>
      <c r="N530" s="5">
        <f>IF(SUM($I530:M530)&lt;SUMIF($I$5:M$5, $D530,$I$518:M$518), SUMIF($I$5:M$5, $D530,$I$518:M$518)/$I$509, SUMIF($I$5:M$5, $D530,$I$518:M$518)-SUM($I530:M530))</f>
        <v>0</v>
      </c>
      <c r="O530" s="5">
        <f>IF(SUM($I530:N530)&lt;SUMIF($I$5:N$5, $D530,$I$518:N$518), SUMIF($I$5:N$5, $D530,$I$518:N$518)/$I$509, SUMIF($I$5:N$5, $D530,$I$518:N$518)-SUM($I530:N530))</f>
        <v>0</v>
      </c>
      <c r="P530" s="5">
        <f>IF(SUM($I530:O530)&lt;SUMIF($I$5:O$5, $D530,$I$518:O$518), SUMIF($I$5:O$5, $D530,$I$518:O$518)/$I$509, SUMIF($I$5:O$5, $D530,$I$518:O$518)-SUM($I530:O530))</f>
        <v>0</v>
      </c>
      <c r="Q530" s="5">
        <f>IF(SUM($I530:P530)&lt;SUMIF($I$5:P$5, $D530,$I$518:P$518), SUMIF($I$5:P$5, $D530,$I$518:P$518)/$I$509, SUMIF($I$5:P$5, $D530,$I$518:P$518)-SUM($I530:P530))</f>
        <v>0</v>
      </c>
      <c r="R530" s="5">
        <f>IF(SUM($I530:Q530)&lt;SUMIF($I$5:Q$5, $D530,$I$518:Q$518), SUMIF($I$5:Q$5, $D530,$I$518:Q$518)/$I$509, SUMIF($I$5:Q$5, $D530,$I$518:Q$518)-SUM($I530:Q530))</f>
        <v>0</v>
      </c>
      <c r="S530" s="5">
        <f>IF(SUM($I530:R530)&lt;SUMIF($I$5:R$5, $D530,$I$518:R$518), SUMIF($I$5:R$5, $D530,$I$518:R$518)/$I$509, SUMIF($I$5:R$5, $D530,$I$518:R$518)-SUM($I530:R530))</f>
        <v>0</v>
      </c>
    </row>
    <row r="531" spans="4:19" ht="12.75" customHeight="1">
      <c r="D531" s="25">
        <f t="shared" si="198"/>
        <v>2022</v>
      </c>
      <c r="E531" s="1" t="s">
        <v>27</v>
      </c>
      <c r="I531" s="37"/>
      <c r="J531" s="5">
        <f>IF(SUM($I531:I531)&lt;SUMIF($I$5:I$5, $D531,$I$518:I$518), SUMIF($I$5:I$5, $D531,$I$518:I$518)/$I$509, SUMIF($I$5:I$5, $D531,$I$518:I$518)-SUM($I531:I531))</f>
        <v>0</v>
      </c>
      <c r="K531" s="5">
        <f>IF(SUM($I531:J531)&lt;SUMIF($I$5:J$5, $D531,$I$518:J$518), SUMIF($I$5:J$5, $D531,$I$518:J$518)/$I$509, SUMIF($I$5:J$5, $D531,$I$518:J$518)-SUM($I531:J531))</f>
        <v>0</v>
      </c>
      <c r="L531" s="5">
        <f>IF(SUM($I531:K531)&lt;SUMIF($I$5:K$5, $D531,$I$518:K$518), SUMIF($I$5:K$5, $D531,$I$518:K$518)/$I$509, SUMIF($I$5:K$5, $D531,$I$518:K$518)-SUM($I531:K531))</f>
        <v>0</v>
      </c>
      <c r="M531" s="5">
        <f>IF(SUM($I531:L531)&lt;SUMIF($I$5:L$5, $D531,$I$518:L$518), SUMIF($I$5:L$5, $D531,$I$518:L$518)/$I$509, SUMIF($I$5:L$5, $D531,$I$518:L$518)-SUM($I531:L531))</f>
        <v>0</v>
      </c>
      <c r="N531" s="5">
        <f>IF(SUM($I531:M531)&lt;SUMIF($I$5:M$5, $D531,$I$518:M$518), SUMIF($I$5:M$5, $D531,$I$518:M$518)/$I$509, SUMIF($I$5:M$5, $D531,$I$518:M$518)-SUM($I531:M531))</f>
        <v>0</v>
      </c>
      <c r="O531" s="5">
        <f>IF(SUM($I531:N531)&lt;SUMIF($I$5:N$5, $D531,$I$518:N$518), SUMIF($I$5:N$5, $D531,$I$518:N$518)/$I$509, SUMIF($I$5:N$5, $D531,$I$518:N$518)-SUM($I531:N531))</f>
        <v>0</v>
      </c>
      <c r="P531" s="5">
        <f>IF(SUM($I531:O531)&lt;SUMIF($I$5:O$5, $D531,$I$518:O$518), SUMIF($I$5:O$5, $D531,$I$518:O$518)/$I$509, SUMIF($I$5:O$5, $D531,$I$518:O$518)-SUM($I531:O531))</f>
        <v>0</v>
      </c>
      <c r="Q531" s="5">
        <f>IF(SUM($I531:P531)&lt;SUMIF($I$5:P$5, $D531,$I$518:P$518), SUMIF($I$5:P$5, $D531,$I$518:P$518)/$I$509, SUMIF($I$5:P$5, $D531,$I$518:P$518)-SUM($I531:P531))</f>
        <v>0</v>
      </c>
      <c r="R531" s="5">
        <f>IF(SUM($I531:Q531)&lt;SUMIF($I$5:Q$5, $D531,$I$518:Q$518), SUMIF($I$5:Q$5, $D531,$I$518:Q$518)/$I$509, SUMIF($I$5:Q$5, $D531,$I$518:Q$518)-SUM($I531:Q531))</f>
        <v>0</v>
      </c>
      <c r="S531" s="5">
        <f>IF(SUM($I531:R531)&lt;SUMIF($I$5:R$5, $D531,$I$518:R$518), SUMIF($I$5:R$5, $D531,$I$518:R$518)/$I$509, SUMIF($I$5:R$5, $D531,$I$518:R$518)-SUM($I531:R531))</f>
        <v>0</v>
      </c>
    </row>
    <row r="532" spans="4:19" ht="12.75" customHeight="1">
      <c r="D532" s="25">
        <f t="shared" si="198"/>
        <v>2023</v>
      </c>
      <c r="E532" s="1" t="s">
        <v>27</v>
      </c>
      <c r="I532" s="37"/>
      <c r="J532" s="6">
        <f>IF(SUM($I532:I532)&lt;SUMIF($I$5:I$5, $D532,$I$518:I$518), SUMIF($I$5:I$5, $D532,$I$518:I$518)/$I$509, SUMIF($I$5:I$5, $D532,$I$518:I$518)-SUM($I532:I532))</f>
        <v>0</v>
      </c>
      <c r="K532" s="6">
        <f>IF(SUM($I532:J532)&lt;SUMIF($I$5:J$5, $D532,$I$518:J$518), SUMIF($I$5:J$5, $D532,$I$518:J$518)/$I$509, SUMIF($I$5:J$5, $D532,$I$518:J$518)-SUM($I532:J532))</f>
        <v>0</v>
      </c>
      <c r="L532" s="6">
        <f>IF(SUM($I532:K532)&lt;SUMIF($I$5:K$5, $D532,$I$518:K$518), SUMIF($I$5:K$5, $D532,$I$518:K$518)/$I$509, SUMIF($I$5:K$5, $D532,$I$518:K$518)-SUM($I532:K532))</f>
        <v>0</v>
      </c>
      <c r="M532" s="6">
        <f>IF(SUM($I532:L532)&lt;SUMIF($I$5:L$5, $D532,$I$518:L$518), SUMIF($I$5:L$5, $D532,$I$518:L$518)/$I$509, SUMIF($I$5:L$5, $D532,$I$518:L$518)-SUM($I532:L532))</f>
        <v>0</v>
      </c>
      <c r="N532" s="6">
        <f>IF(SUM($I532:M532)&lt;SUMIF($I$5:M$5, $D532,$I$518:M$518), SUMIF($I$5:M$5, $D532,$I$518:M$518)/$I$509, SUMIF($I$5:M$5, $D532,$I$518:M$518)-SUM($I532:M532))</f>
        <v>0</v>
      </c>
      <c r="O532" s="6">
        <f>IF(SUM($I532:N532)&lt;SUMIF($I$5:N$5, $D532,$I$518:N$518), SUMIF($I$5:N$5, $D532,$I$518:N$518)/$I$509, SUMIF($I$5:N$5, $D532,$I$518:N$518)-SUM($I532:N532))</f>
        <v>0</v>
      </c>
      <c r="P532" s="6">
        <f>IF(SUM($I532:O532)&lt;SUMIF($I$5:O$5, $D532,$I$518:O$518), SUMIF($I$5:O$5, $D532,$I$518:O$518)/$I$509, SUMIF($I$5:O$5, $D532,$I$518:O$518)-SUM($I532:O532))</f>
        <v>0</v>
      </c>
      <c r="Q532" s="6">
        <f>IF(SUM($I532:P532)&lt;SUMIF($I$5:P$5, $D532,$I$518:P$518), SUMIF($I$5:P$5, $D532,$I$518:P$518)/$I$509, SUMIF($I$5:P$5, $D532,$I$518:P$518)-SUM($I532:P532))</f>
        <v>0</v>
      </c>
      <c r="R532" s="6">
        <f>IF(SUM($I532:Q532)&lt;SUMIF($I$5:Q$5, $D532,$I$518:Q$518), SUMIF($I$5:Q$5, $D532,$I$518:Q$518)/$I$509, SUMIF($I$5:Q$5, $D532,$I$518:Q$518)-SUM($I532:Q532))</f>
        <v>0</v>
      </c>
      <c r="S532" s="6">
        <f>IF(SUM($I532:R532)&lt;SUMIF($I$5:R$5, $D532,$I$518:R$518), SUMIF($I$5:R$5, $D532,$I$518:R$518)/$I$509, SUMIF($I$5:R$5, $D532,$I$518:R$518)-SUM($I532:R532))</f>
        <v>0</v>
      </c>
    </row>
    <row r="533" spans="4:19" ht="12.75" customHeight="1">
      <c r="D533" s="25">
        <f t="shared" si="198"/>
        <v>2024</v>
      </c>
      <c r="E533" s="1" t="s">
        <v>27</v>
      </c>
      <c r="I533" s="37"/>
      <c r="J533" s="6">
        <f>IF(SUM($I533:I533)&lt;SUMIF($I$5:I$5, $D533,$I$518:I$518), SUMIF($I$5:I$5, $D533,$I$518:I$518)/$I$509, SUMIF($I$5:I$5, $D533,$I$518:I$518)-SUM($I533:I533))</f>
        <v>0</v>
      </c>
      <c r="K533" s="6">
        <f>IF(SUM($I533:J533)&lt;SUMIF($I$5:J$5, $D533,$I$518:J$518), SUMIF($I$5:J$5, $D533,$I$518:J$518)/$I$509, SUMIF($I$5:J$5, $D533,$I$518:J$518)-SUM($I533:J533))</f>
        <v>0</v>
      </c>
      <c r="L533" s="6">
        <f>IF(SUM($I533:K533)&lt;SUMIF($I$5:K$5, $D533,$I$518:K$518), SUMIF($I$5:K$5, $D533,$I$518:K$518)/$I$509, SUMIF($I$5:K$5, $D533,$I$518:K$518)-SUM($I533:K533))</f>
        <v>0</v>
      </c>
      <c r="M533" s="6">
        <f>IF(SUM($I533:L533)&lt;SUMIF($I$5:L$5, $D533,$I$518:L$518), SUMIF($I$5:L$5, $D533,$I$518:L$518)/$I$509, SUMIF($I$5:L$5, $D533,$I$518:L$518)-SUM($I533:L533))</f>
        <v>0</v>
      </c>
      <c r="N533" s="6">
        <f>IF(SUM($I533:M533)&lt;SUMIF($I$5:M$5, $D533,$I$518:M$518), SUMIF($I$5:M$5, $D533,$I$518:M$518)/$I$509, SUMIF($I$5:M$5, $D533,$I$518:M$518)-SUM($I533:M533))</f>
        <v>0</v>
      </c>
      <c r="O533" s="6">
        <f>IF(SUM($I533:N533)&lt;SUMIF($I$5:N$5, $D533,$I$518:N$518), SUMIF($I$5:N$5, $D533,$I$518:N$518)/$I$509, SUMIF($I$5:N$5, $D533,$I$518:N$518)-SUM($I533:N533))</f>
        <v>0</v>
      </c>
      <c r="P533" s="6">
        <f>IF(SUM($I533:O533)&lt;SUMIF($I$5:O$5, $D533,$I$518:O$518), SUMIF($I$5:O$5, $D533,$I$518:O$518)/$I$509, SUMIF($I$5:O$5, $D533,$I$518:O$518)-SUM($I533:O533))</f>
        <v>0</v>
      </c>
      <c r="Q533" s="6">
        <f>IF(SUM($I533:P533)&lt;SUMIF($I$5:P$5, $D533,$I$518:P$518), SUMIF($I$5:P$5, $D533,$I$518:P$518)/$I$509, SUMIF($I$5:P$5, $D533,$I$518:P$518)-SUM($I533:P533))</f>
        <v>0</v>
      </c>
      <c r="R533" s="6">
        <f>IF(SUM($I533:Q533)&lt;SUMIF($I$5:Q$5, $D533,$I$518:Q$518), SUMIF($I$5:Q$5, $D533,$I$518:Q$518)/$I$509, SUMIF($I$5:Q$5, $D533,$I$518:Q$518)-SUM($I533:Q533))</f>
        <v>0</v>
      </c>
      <c r="S533" s="6">
        <f>IF(SUM($I533:R533)&lt;SUMIF($I$5:R$5, $D533,$I$518:R$518), SUMIF($I$5:R$5, $D533,$I$518:R$518)/$I$509, SUMIF($I$5:R$5, $D533,$I$518:R$518)-SUM($I533:R533))</f>
        <v>0</v>
      </c>
    </row>
    <row r="534" spans="4:19" ht="12.75" customHeight="1">
      <c r="D534" s="25">
        <f t="shared" si="198"/>
        <v>2025</v>
      </c>
      <c r="E534" s="1" t="s">
        <v>27</v>
      </c>
      <c r="I534" s="37"/>
      <c r="J534" s="6">
        <f>IF(SUM($I534:I534)&lt;SUMIF($I$5:I$5, $D534,$I$518:I$518), SUMIF($I$5:I$5, $D534,$I$518:I$518)/$I$509, SUMIF($I$5:I$5, $D534,$I$518:I$518)-SUM($I534:I534))</f>
        <v>0</v>
      </c>
      <c r="K534" s="6">
        <f>IF(SUM($I534:J534)&lt;SUMIF($I$5:J$5, $D534,$I$518:J$518), SUMIF($I$5:J$5, $D534,$I$518:J$518)/$I$509, SUMIF($I$5:J$5, $D534,$I$518:J$518)-SUM($I534:J534))</f>
        <v>0</v>
      </c>
      <c r="L534" s="6">
        <f>IF(SUM($I534:K534)&lt;SUMIF($I$5:K$5, $D534,$I$518:K$518), SUMIF($I$5:K$5, $D534,$I$518:K$518)/$I$509, SUMIF($I$5:K$5, $D534,$I$518:K$518)-SUM($I534:K534))</f>
        <v>0</v>
      </c>
      <c r="M534" s="6">
        <f>IF(SUM($I534:L534)&lt;SUMIF($I$5:L$5, $D534,$I$518:L$518), SUMIF($I$5:L$5, $D534,$I$518:L$518)/$I$509, SUMIF($I$5:L$5, $D534,$I$518:L$518)-SUM($I534:L534))</f>
        <v>0</v>
      </c>
      <c r="N534" s="6">
        <f>IF(SUM($I534:M534)&lt;SUMIF($I$5:M$5, $D534,$I$518:M$518), SUMIF($I$5:M$5, $D534,$I$518:M$518)/$I$509, SUMIF($I$5:M$5, $D534,$I$518:M$518)-SUM($I534:M534))</f>
        <v>0</v>
      </c>
      <c r="O534" s="6">
        <f>IF(SUM($I534:N534)&lt;SUMIF($I$5:N$5, $D534,$I$518:N$518), SUMIF($I$5:N$5, $D534,$I$518:N$518)/$I$509, SUMIF($I$5:N$5, $D534,$I$518:N$518)-SUM($I534:N534))</f>
        <v>0</v>
      </c>
      <c r="P534" s="6">
        <f>IF(SUM($I534:O534)&lt;SUMIF($I$5:O$5, $D534,$I$518:O$518), SUMIF($I$5:O$5, $D534,$I$518:O$518)/$I$509, SUMIF($I$5:O$5, $D534,$I$518:O$518)-SUM($I534:O534))</f>
        <v>0</v>
      </c>
      <c r="Q534" s="6">
        <f>IF(SUM($I534:P534)&lt;SUMIF($I$5:P$5, $D534,$I$518:P$518), SUMIF($I$5:P$5, $D534,$I$518:P$518)/$I$509, SUMIF($I$5:P$5, $D534,$I$518:P$518)-SUM($I534:P534))</f>
        <v>0</v>
      </c>
      <c r="R534" s="6">
        <f>IF(SUM($I534:Q534)&lt;SUMIF($I$5:Q$5, $D534,$I$518:Q$518), SUMIF($I$5:Q$5, $D534,$I$518:Q$518)/$I$509, SUMIF($I$5:Q$5, $D534,$I$518:Q$518)-SUM($I534:Q534))</f>
        <v>0</v>
      </c>
      <c r="S534" s="6">
        <f>IF(SUM($I534:R534)&lt;SUMIF($I$5:R$5, $D534,$I$518:R$518), SUMIF($I$5:R$5, $D534,$I$518:R$518)/$I$509, SUMIF($I$5:R$5, $D534,$I$518:R$518)-SUM($I534:R534))</f>
        <v>0</v>
      </c>
    </row>
    <row r="535" spans="4:19" ht="12.75" customHeight="1">
      <c r="D535" s="25">
        <f t="shared" si="198"/>
        <v>2026</v>
      </c>
      <c r="E535" s="1" t="s">
        <v>27</v>
      </c>
      <c r="I535" s="37"/>
      <c r="J535" s="6">
        <f>IF(SUM($I535:I535)&lt;SUMIF($I$5:I$5, $D535,$I$518:I$518), SUMIF($I$5:I$5, $D535,$I$518:I$518)/$I$509, SUMIF($I$5:I$5, $D535,$I$518:I$518)-SUM($I535:I535))</f>
        <v>0</v>
      </c>
      <c r="K535" s="6">
        <f>IF(SUM($I535:J535)&lt;SUMIF($I$5:J$5, $D535,$I$518:J$518), SUMIF($I$5:J$5, $D535,$I$518:J$518)/$I$509, SUMIF($I$5:J$5, $D535,$I$518:J$518)-SUM($I535:J535))</f>
        <v>0</v>
      </c>
      <c r="L535" s="6">
        <f>IF(SUM($I535:K535)&lt;SUMIF($I$5:K$5, $D535,$I$518:K$518), SUMIF($I$5:K$5, $D535,$I$518:K$518)/$I$509, SUMIF($I$5:K$5, $D535,$I$518:K$518)-SUM($I535:K535))</f>
        <v>0</v>
      </c>
      <c r="M535" s="6">
        <f>IF(SUM($I535:L535)&lt;SUMIF($I$5:L$5, $D535,$I$518:L$518), SUMIF($I$5:L$5, $D535,$I$518:L$518)/$I$509, SUMIF($I$5:L$5, $D535,$I$518:L$518)-SUM($I535:L535))</f>
        <v>0</v>
      </c>
      <c r="N535" s="6">
        <f>IF(SUM($I535:M535)&lt;SUMIF($I$5:M$5, $D535,$I$518:M$518), SUMIF($I$5:M$5, $D535,$I$518:M$518)/$I$509, SUMIF($I$5:M$5, $D535,$I$518:M$518)-SUM($I535:M535))</f>
        <v>0</v>
      </c>
      <c r="O535" s="6">
        <f>IF(SUM($I535:N535)&lt;SUMIF($I$5:N$5, $D535,$I$518:N$518), SUMIF($I$5:N$5, $D535,$I$518:N$518)/$I$509, SUMIF($I$5:N$5, $D535,$I$518:N$518)-SUM($I535:N535))</f>
        <v>0</v>
      </c>
      <c r="P535" s="6">
        <f>IF(SUM($I535:O535)&lt;SUMIF($I$5:O$5, $D535,$I$518:O$518), SUMIF($I$5:O$5, $D535,$I$518:O$518)/$I$509, SUMIF($I$5:O$5, $D535,$I$518:O$518)-SUM($I535:O535))</f>
        <v>0</v>
      </c>
      <c r="Q535" s="6">
        <f>IF(SUM($I535:P535)&lt;SUMIF($I$5:P$5, $D535,$I$518:P$518), SUMIF($I$5:P$5, $D535,$I$518:P$518)/$I$509, SUMIF($I$5:P$5, $D535,$I$518:P$518)-SUM($I535:P535))</f>
        <v>0</v>
      </c>
      <c r="R535" s="6">
        <f>IF(SUM($I535:Q535)&lt;SUMIF($I$5:Q$5, $D535,$I$518:Q$518), SUMIF($I$5:Q$5, $D535,$I$518:Q$518)/$I$509, SUMIF($I$5:Q$5, $D535,$I$518:Q$518)-SUM($I535:Q535))</f>
        <v>0</v>
      </c>
      <c r="S535" s="6">
        <f>IF(SUM($I535:R535)&lt;SUMIF($I$5:R$5, $D535,$I$518:R$518), SUMIF($I$5:R$5, $D535,$I$518:R$518)/$I$509, SUMIF($I$5:R$5, $D535,$I$518:R$518)-SUM($I535:R535))</f>
        <v>0</v>
      </c>
    </row>
    <row r="536" spans="4:19" ht="12.75" customHeight="1">
      <c r="D536" s="25">
        <f t="shared" si="198"/>
        <v>2027</v>
      </c>
      <c r="E536" s="1" t="s">
        <v>27</v>
      </c>
      <c r="I536" s="37"/>
      <c r="J536" s="6">
        <f>IF(SUM($I536:I536)&lt;SUMIF($I$5:I$5, $D536,$I$518:I$518), SUMIF($I$5:I$5, $D536,$I$518:I$518)/$I$509, SUMIF($I$5:I$5, $D536,$I$518:I$518)-SUM($I536:I536))</f>
        <v>0</v>
      </c>
      <c r="K536" s="6">
        <f>IF(SUM($I536:J536)&lt;SUMIF($I$5:J$5, $D536,$I$518:J$518), SUMIF($I$5:J$5, $D536,$I$518:J$518)/$I$509, SUMIF($I$5:J$5, $D536,$I$518:J$518)-SUM($I536:J536))</f>
        <v>0</v>
      </c>
      <c r="L536" s="6">
        <f>IF(SUM($I536:K536)&lt;SUMIF($I$5:K$5, $D536,$I$518:K$518), SUMIF($I$5:K$5, $D536,$I$518:K$518)/$I$509, SUMIF($I$5:K$5, $D536,$I$518:K$518)-SUM($I536:K536))</f>
        <v>0</v>
      </c>
      <c r="M536" s="6">
        <f>IF(SUM($I536:L536)&lt;SUMIF($I$5:L$5, $D536,$I$518:L$518), SUMIF($I$5:L$5, $D536,$I$518:L$518)/$I$509, SUMIF($I$5:L$5, $D536,$I$518:L$518)-SUM($I536:L536))</f>
        <v>0</v>
      </c>
      <c r="N536" s="6">
        <f>IF(SUM($I536:M536)&lt;SUMIF($I$5:M$5, $D536,$I$518:M$518), SUMIF($I$5:M$5, $D536,$I$518:M$518)/$I$509, SUMIF($I$5:M$5, $D536,$I$518:M$518)-SUM($I536:M536))</f>
        <v>0</v>
      </c>
      <c r="O536" s="6">
        <f>IF(SUM($I536:N536)&lt;SUMIF($I$5:N$5, $D536,$I$518:N$518), SUMIF($I$5:N$5, $D536,$I$518:N$518)/$I$509, SUMIF($I$5:N$5, $D536,$I$518:N$518)-SUM($I536:N536))</f>
        <v>0</v>
      </c>
      <c r="P536" s="6">
        <f>IF(SUM($I536:O536)&lt;SUMIF($I$5:O$5, $D536,$I$518:O$518), SUMIF($I$5:O$5, $D536,$I$518:O$518)/$I$509, SUMIF($I$5:O$5, $D536,$I$518:O$518)-SUM($I536:O536))</f>
        <v>0</v>
      </c>
      <c r="Q536" s="6">
        <f>IF(SUM($I536:P536)&lt;SUMIF($I$5:P$5, $D536,$I$518:P$518), SUMIF($I$5:P$5, $D536,$I$518:P$518)/$I$509, SUMIF($I$5:P$5, $D536,$I$518:P$518)-SUM($I536:P536))</f>
        <v>0</v>
      </c>
      <c r="R536" s="6">
        <f>IF(SUM($I536:Q536)&lt;SUMIF($I$5:Q$5, $D536,$I$518:Q$518), SUMIF($I$5:Q$5, $D536,$I$518:Q$518)/$I$509, SUMIF($I$5:Q$5, $D536,$I$518:Q$518)-SUM($I536:Q536))</f>
        <v>0</v>
      </c>
      <c r="S536" s="6">
        <f>IF(SUM($I536:R536)&lt;SUMIF($I$5:R$5, $D536,$I$518:R$518), SUMIF($I$5:R$5, $D536,$I$518:R$518)/$I$509, SUMIF($I$5:R$5, $D536,$I$518:R$518)-SUM($I536:R536))</f>
        <v>0</v>
      </c>
    </row>
    <row r="537" spans="4:19" ht="12.75" customHeight="1">
      <c r="D537" s="25">
        <f t="shared" si="198"/>
        <v>2028</v>
      </c>
      <c r="E537" s="1" t="s">
        <v>27</v>
      </c>
      <c r="I537" s="37"/>
      <c r="J537" s="6">
        <f>IF(SUM($I537:I537)&lt;SUMIF($I$5:I$5, $D537,$I$518:I$518), SUMIF($I$5:I$5, $D537,$I$518:I$518)/$I$509, SUMIF($I$5:I$5, $D537,$I$518:I$518)-SUM($I537:I537))</f>
        <v>0</v>
      </c>
      <c r="K537" s="6">
        <f>IF(SUM($I537:J537)&lt;SUMIF($I$5:J$5, $D537,$I$518:J$518), SUMIF($I$5:J$5, $D537,$I$518:J$518)/$I$509, SUMIF($I$5:J$5, $D537,$I$518:J$518)-SUM($I537:J537))</f>
        <v>0</v>
      </c>
      <c r="L537" s="6">
        <f>IF(SUM($I537:K537)&lt;SUMIF($I$5:K$5, $D537,$I$518:K$518), SUMIF($I$5:K$5, $D537,$I$518:K$518)/$I$509, SUMIF($I$5:K$5, $D537,$I$518:K$518)-SUM($I537:K537))</f>
        <v>0</v>
      </c>
      <c r="M537" s="6">
        <f>IF(SUM($I537:L537)&lt;SUMIF($I$5:L$5, $D537,$I$518:L$518), SUMIF($I$5:L$5, $D537,$I$518:L$518)/$I$509, SUMIF($I$5:L$5, $D537,$I$518:L$518)-SUM($I537:L537))</f>
        <v>0</v>
      </c>
      <c r="N537" s="6">
        <f>IF(SUM($I537:M537)&lt;SUMIF($I$5:M$5, $D537,$I$518:M$518), SUMIF($I$5:M$5, $D537,$I$518:M$518)/$I$509, SUMIF($I$5:M$5, $D537,$I$518:M$518)-SUM($I537:M537))</f>
        <v>0</v>
      </c>
      <c r="O537" s="6">
        <f>IF(SUM($I537:N537)&lt;SUMIF($I$5:N$5, $D537,$I$518:N$518), SUMIF($I$5:N$5, $D537,$I$518:N$518)/$I$509, SUMIF($I$5:N$5, $D537,$I$518:N$518)-SUM($I537:N537))</f>
        <v>0</v>
      </c>
      <c r="P537" s="6">
        <f>IF(SUM($I537:O537)&lt;SUMIF($I$5:O$5, $D537,$I$518:O$518), SUMIF($I$5:O$5, $D537,$I$518:O$518)/$I$509, SUMIF($I$5:O$5, $D537,$I$518:O$518)-SUM($I537:O537))</f>
        <v>0</v>
      </c>
      <c r="Q537" s="6">
        <f>IF(SUM($I537:P537)&lt;SUMIF($I$5:P$5, $D537,$I$518:P$518), SUMIF($I$5:P$5, $D537,$I$518:P$518)/$I$509, SUMIF($I$5:P$5, $D537,$I$518:P$518)-SUM($I537:P537))</f>
        <v>0</v>
      </c>
      <c r="R537" s="6">
        <f>IF(SUM($I537:Q537)&lt;SUMIF($I$5:Q$5, $D537,$I$518:Q$518), SUMIF($I$5:Q$5, $D537,$I$518:Q$518)/$I$509, SUMIF($I$5:Q$5, $D537,$I$518:Q$518)-SUM($I537:Q537))</f>
        <v>0</v>
      </c>
      <c r="S537" s="6">
        <f>IF(SUM($I537:R537)&lt;SUMIF($I$5:R$5, $D537,$I$518:R$518), SUMIF($I$5:R$5, $D537,$I$518:R$518)/$I$509, SUMIF($I$5:R$5, $D537,$I$518:R$518)-SUM($I537:R537))</f>
        <v>0</v>
      </c>
    </row>
    <row r="538" spans="4:19" ht="12.75" customHeight="1">
      <c r="D538" s="25">
        <f t="shared" si="198"/>
        <v>2029</v>
      </c>
      <c r="E538" s="1" t="s">
        <v>27</v>
      </c>
      <c r="I538" s="37"/>
      <c r="J538" s="6">
        <f>IF(SUM($I538:I538)&lt;SUMIF($I$5:I$5, $D538,$I$518:I$518), SUMIF($I$5:I$5, $D538,$I$518:I$518)/$I$509, SUMIF($I$5:I$5, $D538,$I$518:I$518)-SUM($I538:I538))</f>
        <v>0</v>
      </c>
      <c r="K538" s="6">
        <f>IF(SUM($I538:J538)&lt;SUMIF($I$5:J$5, $D538,$I$518:J$518), SUMIF($I$5:J$5, $D538,$I$518:J$518)/$I$509, SUMIF($I$5:J$5, $D538,$I$518:J$518)-SUM($I538:J538))</f>
        <v>0</v>
      </c>
      <c r="L538" s="6">
        <f>IF(SUM($I538:K538)&lt;SUMIF($I$5:K$5, $D538,$I$518:K$518), SUMIF($I$5:K$5, $D538,$I$518:K$518)/$I$509, SUMIF($I$5:K$5, $D538,$I$518:K$518)-SUM($I538:K538))</f>
        <v>0</v>
      </c>
      <c r="M538" s="6">
        <f>IF(SUM($I538:L538)&lt;SUMIF($I$5:L$5, $D538,$I$518:L$518), SUMIF($I$5:L$5, $D538,$I$518:L$518)/$I$509, SUMIF($I$5:L$5, $D538,$I$518:L$518)-SUM($I538:L538))</f>
        <v>0</v>
      </c>
      <c r="N538" s="6">
        <f>IF(SUM($I538:M538)&lt;SUMIF($I$5:M$5, $D538,$I$518:M$518), SUMIF($I$5:M$5, $D538,$I$518:M$518)/$I$509, SUMIF($I$5:M$5, $D538,$I$518:M$518)-SUM($I538:M538))</f>
        <v>0</v>
      </c>
      <c r="O538" s="6">
        <f>IF(SUM($I538:N538)&lt;SUMIF($I$5:N$5, $D538,$I$518:N$518), SUMIF($I$5:N$5, $D538,$I$518:N$518)/$I$509, SUMIF($I$5:N$5, $D538,$I$518:N$518)-SUM($I538:N538))</f>
        <v>0</v>
      </c>
      <c r="P538" s="6">
        <f>IF(SUM($I538:O538)&lt;SUMIF($I$5:O$5, $D538,$I$518:O$518), SUMIF($I$5:O$5, $D538,$I$518:O$518)/$I$509, SUMIF($I$5:O$5, $D538,$I$518:O$518)-SUM($I538:O538))</f>
        <v>0</v>
      </c>
      <c r="Q538" s="6">
        <f>IF(SUM($I538:P538)&lt;SUMIF($I$5:P$5, $D538,$I$518:P$518), SUMIF($I$5:P$5, $D538,$I$518:P$518)/$I$509, SUMIF($I$5:P$5, $D538,$I$518:P$518)-SUM($I538:P538))</f>
        <v>0</v>
      </c>
      <c r="R538" s="6">
        <f>IF(SUM($I538:Q538)&lt;SUMIF($I$5:Q$5, $D538,$I$518:Q$518), SUMIF($I$5:Q$5, $D538,$I$518:Q$518)/$I$509, SUMIF($I$5:Q$5, $D538,$I$518:Q$518)-SUM($I538:Q538))</f>
        <v>0</v>
      </c>
      <c r="S538" s="6">
        <f>IF(SUM($I538:R538)&lt;SUMIF($I$5:R$5, $D538,$I$518:R$518), SUMIF($I$5:R$5, $D538,$I$518:R$518)/$I$509, SUMIF($I$5:R$5, $D538,$I$518:R$518)-SUM($I538:R538))</f>
        <v>0</v>
      </c>
    </row>
    <row r="539" spans="4:19" ht="12.75" customHeight="1">
      <c r="D539" s="25">
        <f t="shared" si="198"/>
        <v>2030</v>
      </c>
      <c r="E539" s="1" t="s">
        <v>27</v>
      </c>
      <c r="I539" s="37"/>
      <c r="J539" s="6">
        <f>IF(SUM($I539:I539)&lt;SUMIF($I$5:I$5, $D539,$I$518:I$518), SUMIF($I$5:I$5, $D539,$I$518:I$518)/$I$509, SUMIF($I$5:I$5, $D539,$I$518:I$518)-SUM($I539:I539))</f>
        <v>0</v>
      </c>
      <c r="K539" s="6">
        <f>IF(SUM($I539:J539)&lt;SUMIF($I$5:J$5, $D539,$I$518:J$518), SUMIF($I$5:J$5, $D539,$I$518:J$518)/$I$509, SUMIF($I$5:J$5, $D539,$I$518:J$518)-SUM($I539:J539))</f>
        <v>0</v>
      </c>
      <c r="L539" s="6">
        <f>IF(SUM($I539:K539)&lt;SUMIF($I$5:K$5, $D539,$I$518:K$518), SUMIF($I$5:K$5, $D539,$I$518:K$518)/$I$509, SUMIF($I$5:K$5, $D539,$I$518:K$518)-SUM($I539:K539))</f>
        <v>0</v>
      </c>
      <c r="M539" s="6">
        <f>IF(SUM($I539:L539)&lt;SUMIF($I$5:L$5, $D539,$I$518:L$518), SUMIF($I$5:L$5, $D539,$I$518:L$518)/$I$509, SUMIF($I$5:L$5, $D539,$I$518:L$518)-SUM($I539:L539))</f>
        <v>0</v>
      </c>
      <c r="N539" s="6">
        <f>IF(SUM($I539:M539)&lt;SUMIF($I$5:M$5, $D539,$I$518:M$518), SUMIF($I$5:M$5, $D539,$I$518:M$518)/$I$509, SUMIF($I$5:M$5, $D539,$I$518:M$518)-SUM($I539:M539))</f>
        <v>0</v>
      </c>
      <c r="O539" s="6">
        <f>IF(SUM($I539:N539)&lt;SUMIF($I$5:N$5, $D539,$I$518:N$518), SUMIF($I$5:N$5, $D539,$I$518:N$518)/$I$509, SUMIF($I$5:N$5, $D539,$I$518:N$518)-SUM($I539:N539))</f>
        <v>0</v>
      </c>
      <c r="P539" s="6">
        <f>IF(SUM($I539:O539)&lt;SUMIF($I$5:O$5, $D539,$I$518:O$518), SUMIF($I$5:O$5, $D539,$I$518:O$518)/$I$509, SUMIF($I$5:O$5, $D539,$I$518:O$518)-SUM($I539:O539))</f>
        <v>0</v>
      </c>
      <c r="Q539" s="6">
        <f>IF(SUM($I539:P539)&lt;SUMIF($I$5:P$5, $D539,$I$518:P$518), SUMIF($I$5:P$5, $D539,$I$518:P$518)/$I$509, SUMIF($I$5:P$5, $D539,$I$518:P$518)-SUM($I539:P539))</f>
        <v>0</v>
      </c>
      <c r="R539" s="6">
        <f>IF(SUM($I539:Q539)&lt;SUMIF($I$5:Q$5, $D539,$I$518:Q$518), SUMIF($I$5:Q$5, $D539,$I$518:Q$518)/$I$509, SUMIF($I$5:Q$5, $D539,$I$518:Q$518)-SUM($I539:Q539))</f>
        <v>0</v>
      </c>
      <c r="S539" s="6">
        <f>IF(SUM($I539:R539)&lt;SUMIF($I$5:R$5, $D539,$I$518:R$518), SUMIF($I$5:R$5, $D539,$I$518:R$518)/$I$509, SUMIF($I$5:R$5, $D539,$I$518:R$518)-SUM($I539:R539))</f>
        <v>0</v>
      </c>
    </row>
    <row r="540" spans="4:19" ht="12.75" customHeight="1">
      <c r="D540" s="25">
        <f t="shared" si="198"/>
        <v>2031</v>
      </c>
      <c r="E540" s="1" t="s">
        <v>27</v>
      </c>
      <c r="I540" s="37"/>
      <c r="J540" s="6">
        <f>IF(SUM($I540:I540)&lt;SUMIF($I$5:I$5, $D540,$I$518:I$518), SUMIF($I$5:I$5, $D540,$I$518:I$518)/$I$509, SUMIF($I$5:I$5, $D540,$I$518:I$518)-SUM($I540:I540))</f>
        <v>0</v>
      </c>
      <c r="K540" s="6">
        <f>IF(SUM($I540:J540)&lt;SUMIF($I$5:J$5, $D540,$I$518:J$518), SUMIF($I$5:J$5, $D540,$I$518:J$518)/$I$509, SUMIF($I$5:J$5, $D540,$I$518:J$518)-SUM($I540:J540))</f>
        <v>0</v>
      </c>
      <c r="L540" s="6">
        <f>IF(SUM($I540:K540)&lt;SUMIF($I$5:K$5, $D540,$I$518:K$518), SUMIF($I$5:K$5, $D540,$I$518:K$518)/$I$509, SUMIF($I$5:K$5, $D540,$I$518:K$518)-SUM($I540:K540))</f>
        <v>0</v>
      </c>
      <c r="M540" s="6">
        <f>IF(SUM($I540:L540)&lt;SUMIF($I$5:L$5, $D540,$I$518:L$518), SUMIF($I$5:L$5, $D540,$I$518:L$518)/$I$509, SUMIF($I$5:L$5, $D540,$I$518:L$518)-SUM($I540:L540))</f>
        <v>0</v>
      </c>
      <c r="N540" s="6">
        <f>IF(SUM($I540:M540)&lt;SUMIF($I$5:M$5, $D540,$I$518:M$518), SUMIF($I$5:M$5, $D540,$I$518:M$518)/$I$509, SUMIF($I$5:M$5, $D540,$I$518:M$518)-SUM($I540:M540))</f>
        <v>0</v>
      </c>
      <c r="O540" s="6">
        <f>IF(SUM($I540:N540)&lt;SUMIF($I$5:N$5, $D540,$I$518:N$518), SUMIF($I$5:N$5, $D540,$I$518:N$518)/$I$509, SUMIF($I$5:N$5, $D540,$I$518:N$518)-SUM($I540:N540))</f>
        <v>0</v>
      </c>
      <c r="P540" s="6">
        <f>IF(SUM($I540:O540)&lt;SUMIF($I$5:O$5, $D540,$I$518:O$518), SUMIF($I$5:O$5, $D540,$I$518:O$518)/$I$509, SUMIF($I$5:O$5, $D540,$I$518:O$518)-SUM($I540:O540))</f>
        <v>0</v>
      </c>
      <c r="Q540" s="6">
        <f>IF(SUM($I540:P540)&lt;SUMIF($I$5:P$5, $D540,$I$518:P$518), SUMIF($I$5:P$5, $D540,$I$518:P$518)/$I$509, SUMIF($I$5:P$5, $D540,$I$518:P$518)-SUM($I540:P540))</f>
        <v>0</v>
      </c>
      <c r="R540" s="6">
        <f>IF(SUM($I540:Q540)&lt;SUMIF($I$5:Q$5, $D540,$I$518:Q$518), SUMIF($I$5:Q$5, $D540,$I$518:Q$518)/$I$509, SUMIF($I$5:Q$5, $D540,$I$518:Q$518)-SUM($I540:Q540))</f>
        <v>0</v>
      </c>
      <c r="S540" s="6">
        <f>IF(SUM($I540:R540)&lt;SUMIF($I$5:R$5, $D540,$I$518:R$518), SUMIF($I$5:R$5, $D540,$I$518:R$518)/$I$509, SUMIF($I$5:R$5, $D540,$I$518:R$518)-SUM($I540:R540))</f>
        <v>0</v>
      </c>
    </row>
    <row r="541" spans="4:19" ht="12.75" customHeight="1">
      <c r="D541" s="25">
        <f t="shared" si="198"/>
        <v>2032</v>
      </c>
      <c r="E541" s="1" t="s">
        <v>27</v>
      </c>
      <c r="I541" s="37"/>
      <c r="J541" s="6">
        <f>IF(SUM($I541:I541)&lt;SUMIF($I$5:I$5, $D541,$I$518:I$518), SUMIF($I$5:I$5, $D541,$I$518:I$518)/$I$509, SUMIF($I$5:I$5, $D541,$I$518:I$518)-SUM($I541:I541))</f>
        <v>0</v>
      </c>
      <c r="K541" s="6">
        <f>IF(SUM($I541:J541)&lt;SUMIF($I$5:J$5, $D541,$I$518:J$518), SUMIF($I$5:J$5, $D541,$I$518:J$518)/$I$509, SUMIF($I$5:J$5, $D541,$I$518:J$518)-SUM($I541:J541))</f>
        <v>0</v>
      </c>
      <c r="L541" s="6">
        <f>IF(SUM($I541:K541)&lt;SUMIF($I$5:K$5, $D541,$I$518:K$518), SUMIF($I$5:K$5, $D541,$I$518:K$518)/$I$509, SUMIF($I$5:K$5, $D541,$I$518:K$518)-SUM($I541:K541))</f>
        <v>0</v>
      </c>
      <c r="M541" s="6">
        <f>IF(SUM($I541:L541)&lt;SUMIF($I$5:L$5, $D541,$I$518:L$518), SUMIF($I$5:L$5, $D541,$I$518:L$518)/$I$509, SUMIF($I$5:L$5, $D541,$I$518:L$518)-SUM($I541:L541))</f>
        <v>0</v>
      </c>
      <c r="N541" s="6">
        <f>IF(SUM($I541:M541)&lt;SUMIF($I$5:M$5, $D541,$I$518:M$518), SUMIF($I$5:M$5, $D541,$I$518:M$518)/$I$509, SUMIF($I$5:M$5, $D541,$I$518:M$518)-SUM($I541:M541))</f>
        <v>0</v>
      </c>
      <c r="O541" s="6">
        <f>IF(SUM($I541:N541)&lt;SUMIF($I$5:N$5, $D541,$I$518:N$518), SUMIF($I$5:N$5, $D541,$I$518:N$518)/$I$509, SUMIF($I$5:N$5, $D541,$I$518:N$518)-SUM($I541:N541))</f>
        <v>0</v>
      </c>
      <c r="P541" s="6">
        <f>IF(SUM($I541:O541)&lt;SUMIF($I$5:O$5, $D541,$I$518:O$518), SUMIF($I$5:O$5, $D541,$I$518:O$518)/$I$509, SUMIF($I$5:O$5, $D541,$I$518:O$518)-SUM($I541:O541))</f>
        <v>0</v>
      </c>
      <c r="Q541" s="6">
        <f>IF(SUM($I541:P541)&lt;SUMIF($I$5:P$5, $D541,$I$518:P$518), SUMIF($I$5:P$5, $D541,$I$518:P$518)/$I$509, SUMIF($I$5:P$5, $D541,$I$518:P$518)-SUM($I541:P541))</f>
        <v>0</v>
      </c>
      <c r="R541" s="6">
        <f>IF(SUM($I541:Q541)&lt;SUMIF($I$5:Q$5, $D541,$I$518:Q$518), SUMIF($I$5:Q$5, $D541,$I$518:Q$518)/$I$509, SUMIF($I$5:Q$5, $D541,$I$518:Q$518)-SUM($I541:Q541))</f>
        <v>0</v>
      </c>
      <c r="S541" s="6">
        <f>IF(SUM($I541:R541)&lt;SUMIF($I$5:R$5, $D541,$I$518:R$518), SUMIF($I$5:R$5, $D541,$I$518:R$518)/$I$509, SUMIF($I$5:R$5, $D541,$I$518:R$518)-SUM($I541:R541))</f>
        <v>0</v>
      </c>
    </row>
    <row r="542" spans="4:19" ht="12.75" customHeight="1">
      <c r="D542" s="25">
        <f t="shared" si="198"/>
        <v>2033</v>
      </c>
      <c r="E542" s="1" t="s">
        <v>27</v>
      </c>
      <c r="I542" s="37"/>
      <c r="J542" s="6">
        <f>IF(SUM($I542:I542)&lt;SUMIF($I$5:I$5, $D542,$I$518:I$518), SUMIF($I$5:I$5, $D542,$I$518:I$518)/$I$509, SUMIF($I$5:I$5, $D542,$I$518:I$518)-SUM($I542:I542))</f>
        <v>0</v>
      </c>
      <c r="K542" s="6">
        <f>IF(SUM($I542:J542)&lt;SUMIF($I$5:J$5, $D542,$I$518:J$518), SUMIF($I$5:J$5, $D542,$I$518:J$518)/$I$509, SUMIF($I$5:J$5, $D542,$I$518:J$518)-SUM($I542:J542))</f>
        <v>0</v>
      </c>
      <c r="L542" s="6">
        <f>IF(SUM($I542:K542)&lt;SUMIF($I$5:K$5, $D542,$I$518:K$518), SUMIF($I$5:K$5, $D542,$I$518:K$518)/$I$509, SUMIF($I$5:K$5, $D542,$I$518:K$518)-SUM($I542:K542))</f>
        <v>0</v>
      </c>
      <c r="M542" s="6">
        <f>IF(SUM($I542:L542)&lt;SUMIF($I$5:L$5, $D542,$I$518:L$518), SUMIF($I$5:L$5, $D542,$I$518:L$518)/$I$509, SUMIF($I$5:L$5, $D542,$I$518:L$518)-SUM($I542:L542))</f>
        <v>0</v>
      </c>
      <c r="N542" s="6">
        <f>IF(SUM($I542:M542)&lt;SUMIF($I$5:M$5, $D542,$I$518:M$518), SUMIF($I$5:M$5, $D542,$I$518:M$518)/$I$509, SUMIF($I$5:M$5, $D542,$I$518:M$518)-SUM($I542:M542))</f>
        <v>0</v>
      </c>
      <c r="O542" s="6">
        <f>IF(SUM($I542:N542)&lt;SUMIF($I$5:N$5, $D542,$I$518:N$518), SUMIF($I$5:N$5, $D542,$I$518:N$518)/$I$509, SUMIF($I$5:N$5, $D542,$I$518:N$518)-SUM($I542:N542))</f>
        <v>0</v>
      </c>
      <c r="P542" s="6">
        <f>IF(SUM($I542:O542)&lt;SUMIF($I$5:O$5, $D542,$I$518:O$518), SUMIF($I$5:O$5, $D542,$I$518:O$518)/$I$509, SUMIF($I$5:O$5, $D542,$I$518:O$518)-SUM($I542:O542))</f>
        <v>0</v>
      </c>
      <c r="Q542" s="6">
        <f>IF(SUM($I542:P542)&lt;SUMIF($I$5:P$5, $D542,$I$518:P$518), SUMIF($I$5:P$5, $D542,$I$518:P$518)/$I$509, SUMIF($I$5:P$5, $D542,$I$518:P$518)-SUM($I542:P542))</f>
        <v>0</v>
      </c>
      <c r="R542" s="6">
        <f>IF(SUM($I542:Q542)&lt;SUMIF($I$5:Q$5, $D542,$I$518:Q$518), SUMIF($I$5:Q$5, $D542,$I$518:Q$518)/$I$509, SUMIF($I$5:Q$5, $D542,$I$518:Q$518)-SUM($I542:Q542))</f>
        <v>0</v>
      </c>
      <c r="S542" s="6">
        <f>IF(SUM($I542:R542)&lt;SUMIF($I$5:R$5, $D542,$I$518:R$518), SUMIF($I$5:R$5, $D542,$I$518:R$518)/$I$509, SUMIF($I$5:R$5, $D542,$I$518:R$518)-SUM($I542:R542))</f>
        <v>0</v>
      </c>
    </row>
    <row r="543" spans="4:19" ht="12.75" customHeight="1">
      <c r="D543" s="25">
        <f t="shared" si="198"/>
        <v>2034</v>
      </c>
      <c r="E543" s="1" t="s">
        <v>27</v>
      </c>
      <c r="I543" s="37"/>
      <c r="J543" s="6">
        <f>IF(SUM($I543:I543)&lt;SUMIF($I$5:I$5, $D543,$I$518:I$518), SUMIF($I$5:I$5, $D543,$I$518:I$518)/$I$509, SUMIF($I$5:I$5, $D543,$I$518:I$518)-SUM($I543:I543))</f>
        <v>0</v>
      </c>
      <c r="K543" s="6">
        <f>IF(SUM($I543:J543)&lt;SUMIF($I$5:J$5, $D543,$I$518:J$518), SUMIF($I$5:J$5, $D543,$I$518:J$518)/$I$509, SUMIF($I$5:J$5, $D543,$I$518:J$518)-SUM($I543:J543))</f>
        <v>0</v>
      </c>
      <c r="L543" s="6">
        <f>IF(SUM($I543:K543)&lt;SUMIF($I$5:K$5, $D543,$I$518:K$518), SUMIF($I$5:K$5, $D543,$I$518:K$518)/$I$509, SUMIF($I$5:K$5, $D543,$I$518:K$518)-SUM($I543:K543))</f>
        <v>0</v>
      </c>
      <c r="M543" s="6">
        <f>IF(SUM($I543:L543)&lt;SUMIF($I$5:L$5, $D543,$I$518:L$518), SUMIF($I$5:L$5, $D543,$I$518:L$518)/$I$509, SUMIF($I$5:L$5, $D543,$I$518:L$518)-SUM($I543:L543))</f>
        <v>0</v>
      </c>
      <c r="N543" s="6">
        <f>IF(SUM($I543:M543)&lt;SUMIF($I$5:M$5, $D543,$I$518:M$518), SUMIF($I$5:M$5, $D543,$I$518:M$518)/$I$509, SUMIF($I$5:M$5, $D543,$I$518:M$518)-SUM($I543:M543))</f>
        <v>0</v>
      </c>
      <c r="O543" s="6">
        <f>IF(SUM($I543:N543)&lt;SUMIF($I$5:N$5, $D543,$I$518:N$518), SUMIF($I$5:N$5, $D543,$I$518:N$518)/$I$509, SUMIF($I$5:N$5, $D543,$I$518:N$518)-SUM($I543:N543))</f>
        <v>0</v>
      </c>
      <c r="P543" s="6">
        <f>IF(SUM($I543:O543)&lt;SUMIF($I$5:O$5, $D543,$I$518:O$518), SUMIF($I$5:O$5, $D543,$I$518:O$518)/$I$509, SUMIF($I$5:O$5, $D543,$I$518:O$518)-SUM($I543:O543))</f>
        <v>0</v>
      </c>
      <c r="Q543" s="6">
        <f>IF(SUM($I543:P543)&lt;SUMIF($I$5:P$5, $D543,$I$518:P$518), SUMIF($I$5:P$5, $D543,$I$518:P$518)/$I$509, SUMIF($I$5:P$5, $D543,$I$518:P$518)-SUM($I543:P543))</f>
        <v>0</v>
      </c>
      <c r="R543" s="6">
        <f>IF(SUM($I543:Q543)&lt;SUMIF($I$5:Q$5, $D543,$I$518:Q$518), SUMIF($I$5:Q$5, $D543,$I$518:Q$518)/$I$509, SUMIF($I$5:Q$5, $D543,$I$518:Q$518)-SUM($I543:Q543))</f>
        <v>0</v>
      </c>
      <c r="S543" s="6">
        <f>IF(SUM($I543:R543)&lt;SUMIF($I$5:R$5, $D543,$I$518:R$518), SUMIF($I$5:R$5, $D543,$I$518:R$518)/$I$509, SUMIF($I$5:R$5, $D543,$I$518:R$518)-SUM($I543:R543))</f>
        <v>0</v>
      </c>
    </row>
    <row r="544" spans="4:19" ht="12.75" customHeight="1">
      <c r="D544" s="25">
        <f t="shared" si="198"/>
        <v>2035</v>
      </c>
      <c r="E544" s="1" t="s">
        <v>27</v>
      </c>
      <c r="I544" s="37"/>
      <c r="J544" s="6">
        <f>IF(SUM($I544:I544)&lt;SUMIF($I$5:I$5, $D544,$I$518:I$518), SUMIF($I$5:I$5, $D544,$I$518:I$518)/$I$509, SUMIF($I$5:I$5, $D544,$I$518:I$518)-SUM($I544:I544))</f>
        <v>0</v>
      </c>
      <c r="K544" s="6">
        <f>IF(SUM($I544:J544)&lt;SUMIF($I$5:J$5, $D544,$I$518:J$518), SUMIF($I$5:J$5, $D544,$I$518:J$518)/$I$509, SUMIF($I$5:J$5, $D544,$I$518:J$518)-SUM($I544:J544))</f>
        <v>0</v>
      </c>
      <c r="L544" s="6">
        <f>IF(SUM($I544:K544)&lt;SUMIF($I$5:K$5, $D544,$I$518:K$518), SUMIF($I$5:K$5, $D544,$I$518:K$518)/$I$509, SUMIF($I$5:K$5, $D544,$I$518:K$518)-SUM($I544:K544))</f>
        <v>0</v>
      </c>
      <c r="M544" s="6">
        <f>IF(SUM($I544:L544)&lt;SUMIF($I$5:L$5, $D544,$I$518:L$518), SUMIF($I$5:L$5, $D544,$I$518:L$518)/$I$509, SUMIF($I$5:L$5, $D544,$I$518:L$518)-SUM($I544:L544))</f>
        <v>0</v>
      </c>
      <c r="N544" s="6">
        <f>IF(SUM($I544:M544)&lt;SUMIF($I$5:M$5, $D544,$I$518:M$518), SUMIF($I$5:M$5, $D544,$I$518:M$518)/$I$509, SUMIF($I$5:M$5, $D544,$I$518:M$518)-SUM($I544:M544))</f>
        <v>0</v>
      </c>
      <c r="O544" s="6">
        <f>IF(SUM($I544:N544)&lt;SUMIF($I$5:N$5, $D544,$I$518:N$518), SUMIF($I$5:N$5, $D544,$I$518:N$518)/$I$509, SUMIF($I$5:N$5, $D544,$I$518:N$518)-SUM($I544:N544))</f>
        <v>0</v>
      </c>
      <c r="P544" s="6">
        <f>IF(SUM($I544:O544)&lt;SUMIF($I$5:O$5, $D544,$I$518:O$518), SUMIF($I$5:O$5, $D544,$I$518:O$518)/$I$509, SUMIF($I$5:O$5, $D544,$I$518:O$518)-SUM($I544:O544))</f>
        <v>0</v>
      </c>
      <c r="Q544" s="6">
        <f>IF(SUM($I544:P544)&lt;SUMIF($I$5:P$5, $D544,$I$518:P$518), SUMIF($I$5:P$5, $D544,$I$518:P$518)/$I$509, SUMIF($I$5:P$5, $D544,$I$518:P$518)-SUM($I544:P544))</f>
        <v>0</v>
      </c>
      <c r="R544" s="6">
        <f>IF(SUM($I544:Q544)&lt;SUMIF($I$5:Q$5, $D544,$I$518:Q$518), SUMIF($I$5:Q$5, $D544,$I$518:Q$518)/$I$509, SUMIF($I$5:Q$5, $D544,$I$518:Q$518)-SUM($I544:Q544))</f>
        <v>0</v>
      </c>
      <c r="S544" s="6">
        <f>IF(SUM($I544:R544)&lt;SUMIF($I$5:R$5, $D544,$I$518:R$518), SUMIF($I$5:R$5, $D544,$I$518:R$518)/$I$509, SUMIF($I$5:R$5, $D544,$I$518:R$518)-SUM($I544:R544))</f>
        <v>0</v>
      </c>
    </row>
    <row r="545" spans="4:19" ht="12.75" customHeight="1">
      <c r="D545" s="25">
        <f t="shared" si="198"/>
        <v>2036</v>
      </c>
      <c r="E545" s="1" t="s">
        <v>27</v>
      </c>
      <c r="I545" s="37"/>
      <c r="J545" s="6">
        <f>IF(SUM($I545:I545)&lt;SUMIF($I$5:I$5, $D545,$I$518:I$518), SUMIF($I$5:I$5, $D545,$I$518:I$518)/$I$509, SUMIF($I$5:I$5, $D545,$I$518:I$518)-SUM($I545:I545))</f>
        <v>0</v>
      </c>
      <c r="K545" s="6">
        <f>IF(SUM($I545:J545)&lt;SUMIF($I$5:J$5, $D545,$I$518:J$518), SUMIF($I$5:J$5, $D545,$I$518:J$518)/$I$509, SUMIF($I$5:J$5, $D545,$I$518:J$518)-SUM($I545:J545))</f>
        <v>0</v>
      </c>
      <c r="L545" s="6">
        <f>IF(SUM($I545:K545)&lt;SUMIF($I$5:K$5, $D545,$I$518:K$518), SUMIF($I$5:K$5, $D545,$I$518:K$518)/$I$509, SUMIF($I$5:K$5, $D545,$I$518:K$518)-SUM($I545:K545))</f>
        <v>0</v>
      </c>
      <c r="M545" s="6">
        <f>IF(SUM($I545:L545)&lt;SUMIF($I$5:L$5, $D545,$I$518:L$518), SUMIF($I$5:L$5, $D545,$I$518:L$518)/$I$509, SUMIF($I$5:L$5, $D545,$I$518:L$518)-SUM($I545:L545))</f>
        <v>0</v>
      </c>
      <c r="N545" s="6">
        <f>IF(SUM($I545:M545)&lt;SUMIF($I$5:M$5, $D545,$I$518:M$518), SUMIF($I$5:M$5, $D545,$I$518:M$518)/$I$509, SUMIF($I$5:M$5, $D545,$I$518:M$518)-SUM($I545:M545))</f>
        <v>0</v>
      </c>
      <c r="O545" s="6">
        <f>IF(SUM($I545:N545)&lt;SUMIF($I$5:N$5, $D545,$I$518:N$518), SUMIF($I$5:N$5, $D545,$I$518:N$518)/$I$509, SUMIF($I$5:N$5, $D545,$I$518:N$518)-SUM($I545:N545))</f>
        <v>0</v>
      </c>
      <c r="P545" s="6">
        <f>IF(SUM($I545:O545)&lt;SUMIF($I$5:O$5, $D545,$I$518:O$518), SUMIF($I$5:O$5, $D545,$I$518:O$518)/$I$509, SUMIF($I$5:O$5, $D545,$I$518:O$518)-SUM($I545:O545))</f>
        <v>0</v>
      </c>
      <c r="Q545" s="6">
        <f>IF(SUM($I545:P545)&lt;SUMIF($I$5:P$5, $D545,$I$518:P$518), SUMIF($I$5:P$5, $D545,$I$518:P$518)/$I$509, SUMIF($I$5:P$5, $D545,$I$518:P$518)-SUM($I545:P545))</f>
        <v>0</v>
      </c>
      <c r="R545" s="6">
        <f>IF(SUM($I545:Q545)&lt;SUMIF($I$5:Q$5, $D545,$I$518:Q$518), SUMIF($I$5:Q$5, $D545,$I$518:Q$518)/$I$509, SUMIF($I$5:Q$5, $D545,$I$518:Q$518)-SUM($I545:Q545))</f>
        <v>0</v>
      </c>
      <c r="S545" s="6">
        <f>IF(SUM($I545:R545)&lt;SUMIF($I$5:R$5, $D545,$I$518:R$518), SUMIF($I$5:R$5, $D545,$I$518:R$518)/$I$509, SUMIF($I$5:R$5, $D545,$I$518:R$518)-SUM($I545:R545))</f>
        <v>0</v>
      </c>
    </row>
    <row r="546" spans="4:19" ht="12.75" customHeight="1">
      <c r="D546" s="25">
        <f t="shared" si="198"/>
        <v>2037</v>
      </c>
      <c r="E546" s="1" t="s">
        <v>27</v>
      </c>
      <c r="I546" s="37"/>
      <c r="J546" s="6">
        <f>IF(SUM($I546:I546)&lt;SUMIF($I$5:I$5, $D546,$I$518:I$518), SUMIF($I$5:I$5, $D546,$I$518:I$518)/$I$509, SUMIF($I$5:I$5, $D546,$I$518:I$518)-SUM($I546:I546))</f>
        <v>0</v>
      </c>
      <c r="K546" s="6">
        <f>IF(SUM($I546:J546)&lt;SUMIF($I$5:J$5, $D546,$I$518:J$518), SUMIF($I$5:J$5, $D546,$I$518:J$518)/$I$509, SUMIF($I$5:J$5, $D546,$I$518:J$518)-SUM($I546:J546))</f>
        <v>0</v>
      </c>
      <c r="L546" s="6">
        <f>IF(SUM($I546:K546)&lt;SUMIF($I$5:K$5, $D546,$I$518:K$518), SUMIF($I$5:K$5, $D546,$I$518:K$518)/$I$509, SUMIF($I$5:K$5, $D546,$I$518:K$518)-SUM($I546:K546))</f>
        <v>0</v>
      </c>
      <c r="M546" s="6">
        <f>IF(SUM($I546:L546)&lt;SUMIF($I$5:L$5, $D546,$I$518:L$518), SUMIF($I$5:L$5, $D546,$I$518:L$518)/$I$509, SUMIF($I$5:L$5, $D546,$I$518:L$518)-SUM($I546:L546))</f>
        <v>0</v>
      </c>
      <c r="N546" s="6">
        <f>IF(SUM($I546:M546)&lt;SUMIF($I$5:M$5, $D546,$I$518:M$518), SUMIF($I$5:M$5, $D546,$I$518:M$518)/$I$509, SUMIF($I$5:M$5, $D546,$I$518:M$518)-SUM($I546:M546))</f>
        <v>0</v>
      </c>
      <c r="O546" s="6">
        <f>IF(SUM($I546:N546)&lt;SUMIF($I$5:N$5, $D546,$I$518:N$518), SUMIF($I$5:N$5, $D546,$I$518:N$518)/$I$509, SUMIF($I$5:N$5, $D546,$I$518:N$518)-SUM($I546:N546))</f>
        <v>0</v>
      </c>
      <c r="P546" s="6">
        <f>IF(SUM($I546:O546)&lt;SUMIF($I$5:O$5, $D546,$I$518:O$518), SUMIF($I$5:O$5, $D546,$I$518:O$518)/$I$509, SUMIF($I$5:O$5, $D546,$I$518:O$518)-SUM($I546:O546))</f>
        <v>0</v>
      </c>
      <c r="Q546" s="6">
        <f>IF(SUM($I546:P546)&lt;SUMIF($I$5:P$5, $D546,$I$518:P$518), SUMIF($I$5:P$5, $D546,$I$518:P$518)/$I$509, SUMIF($I$5:P$5, $D546,$I$518:P$518)-SUM($I546:P546))</f>
        <v>0</v>
      </c>
      <c r="R546" s="6">
        <f>IF(SUM($I546:Q546)&lt;SUMIF($I$5:Q$5, $D546,$I$518:Q$518), SUMIF($I$5:Q$5, $D546,$I$518:Q$518)/$I$509, SUMIF($I$5:Q$5, $D546,$I$518:Q$518)-SUM($I546:Q546))</f>
        <v>0</v>
      </c>
      <c r="S546" s="6">
        <f>IF(SUM($I546:R546)&lt;SUMIF($I$5:R$5, $D546,$I$518:R$518), SUMIF($I$5:R$5, $D546,$I$518:R$518)/$I$509, SUMIF($I$5:R$5, $D546,$I$518:R$518)-SUM($I546:R546))</f>
        <v>0</v>
      </c>
    </row>
    <row r="547" spans="4:19" ht="12.75" customHeight="1">
      <c r="D547" s="25">
        <f t="shared" si="198"/>
        <v>2038</v>
      </c>
      <c r="E547" s="1" t="s">
        <v>27</v>
      </c>
      <c r="I547" s="37"/>
      <c r="J547" s="6">
        <f>IF(SUM($I547:I547)&lt;SUMIF($I$5:I$5, $D547,$I$518:I$518), SUMIF($I$5:I$5, $D547,$I$518:I$518)/$I$509, SUMIF($I$5:I$5, $D547,$I$518:I$518)-SUM($I547:I547))</f>
        <v>0</v>
      </c>
      <c r="K547" s="6">
        <f>IF(SUM($I547:J547)&lt;SUMIF($I$5:J$5, $D547,$I$518:J$518), SUMIF($I$5:J$5, $D547,$I$518:J$518)/$I$509, SUMIF($I$5:J$5, $D547,$I$518:J$518)-SUM($I547:J547))</f>
        <v>0</v>
      </c>
      <c r="L547" s="6">
        <f>IF(SUM($I547:K547)&lt;SUMIF($I$5:K$5, $D547,$I$518:K$518), SUMIF($I$5:K$5, $D547,$I$518:K$518)/$I$509, SUMIF($I$5:K$5, $D547,$I$518:K$518)-SUM($I547:K547))</f>
        <v>0</v>
      </c>
      <c r="M547" s="6">
        <f>IF(SUM($I547:L547)&lt;SUMIF($I$5:L$5, $D547,$I$518:L$518), SUMIF($I$5:L$5, $D547,$I$518:L$518)/$I$509, SUMIF($I$5:L$5, $D547,$I$518:L$518)-SUM($I547:L547))</f>
        <v>0</v>
      </c>
      <c r="N547" s="6">
        <f>IF(SUM($I547:M547)&lt;SUMIF($I$5:M$5, $D547,$I$518:M$518), SUMIF($I$5:M$5, $D547,$I$518:M$518)/$I$509, SUMIF($I$5:M$5, $D547,$I$518:M$518)-SUM($I547:M547))</f>
        <v>0</v>
      </c>
      <c r="O547" s="6">
        <f>IF(SUM($I547:N547)&lt;SUMIF($I$5:N$5, $D547,$I$518:N$518), SUMIF($I$5:N$5, $D547,$I$518:N$518)/$I$509, SUMIF($I$5:N$5, $D547,$I$518:N$518)-SUM($I547:N547))</f>
        <v>0</v>
      </c>
      <c r="P547" s="6">
        <f>IF(SUM($I547:O547)&lt;SUMIF($I$5:O$5, $D547,$I$518:O$518), SUMIF($I$5:O$5, $D547,$I$518:O$518)/$I$509, SUMIF($I$5:O$5, $D547,$I$518:O$518)-SUM($I547:O547))</f>
        <v>0</v>
      </c>
      <c r="Q547" s="6">
        <f>IF(SUM($I547:P547)&lt;SUMIF($I$5:P$5, $D547,$I$518:P$518), SUMIF($I$5:P$5, $D547,$I$518:P$518)/$I$509, SUMIF($I$5:P$5, $D547,$I$518:P$518)-SUM($I547:P547))</f>
        <v>0</v>
      </c>
      <c r="R547" s="6">
        <f>IF(SUM($I547:Q547)&lt;SUMIF($I$5:Q$5, $D547,$I$518:Q$518), SUMIF($I$5:Q$5, $D547,$I$518:Q$518)/$I$509, SUMIF($I$5:Q$5, $D547,$I$518:Q$518)-SUM($I547:Q547))</f>
        <v>0</v>
      </c>
      <c r="S547" s="6">
        <f>IF(SUM($I547:R547)&lt;SUMIF($I$5:R$5, $D547,$I$518:R$518), SUMIF($I$5:R$5, $D547,$I$518:R$518)/$I$509, SUMIF($I$5:R$5, $D547,$I$518:R$518)-SUM($I547:R547))</f>
        <v>0</v>
      </c>
    </row>
    <row r="548" spans="4:19" ht="12.75" customHeight="1">
      <c r="D548" s="25">
        <f t="shared" si="198"/>
        <v>2039</v>
      </c>
      <c r="E548" s="1" t="s">
        <v>27</v>
      </c>
      <c r="I548" s="37"/>
      <c r="J548" s="6">
        <f>IF(SUM($I548:I548)&lt;SUMIF($I$5:I$5, $D548,$I$518:I$518), SUMIF($I$5:I$5, $D548,$I$518:I$518)/$I$509, SUMIF($I$5:I$5, $D548,$I$518:I$518)-SUM($I548:I548))</f>
        <v>0</v>
      </c>
      <c r="K548" s="6">
        <f>IF(SUM($I548:J548)&lt;SUMIF($I$5:J$5, $D548,$I$518:J$518), SUMIF($I$5:J$5, $D548,$I$518:J$518)/$I$509, SUMIF($I$5:J$5, $D548,$I$518:J$518)-SUM($I548:J548))</f>
        <v>0</v>
      </c>
      <c r="L548" s="6">
        <f>IF(SUM($I548:K548)&lt;SUMIF($I$5:K$5, $D548,$I$518:K$518), SUMIF($I$5:K$5, $D548,$I$518:K$518)/$I$509, SUMIF($I$5:K$5, $D548,$I$518:K$518)-SUM($I548:K548))</f>
        <v>0</v>
      </c>
      <c r="M548" s="6">
        <f>IF(SUM($I548:L548)&lt;SUMIF($I$5:L$5, $D548,$I$518:L$518), SUMIF($I$5:L$5, $D548,$I$518:L$518)/$I$509, SUMIF($I$5:L$5, $D548,$I$518:L$518)-SUM($I548:L548))</f>
        <v>0</v>
      </c>
      <c r="N548" s="6">
        <f>IF(SUM($I548:M548)&lt;SUMIF($I$5:M$5, $D548,$I$518:M$518), SUMIF($I$5:M$5, $D548,$I$518:M$518)/$I$509, SUMIF($I$5:M$5, $D548,$I$518:M$518)-SUM($I548:M548))</f>
        <v>0</v>
      </c>
      <c r="O548" s="6">
        <f>IF(SUM($I548:N548)&lt;SUMIF($I$5:N$5, $D548,$I$518:N$518), SUMIF($I$5:N$5, $D548,$I$518:N$518)/$I$509, SUMIF($I$5:N$5, $D548,$I$518:N$518)-SUM($I548:N548))</f>
        <v>0</v>
      </c>
      <c r="P548" s="6">
        <f>IF(SUM($I548:O548)&lt;SUMIF($I$5:O$5, $D548,$I$518:O$518), SUMIF($I$5:O$5, $D548,$I$518:O$518)/$I$509, SUMIF($I$5:O$5, $D548,$I$518:O$518)-SUM($I548:O548))</f>
        <v>0</v>
      </c>
      <c r="Q548" s="6">
        <f>IF(SUM($I548:P548)&lt;SUMIF($I$5:P$5, $D548,$I$518:P$518), SUMIF($I$5:P$5, $D548,$I$518:P$518)/$I$509, SUMIF($I$5:P$5, $D548,$I$518:P$518)-SUM($I548:P548))</f>
        <v>0</v>
      </c>
      <c r="R548" s="6">
        <f>IF(SUM($I548:Q548)&lt;SUMIF($I$5:Q$5, $D548,$I$518:Q$518), SUMIF($I$5:Q$5, $D548,$I$518:Q$518)/$I$509, SUMIF($I$5:Q$5, $D548,$I$518:Q$518)-SUM($I548:Q548))</f>
        <v>0</v>
      </c>
      <c r="S548" s="6">
        <f>IF(SUM($I548:R548)&lt;SUMIF($I$5:R$5, $D548,$I$518:R$518), SUMIF($I$5:R$5, $D548,$I$518:R$518)/$I$509, SUMIF($I$5:R$5, $D548,$I$518:R$518)-SUM($I548:R548))</f>
        <v>0</v>
      </c>
    </row>
    <row r="549" spans="4:19" ht="12.75" customHeight="1">
      <c r="D549" s="25">
        <f t="shared" si="198"/>
        <v>2040</v>
      </c>
      <c r="E549" s="1" t="s">
        <v>27</v>
      </c>
      <c r="I549" s="37"/>
      <c r="J549" s="6">
        <f>IF(SUM($I549:I549)&lt;SUMIF($I$5:I$5, $D549,$I$518:I$518), SUMIF($I$5:I$5, $D549,$I$518:I$518)/$I$509, SUMIF($I$5:I$5, $D549,$I$518:I$518)-SUM($I549:I549))</f>
        <v>0</v>
      </c>
      <c r="K549" s="6">
        <f>IF(SUM($I549:J549)&lt;SUMIF($I$5:J$5, $D549,$I$518:J$518), SUMIF($I$5:J$5, $D549,$I$518:J$518)/$I$509, SUMIF($I$5:J$5, $D549,$I$518:J$518)-SUM($I549:J549))</f>
        <v>0</v>
      </c>
      <c r="L549" s="6">
        <f>IF(SUM($I549:K549)&lt;SUMIF($I$5:K$5, $D549,$I$518:K$518), SUMIF($I$5:K$5, $D549,$I$518:K$518)/$I$509, SUMIF($I$5:K$5, $D549,$I$518:K$518)-SUM($I549:K549))</f>
        <v>0</v>
      </c>
      <c r="M549" s="6">
        <f>IF(SUM($I549:L549)&lt;SUMIF($I$5:L$5, $D549,$I$518:L$518), SUMIF($I$5:L$5, $D549,$I$518:L$518)/$I$509, SUMIF($I$5:L$5, $D549,$I$518:L$518)-SUM($I549:L549))</f>
        <v>0</v>
      </c>
      <c r="N549" s="6">
        <f>IF(SUM($I549:M549)&lt;SUMIF($I$5:M$5, $D549,$I$518:M$518), SUMIF($I$5:M$5, $D549,$I$518:M$518)/$I$509, SUMIF($I$5:M$5, $D549,$I$518:M$518)-SUM($I549:M549))</f>
        <v>0</v>
      </c>
      <c r="O549" s="6">
        <f>IF(SUM($I549:N549)&lt;SUMIF($I$5:N$5, $D549,$I$518:N$518), SUMIF($I$5:N$5, $D549,$I$518:N$518)/$I$509, SUMIF($I$5:N$5, $D549,$I$518:N$518)-SUM($I549:N549))</f>
        <v>0</v>
      </c>
      <c r="P549" s="6">
        <f>IF(SUM($I549:O549)&lt;SUMIF($I$5:O$5, $D549,$I$518:O$518), SUMIF($I$5:O$5, $D549,$I$518:O$518)/$I$509, SUMIF($I$5:O$5, $D549,$I$518:O$518)-SUM($I549:O549))</f>
        <v>0</v>
      </c>
      <c r="Q549" s="6">
        <f>IF(SUM($I549:P549)&lt;SUMIF($I$5:P$5, $D549,$I$518:P$518), SUMIF($I$5:P$5, $D549,$I$518:P$518)/$I$509, SUMIF($I$5:P$5, $D549,$I$518:P$518)-SUM($I549:P549))</f>
        <v>0</v>
      </c>
      <c r="R549" s="6">
        <f>IF(SUM($I549:Q549)&lt;SUMIF($I$5:Q$5, $D549,$I$518:Q$518), SUMIF($I$5:Q$5, $D549,$I$518:Q$518)/$I$509, SUMIF($I$5:Q$5, $D549,$I$518:Q$518)-SUM($I549:Q549))</f>
        <v>0</v>
      </c>
      <c r="S549" s="6">
        <f>IF(SUM($I549:R549)&lt;SUMIF($I$5:R$5, $D549,$I$518:R$518), SUMIF($I$5:R$5, $D549,$I$518:R$518)/$I$509, SUMIF($I$5:R$5, $D549,$I$518:R$518)-SUM($I549:R549))</f>
        <v>0</v>
      </c>
    </row>
    <row r="550" spans="4:19" ht="12.75" customHeight="1">
      <c r="D550" s="25"/>
      <c r="I550" s="37"/>
    </row>
    <row r="551" spans="4:19" ht="12.75" customHeight="1">
      <c r="D551" s="21" t="s">
        <v>20</v>
      </c>
      <c r="E551" s="1" t="s">
        <v>27</v>
      </c>
      <c r="I551" s="37"/>
      <c r="J551" s="1">
        <f>J512+SUM(J520:J549)</f>
        <v>0</v>
      </c>
      <c r="K551" s="1">
        <f t="shared" ref="K551:N551" si="199">K512+SUM(K520:K549)</f>
        <v>0</v>
      </c>
      <c r="L551" s="1">
        <f t="shared" si="199"/>
        <v>0</v>
      </c>
      <c r="M551" s="1">
        <f t="shared" si="199"/>
        <v>0</v>
      </c>
      <c r="N551" s="1">
        <f t="shared" si="199"/>
        <v>0</v>
      </c>
      <c r="O551" s="1">
        <f t="shared" ref="O551:S551" si="200">O512+SUM(O520:O549)</f>
        <v>2.5587244743648014</v>
      </c>
      <c r="P551" s="1">
        <f t="shared" si="200"/>
        <v>2.5587244743648014</v>
      </c>
      <c r="Q551" s="1">
        <f t="shared" si="200"/>
        <v>2.5587244743648014</v>
      </c>
      <c r="R551" s="1">
        <f t="shared" si="200"/>
        <v>2.5587244743648014</v>
      </c>
      <c r="S551" s="1">
        <f t="shared" si="200"/>
        <v>2.5587244743648014</v>
      </c>
    </row>
    <row r="552" spans="4:19" ht="12.75" customHeight="1">
      <c r="D552" s="21" t="s">
        <v>19</v>
      </c>
      <c r="E552" s="1" t="s">
        <v>27</v>
      </c>
      <c r="I552" s="37"/>
      <c r="J552" s="1">
        <f t="shared" ref="J552" si="201">J518-SUM(J520:J549)+I552</f>
        <v>0</v>
      </c>
      <c r="K552" s="1">
        <f t="shared" ref="K552" si="202">K518-SUM(K520:K549)+J552</f>
        <v>0</v>
      </c>
      <c r="L552" s="1">
        <f t="shared" ref="L552" si="203">L518-SUM(L520:L549)+K552</f>
        <v>0</v>
      </c>
      <c r="M552" s="1">
        <f t="shared" ref="M552" si="204">M518-SUM(M520:M549)+L552</f>
        <v>0</v>
      </c>
      <c r="N552" s="1">
        <f t="shared" ref="N552" si="205">N518-SUM(N520:N549)+M552</f>
        <v>0</v>
      </c>
      <c r="O552" s="1">
        <f t="shared" ref="O552" si="206">O518-SUM(O520:O549)+N552</f>
        <v>0</v>
      </c>
      <c r="P552" s="1">
        <f t="shared" ref="P552" si="207">P518-SUM(P520:P549)+O552</f>
        <v>0</v>
      </c>
      <c r="Q552" s="1">
        <f t="shared" ref="Q552" si="208">Q518-SUM(Q520:Q549)+P552</f>
        <v>0</v>
      </c>
      <c r="R552" s="1">
        <f t="shared" ref="R552" si="209">R518-SUM(R520:R549)+Q552</f>
        <v>0</v>
      </c>
      <c r="S552" s="1">
        <f t="shared" ref="S552" si="210">S518-SUM(S520:S549)+R552</f>
        <v>0</v>
      </c>
    </row>
    <row r="553" spans="4:19" ht="12.75" customHeight="1">
      <c r="D553" s="21" t="str">
        <f>"Total Closing RAB - "&amp;B507</f>
        <v>Total Closing RAB - Old SWER ACRs</v>
      </c>
      <c r="E553" s="1" t="s">
        <v>27</v>
      </c>
      <c r="I553" s="37"/>
      <c r="J553" s="1">
        <f t="shared" ref="J553:S553" si="211">J552+J515</f>
        <v>0</v>
      </c>
      <c r="K553" s="1">
        <f t="shared" si="211"/>
        <v>0</v>
      </c>
      <c r="L553" s="1">
        <f t="shared" si="211"/>
        <v>0</v>
      </c>
      <c r="M553" s="1">
        <f t="shared" si="211"/>
        <v>0</v>
      </c>
      <c r="N553" s="1">
        <f t="shared" si="211"/>
        <v>12.793622371824007</v>
      </c>
      <c r="O553" s="1">
        <f t="shared" si="211"/>
        <v>10.234897897459206</v>
      </c>
      <c r="P553" s="1">
        <f t="shared" si="211"/>
        <v>7.6761734230944043</v>
      </c>
      <c r="Q553" s="1">
        <f t="shared" si="211"/>
        <v>5.1174489487296029</v>
      </c>
      <c r="R553" s="1">
        <f t="shared" si="211"/>
        <v>2.5587244743648014</v>
      </c>
      <c r="S553" s="1">
        <f t="shared" si="211"/>
        <v>0</v>
      </c>
    </row>
    <row r="554" spans="4:19" ht="12.75" customHeight="1">
      <c r="I554" s="3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4"/>
  <sheetViews>
    <sheetView showGridLines="0" tabSelected="1" zoomScale="80" zoomScaleNormal="80" workbookViewId="0">
      <pane xSplit="3" ySplit="6" topLeftCell="D13" activePane="bottomRight" state="frozen"/>
      <selection pane="topRight" activeCell="H1" sqref="H1"/>
      <selection pane="bottomLeft" activeCell="A6" sqref="A6"/>
      <selection pane="bottomRight" activeCell="J28" sqref="J28"/>
    </sheetView>
  </sheetViews>
  <sheetFormatPr defaultRowHeight="12.75"/>
  <cols>
    <col min="1" max="1" width="2.375" style="1" customWidth="1"/>
    <col min="2" max="2" width="3.875" style="1" customWidth="1"/>
    <col min="3" max="3" width="37.5" style="1" customWidth="1"/>
    <col min="4" max="4" width="9.5" style="1" customWidth="1"/>
    <col min="5" max="14" width="10.625" style="1" customWidth="1"/>
    <col min="15" max="16" width="4" style="1" customWidth="1"/>
    <col min="17" max="22" width="10.625" style="1" customWidth="1"/>
    <col min="23" max="23" width="15" style="1" customWidth="1"/>
    <col min="24" max="24" width="10.5" style="1" customWidth="1"/>
    <col min="25" max="25" width="7.375" style="1" customWidth="1"/>
    <col min="26" max="30" width="10.625" style="1" customWidth="1"/>
    <col min="31" max="16384" width="9" style="1"/>
  </cols>
  <sheetData>
    <row r="1" spans="1:54" s="31" customFormat="1" ht="12.75" customHeight="1"/>
    <row r="2" spans="1:54" s="31" customFormat="1" ht="12.75" customHeight="1">
      <c r="A2" s="73" t="s">
        <v>47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</row>
    <row r="3" spans="1:54" s="31" customFormat="1" ht="12.75" customHeight="1"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2"/>
      <c r="Y3" s="82"/>
      <c r="Z3" s="89"/>
      <c r="AA3" s="89"/>
      <c r="AB3" s="89"/>
      <c r="AC3" s="89"/>
    </row>
    <row r="4" spans="1:54" s="31" customFormat="1" ht="12.75" customHeight="1">
      <c r="E4" s="105" t="s">
        <v>52</v>
      </c>
      <c r="F4" s="106"/>
      <c r="G4" s="106"/>
      <c r="H4" s="106"/>
      <c r="I4" s="106"/>
      <c r="J4" s="105"/>
      <c r="K4" s="106"/>
      <c r="L4" s="106"/>
      <c r="M4" s="106"/>
      <c r="N4" s="106"/>
      <c r="O4" s="89"/>
      <c r="P4" s="89"/>
      <c r="Q4" s="119" t="s">
        <v>53</v>
      </c>
      <c r="R4" s="120"/>
      <c r="S4" s="120"/>
      <c r="T4" s="120"/>
      <c r="U4" s="120"/>
      <c r="V4" s="89"/>
      <c r="W4" s="89"/>
      <c r="X4" s="82"/>
      <c r="Y4" s="82"/>
      <c r="Z4" s="89"/>
      <c r="AA4" s="89"/>
      <c r="AB4" s="89"/>
      <c r="AC4" s="89"/>
    </row>
    <row r="5" spans="1:54" ht="12.75" customHeight="1">
      <c r="B5" s="31"/>
      <c r="C5" s="31"/>
      <c r="D5" s="31"/>
      <c r="E5" s="36">
        <f>Depreciation!J5</f>
        <v>2011</v>
      </c>
      <c r="F5" s="36">
        <f>Depreciation!K5</f>
        <v>2012</v>
      </c>
      <c r="G5" s="36">
        <f>Depreciation!L5</f>
        <v>2013</v>
      </c>
      <c r="H5" s="36">
        <f>Depreciation!M5</f>
        <v>2014</v>
      </c>
      <c r="I5" s="36">
        <f>Depreciation!N5</f>
        <v>2015</v>
      </c>
      <c r="J5" s="36">
        <f>Depreciation!O5</f>
        <v>2016</v>
      </c>
      <c r="K5" s="36">
        <f>Depreciation!P5</f>
        <v>2017</v>
      </c>
      <c r="L5" s="36">
        <f>Depreciation!Q5</f>
        <v>2018</v>
      </c>
      <c r="M5" s="36">
        <f>Depreciation!R5</f>
        <v>2019</v>
      </c>
      <c r="N5" s="36">
        <f>Depreciation!S5</f>
        <v>2020</v>
      </c>
      <c r="O5" s="89"/>
      <c r="P5" s="89"/>
      <c r="Q5" s="121">
        <f>J5</f>
        <v>2016</v>
      </c>
      <c r="R5" s="121">
        <f t="shared" ref="R5:U5" si="0">K5</f>
        <v>2017</v>
      </c>
      <c r="S5" s="121">
        <f t="shared" si="0"/>
        <v>2018</v>
      </c>
      <c r="T5" s="121">
        <f t="shared" si="0"/>
        <v>2019</v>
      </c>
      <c r="U5" s="121">
        <f t="shared" si="0"/>
        <v>2020</v>
      </c>
      <c r="V5" s="89"/>
      <c r="W5" s="89"/>
      <c r="X5" s="109" t="s">
        <v>13</v>
      </c>
      <c r="Y5" s="82"/>
      <c r="Z5" s="89"/>
      <c r="AA5" s="89"/>
      <c r="AB5" s="89"/>
      <c r="AC5" s="89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</row>
    <row r="6" spans="1:54" ht="12.75" customHeight="1">
      <c r="B6" s="31"/>
      <c r="C6" s="31"/>
      <c r="D6" s="31"/>
      <c r="O6" s="89"/>
      <c r="P6" s="89"/>
      <c r="W6" s="89"/>
      <c r="X6" s="110">
        <f ca="1">SUM(X7:X52)</f>
        <v>6.5725203057809267E-14</v>
      </c>
      <c r="Y6" s="82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</row>
    <row r="7" spans="1:54" ht="12.75" customHeight="1">
      <c r="C7" s="104" t="s">
        <v>46</v>
      </c>
      <c r="D7" s="69"/>
      <c r="O7" s="89"/>
      <c r="P7" s="89"/>
      <c r="W7" s="89"/>
      <c r="X7" s="110"/>
      <c r="Y7" s="69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</row>
    <row r="8" spans="1:54" s="67" customFormat="1" ht="12.75" customHeight="1">
      <c r="B8" s="72"/>
      <c r="C8" s="82" t="str">
        <f>Depreciation!B17</f>
        <v>Subtransmission</v>
      </c>
      <c r="D8" s="72"/>
      <c r="E8" s="83">
        <f>Depreciation!J61</f>
        <v>6.9771269427777121</v>
      </c>
      <c r="F8" s="83">
        <f>Depreciation!K61</f>
        <v>8.0902303979589867</v>
      </c>
      <c r="G8" s="67">
        <f>Depreciation!L61</f>
        <v>8.7312851902813371</v>
      </c>
      <c r="H8" s="67">
        <f>Depreciation!M61</f>
        <v>10.510956568928203</v>
      </c>
      <c r="I8" s="67">
        <f>Depreciation!N61</f>
        <v>10.876752453580782</v>
      </c>
      <c r="J8" s="67">
        <f>Depreciation!O61</f>
        <v>11.070859988844941</v>
      </c>
      <c r="K8" s="67">
        <f>Depreciation!P61</f>
        <v>11.847814511707071</v>
      </c>
      <c r="L8" s="67">
        <f>Depreciation!Q61</f>
        <v>12.67722057283807</v>
      </c>
      <c r="M8" s="67">
        <f>Depreciation!R61</f>
        <v>13.534857780583838</v>
      </c>
      <c r="N8" s="67">
        <f>Depreciation!S61</f>
        <v>14.380503977752554</v>
      </c>
      <c r="Q8" s="67">
        <f t="shared" ref="Q8:Q18" si="1">J8*conv_2015_2010</f>
        <v>12.559065153121811</v>
      </c>
      <c r="R8" s="67">
        <f t="shared" ref="R8:R18" si="2">K8*conv_2015_2010</f>
        <v>13.440462125305562</v>
      </c>
      <c r="S8" s="67">
        <f t="shared" ref="S8:S18" si="3">L8*conv_2015_2010</f>
        <v>14.381361456580109</v>
      </c>
      <c r="T8" s="67">
        <f t="shared" ref="T8:T18" si="4">M8*conv_2015_2010</f>
        <v>15.354286918619518</v>
      </c>
      <c r="U8" s="67">
        <f t="shared" ref="U8:U18" si="5">N8*conv_2015_2010</f>
        <v>16.313609473274973</v>
      </c>
      <c r="W8" s="89"/>
      <c r="X8" s="110"/>
      <c r="Y8" s="72"/>
      <c r="Z8" s="83"/>
      <c r="AA8" s="83"/>
      <c r="AB8" s="83"/>
      <c r="AC8" s="83"/>
      <c r="AD8" s="83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V8" s="70"/>
    </row>
    <row r="9" spans="1:54" s="67" customFormat="1" ht="12.75" customHeight="1">
      <c r="B9" s="72"/>
      <c r="C9" s="83" t="str">
        <f>Depreciation!B66</f>
        <v>Distribution system assets</v>
      </c>
      <c r="D9" s="72"/>
      <c r="E9" s="83">
        <f>Depreciation!J110</f>
        <v>68.635131682911933</v>
      </c>
      <c r="F9" s="83">
        <f>Depreciation!K110</f>
        <v>71.433138020918634</v>
      </c>
      <c r="G9" s="67">
        <f>Depreciation!L110</f>
        <v>75.268172846843513</v>
      </c>
      <c r="H9" s="67">
        <f>Depreciation!M110</f>
        <v>78.093837300927149</v>
      </c>
      <c r="I9" s="67">
        <f>Depreciation!N110</f>
        <v>82.189920439735999</v>
      </c>
      <c r="J9" s="67">
        <f>Depreciation!O110</f>
        <v>85.623265318649288</v>
      </c>
      <c r="K9" s="67">
        <f>Depreciation!P110</f>
        <v>89.905222770625699</v>
      </c>
      <c r="L9" s="67">
        <f>Depreciation!Q110</f>
        <v>94.476251524138078</v>
      </c>
      <c r="M9" s="67">
        <f>Depreciation!R110</f>
        <v>99.202867979462965</v>
      </c>
      <c r="N9" s="67">
        <f>Depreciation!S110</f>
        <v>103.86339948954806</v>
      </c>
      <c r="Q9" s="67">
        <f t="shared" si="1"/>
        <v>97.133209962322553</v>
      </c>
      <c r="R9" s="67">
        <f t="shared" si="2"/>
        <v>101.99077140528665</v>
      </c>
      <c r="S9" s="67">
        <f t="shared" si="3"/>
        <v>107.17626268509686</v>
      </c>
      <c r="T9" s="67">
        <f t="shared" si="4"/>
        <v>112.53825661113841</v>
      </c>
      <c r="U9" s="67">
        <f t="shared" si="5"/>
        <v>117.82528209446247</v>
      </c>
      <c r="X9" s="110"/>
      <c r="Y9" s="72"/>
      <c r="Z9" s="83"/>
      <c r="AA9" s="83"/>
      <c r="AB9" s="83"/>
      <c r="AC9" s="83"/>
      <c r="AD9" s="83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V9" s="70"/>
    </row>
    <row r="10" spans="1:54" s="67" customFormat="1" ht="12.75" customHeight="1">
      <c r="B10" s="72"/>
      <c r="C10" s="83" t="str">
        <f>Depreciation!B115</f>
        <v>Standard metering</v>
      </c>
      <c r="D10" s="72"/>
      <c r="E10" s="83">
        <f>Depreciation!J159</f>
        <v>12.546138344865666</v>
      </c>
      <c r="F10" s="83">
        <f>Depreciation!K159</f>
        <v>12.546138344865666</v>
      </c>
      <c r="G10" s="67">
        <f>Depreciation!L159</f>
        <v>12.546138344865666</v>
      </c>
      <c r="H10" s="67">
        <f>Depreciation!M159</f>
        <v>12.546138344865666</v>
      </c>
      <c r="I10" s="67">
        <f>Depreciation!N159</f>
        <v>12.546138344865666</v>
      </c>
      <c r="J10" s="67">
        <f>Depreciation!O159</f>
        <v>10.189100317344334</v>
      </c>
      <c r="K10" s="67">
        <f>Depreciation!P159</f>
        <v>0</v>
      </c>
      <c r="L10" s="67">
        <f>Depreciation!Q159</f>
        <v>0</v>
      </c>
      <c r="M10" s="67">
        <f>Depreciation!R159</f>
        <v>0</v>
      </c>
      <c r="N10" s="67">
        <f>Depreciation!S159</f>
        <v>0</v>
      </c>
      <c r="Q10" s="67">
        <f t="shared" si="1"/>
        <v>11.558774554656136</v>
      </c>
      <c r="R10" s="67">
        <f t="shared" si="2"/>
        <v>0</v>
      </c>
      <c r="S10" s="67">
        <f t="shared" si="3"/>
        <v>0</v>
      </c>
      <c r="T10" s="67">
        <f t="shared" si="4"/>
        <v>0</v>
      </c>
      <c r="U10" s="67">
        <f t="shared" si="5"/>
        <v>0</v>
      </c>
      <c r="X10" s="110"/>
      <c r="Y10" s="72"/>
      <c r="Z10" s="83"/>
      <c r="AA10" s="83"/>
      <c r="AB10" s="83"/>
      <c r="AC10" s="83"/>
      <c r="AD10" s="83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V10" s="70"/>
    </row>
    <row r="11" spans="1:54" s="67" customFormat="1" ht="12.75" customHeight="1">
      <c r="B11" s="72"/>
      <c r="C11" s="83" t="str">
        <f>Depreciation!B164</f>
        <v>Public lighting</v>
      </c>
      <c r="D11" s="72"/>
      <c r="E11" s="83">
        <f>Depreciation!J208</f>
        <v>1.3513907601512256</v>
      </c>
      <c r="F11" s="83">
        <f>Depreciation!K208</f>
        <v>1.3513907601512256</v>
      </c>
      <c r="G11" s="67">
        <f>Depreciation!L208</f>
        <v>1.3513907601512256</v>
      </c>
      <c r="H11" s="67">
        <f>Depreciation!M208</f>
        <v>1.3513907601512256</v>
      </c>
      <c r="I11" s="67">
        <f>Depreciation!N208</f>
        <v>1.3513907601512256</v>
      </c>
      <c r="J11" s="67">
        <f>Depreciation!O208</f>
        <v>1.3513907601512256</v>
      </c>
      <c r="K11" s="67">
        <f>Depreciation!P208</f>
        <v>1.3513907601512256</v>
      </c>
      <c r="L11" s="67">
        <f>Depreciation!Q208</f>
        <v>1.3513907601512256</v>
      </c>
      <c r="M11" s="67">
        <f>Depreciation!R208</f>
        <v>1.3513907601512256</v>
      </c>
      <c r="N11" s="67">
        <f>Depreciation!S208</f>
        <v>1.3513907601512256</v>
      </c>
      <c r="Q11" s="67">
        <f t="shared" si="1"/>
        <v>1.5330520502623408</v>
      </c>
      <c r="R11" s="67">
        <f t="shared" si="2"/>
        <v>1.5330520502623408</v>
      </c>
      <c r="S11" s="67">
        <f t="shared" si="3"/>
        <v>1.5330520502623408</v>
      </c>
      <c r="T11" s="67">
        <f t="shared" si="4"/>
        <v>1.5330520502623408</v>
      </c>
      <c r="U11" s="67">
        <f t="shared" si="5"/>
        <v>1.5330520502623408</v>
      </c>
      <c r="X11" s="110"/>
      <c r="Y11" s="72"/>
      <c r="Z11" s="83"/>
      <c r="AA11" s="83"/>
      <c r="AB11" s="83"/>
      <c r="AC11" s="83"/>
      <c r="AD11" s="83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V11" s="70"/>
    </row>
    <row r="12" spans="1:54" s="67" customFormat="1" ht="12.75" customHeight="1">
      <c r="B12" s="72"/>
      <c r="C12" s="83" t="str">
        <f>Depreciation!B213</f>
        <v>SCADA/Network control</v>
      </c>
      <c r="D12" s="72"/>
      <c r="E12" s="83">
        <f>Depreciation!J257</f>
        <v>1.5669476908601689</v>
      </c>
      <c r="F12" s="83">
        <f>Depreciation!K257</f>
        <v>1.900621963664457</v>
      </c>
      <c r="G12" s="67">
        <f>Depreciation!L257</f>
        <v>2.1043391452599463</v>
      </c>
      <c r="H12" s="67">
        <f>Depreciation!M257</f>
        <v>2.3277007349834316</v>
      </c>
      <c r="I12" s="67">
        <f>Depreciation!N257</f>
        <v>2.5544409721431833</v>
      </c>
      <c r="J12" s="67">
        <f>Depreciation!O257</f>
        <v>1.7827197487078288</v>
      </c>
      <c r="K12" s="67">
        <f>Depreciation!P257</f>
        <v>1.7126660324093907</v>
      </c>
      <c r="L12" s="67">
        <f>Depreciation!Q257</f>
        <v>2.2237451974925122</v>
      </c>
      <c r="M12" s="67">
        <f>Depreciation!R257</f>
        <v>2.7980925097693072</v>
      </c>
      <c r="N12" s="67">
        <f>Depreciation!S257</f>
        <v>3.3794524737770733</v>
      </c>
      <c r="Q12" s="67">
        <f t="shared" si="1"/>
        <v>2.0223626255176326</v>
      </c>
      <c r="R12" s="67">
        <f t="shared" si="2"/>
        <v>1.9428919079675151</v>
      </c>
      <c r="S12" s="67">
        <f t="shared" si="3"/>
        <v>2.5226731118802657</v>
      </c>
      <c r="T12" s="67">
        <f t="shared" si="4"/>
        <v>3.1742273111631389</v>
      </c>
      <c r="U12" s="67">
        <f t="shared" si="5"/>
        <v>3.8337368409329087</v>
      </c>
      <c r="X12" s="110"/>
      <c r="Y12" s="72"/>
      <c r="Z12" s="83"/>
      <c r="AA12" s="83"/>
      <c r="AB12" s="83"/>
      <c r="AC12" s="83"/>
      <c r="AD12" s="83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V12" s="70"/>
    </row>
    <row r="13" spans="1:54" s="67" customFormat="1" ht="12.75" customHeight="1">
      <c r="B13" s="72"/>
      <c r="C13" s="83" t="str">
        <f>Depreciation!B262</f>
        <v>Non-network general assets - IT</v>
      </c>
      <c r="D13" s="72"/>
      <c r="E13" s="83">
        <f>Depreciation!J306</f>
        <v>12.515904655445341</v>
      </c>
      <c r="F13" s="83">
        <f>Depreciation!K306</f>
        <v>15.542084310188692</v>
      </c>
      <c r="G13" s="67">
        <f>Depreciation!L306</f>
        <v>17.761937921725583</v>
      </c>
      <c r="H13" s="67">
        <f>Depreciation!M306</f>
        <v>19.90611130648691</v>
      </c>
      <c r="I13" s="67">
        <f>Depreciation!N306</f>
        <v>23.017118336676859</v>
      </c>
      <c r="J13" s="67">
        <f>Depreciation!O306</f>
        <v>19.748348921346984</v>
      </c>
      <c r="K13" s="67">
        <f>Depreciation!P306</f>
        <v>22.348382865287796</v>
      </c>
      <c r="L13" s="67">
        <f>Depreciation!Q306</f>
        <v>25.550795571921963</v>
      </c>
      <c r="M13" s="67">
        <f>Depreciation!R306</f>
        <v>28.926933491589704</v>
      </c>
      <c r="N13" s="67">
        <f>Depreciation!S306</f>
        <v>31.631472020686257</v>
      </c>
      <c r="Q13" s="67">
        <f t="shared" si="1"/>
        <v>22.403029305734762</v>
      </c>
      <c r="R13" s="67">
        <f t="shared" si="2"/>
        <v>25.352573942301682</v>
      </c>
      <c r="S13" s="67">
        <f t="shared" si="3"/>
        <v>28.985472368469917</v>
      </c>
      <c r="T13" s="67">
        <f t="shared" si="4"/>
        <v>32.815449094917177</v>
      </c>
      <c r="U13" s="67">
        <f t="shared" si="5"/>
        <v>35.883546390906524</v>
      </c>
      <c r="X13" s="110"/>
      <c r="Y13" s="72"/>
      <c r="Z13" s="83"/>
      <c r="AA13" s="83"/>
      <c r="AB13" s="83"/>
      <c r="AC13" s="83"/>
      <c r="AD13" s="83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V13" s="70"/>
    </row>
    <row r="14" spans="1:54" s="67" customFormat="1" ht="12.75" customHeight="1">
      <c r="B14" s="72"/>
      <c r="C14" s="83" t="str">
        <f>Depreciation!B311</f>
        <v>Non-network general assets - Other</v>
      </c>
      <c r="D14" s="72"/>
      <c r="E14" s="83">
        <f>Depreciation!J355</f>
        <v>14.162169039414588</v>
      </c>
      <c r="F14" s="83">
        <f>Depreciation!K355</f>
        <v>15.055658335972581</v>
      </c>
      <c r="G14" s="67">
        <f>Depreciation!L355</f>
        <v>15.52223865399065</v>
      </c>
      <c r="H14" s="67">
        <f>Depreciation!M355</f>
        <v>16.135339103241989</v>
      </c>
      <c r="I14" s="67">
        <f>Depreciation!N355</f>
        <v>17.868883681973433</v>
      </c>
      <c r="J14" s="67">
        <f>Depreciation!O355</f>
        <v>18.128355735061461</v>
      </c>
      <c r="K14" s="67">
        <f>Depreciation!P355</f>
        <v>19.162708695232176</v>
      </c>
      <c r="L14" s="67">
        <f>Depreciation!Q355</f>
        <v>20.201685195506933</v>
      </c>
      <c r="M14" s="67">
        <f>Depreciation!R355</f>
        <v>21.244540066354869</v>
      </c>
      <c r="N14" s="67">
        <f>Depreciation!S355</f>
        <v>14.121213421097275</v>
      </c>
      <c r="Q14" s="67">
        <f t="shared" si="1"/>
        <v>20.565267831497565</v>
      </c>
      <c r="R14" s="67">
        <f t="shared" si="2"/>
        <v>21.738664137764442</v>
      </c>
      <c r="S14" s="67">
        <f t="shared" si="3"/>
        <v>22.917305505522769</v>
      </c>
      <c r="T14" s="67">
        <f t="shared" si="4"/>
        <v>24.100346595503723</v>
      </c>
      <c r="U14" s="67">
        <f t="shared" si="5"/>
        <v>16.019463670879848</v>
      </c>
      <c r="X14" s="110"/>
      <c r="Y14" s="72"/>
      <c r="Z14" s="83"/>
      <c r="AA14" s="83"/>
      <c r="AB14" s="83"/>
      <c r="AC14" s="83"/>
      <c r="AD14" s="83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V14" s="70"/>
    </row>
    <row r="15" spans="1:54" s="67" customFormat="1" ht="12.75" customHeight="1">
      <c r="B15" s="72"/>
      <c r="C15" s="83" t="str">
        <f>Depreciation!B360</f>
        <v>VBRC</v>
      </c>
      <c r="D15" s="72"/>
      <c r="E15" s="83">
        <f>Depreciation!J404</f>
        <v>0</v>
      </c>
      <c r="F15" s="83">
        <f>Depreciation!K404</f>
        <v>0</v>
      </c>
      <c r="G15" s="67">
        <f>Depreciation!L404</f>
        <v>0.37889736263649715</v>
      </c>
      <c r="H15" s="67">
        <f>Depreciation!M404</f>
        <v>1.2506666862727365</v>
      </c>
      <c r="I15" s="67">
        <f>Depreciation!N404</f>
        <v>2.8764318218373721</v>
      </c>
      <c r="J15" s="67">
        <f>Depreciation!O404</f>
        <v>3.7644900361845903</v>
      </c>
      <c r="K15" s="67">
        <f>Depreciation!P404</f>
        <v>5.2562408879705549</v>
      </c>
      <c r="L15" s="67">
        <f>Depreciation!Q404</f>
        <v>6.2550800909644284</v>
      </c>
      <c r="M15" s="67">
        <f>Depreciation!R404</f>
        <v>7.2515757544722312</v>
      </c>
      <c r="N15" s="67">
        <f>Depreciation!S404</f>
        <v>8.2694737619024963</v>
      </c>
      <c r="Q15" s="67">
        <f t="shared" si="1"/>
        <v>4.2705332449654501</v>
      </c>
      <c r="R15" s="67">
        <f t="shared" si="2"/>
        <v>5.9628133531668341</v>
      </c>
      <c r="S15" s="67">
        <f t="shared" si="3"/>
        <v>7.0959219500176847</v>
      </c>
      <c r="T15" s="67">
        <f t="shared" si="4"/>
        <v>8.2263719760687852</v>
      </c>
      <c r="U15" s="67">
        <f t="shared" si="5"/>
        <v>9.3811013654234188</v>
      </c>
      <c r="X15" s="110"/>
      <c r="Y15" s="72"/>
      <c r="Z15" s="83"/>
      <c r="AA15" s="83"/>
      <c r="AB15" s="83"/>
      <c r="AC15" s="83"/>
      <c r="AD15" s="83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V15" s="70"/>
    </row>
    <row r="16" spans="1:54" s="67" customFormat="1" ht="12.75" customHeight="1">
      <c r="B16" s="72"/>
      <c r="C16" s="83" t="str">
        <f>Depreciation!B409</f>
        <v>Equity Raising</v>
      </c>
      <c r="D16" s="72"/>
      <c r="E16" s="83">
        <f>Depreciation!J453</f>
        <v>0</v>
      </c>
      <c r="F16" s="83">
        <f>Depreciation!K453</f>
        <v>0.13601158954296691</v>
      </c>
      <c r="G16" s="83">
        <f>Depreciation!L453</f>
        <v>0.13601158954296691</v>
      </c>
      <c r="H16" s="83">
        <f>Depreciation!M453</f>
        <v>0.13601158954296691</v>
      </c>
      <c r="I16" s="83">
        <f>Depreciation!N453</f>
        <v>0.13601158954296691</v>
      </c>
      <c r="J16" s="83">
        <f>Depreciation!O453</f>
        <v>0.13601158954296691</v>
      </c>
      <c r="K16" s="83">
        <f>Depreciation!P453</f>
        <v>0.31851893709498591</v>
      </c>
      <c r="L16" s="83">
        <f>Depreciation!Q453</f>
        <v>0.31851893709498591</v>
      </c>
      <c r="M16" s="83">
        <f>Depreciation!R453</f>
        <v>0.31851893709498591</v>
      </c>
      <c r="N16" s="83">
        <f>Depreciation!S453</f>
        <v>0.31851893709498591</v>
      </c>
      <c r="Q16" s="67">
        <f t="shared" ref="Q16:Q17" si="6">J16*conv_2015_2010</f>
        <v>0.15429500656416506</v>
      </c>
      <c r="R16" s="67">
        <f t="shared" ref="R16:R17" si="7">K16*conv_2015_2010</f>
        <v>0.36133598361010433</v>
      </c>
      <c r="S16" s="67">
        <f t="shared" ref="S16:S17" si="8">L16*conv_2015_2010</f>
        <v>0.36133598361010433</v>
      </c>
      <c r="T16" s="67">
        <f t="shared" ref="T16:T17" si="9">M16*conv_2015_2010</f>
        <v>0.36133598361010433</v>
      </c>
      <c r="U16" s="67">
        <f t="shared" ref="U16:U17" si="10">N16*conv_2015_2010</f>
        <v>0.36133598361010433</v>
      </c>
      <c r="X16" s="110"/>
      <c r="Y16" s="72"/>
      <c r="Z16" s="83"/>
      <c r="AA16" s="83"/>
      <c r="AB16" s="83"/>
      <c r="AC16" s="83"/>
      <c r="AD16" s="83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V16" s="70"/>
    </row>
    <row r="17" spans="2:48" s="67" customFormat="1" ht="12.75" customHeight="1">
      <c r="B17" s="72"/>
      <c r="C17" s="83" t="str">
        <f>Depreciation!B458</f>
        <v>Supervisory cables</v>
      </c>
      <c r="D17" s="72"/>
      <c r="E17" s="83">
        <f>Depreciation!J502</f>
        <v>0</v>
      </c>
      <c r="F17" s="83">
        <f>Depreciation!K502</f>
        <v>0</v>
      </c>
      <c r="G17" s="83">
        <f>Depreciation!L502</f>
        <v>0</v>
      </c>
      <c r="H17" s="83">
        <f>Depreciation!M502</f>
        <v>0</v>
      </c>
      <c r="I17" s="83">
        <f>Depreciation!N502</f>
        <v>0</v>
      </c>
      <c r="J17" s="83">
        <f>Depreciation!O502</f>
        <v>2.9439543013559439</v>
      </c>
      <c r="K17" s="83">
        <f>Depreciation!P502</f>
        <v>0</v>
      </c>
      <c r="L17" s="83">
        <f>Depreciation!Q502</f>
        <v>0</v>
      </c>
      <c r="M17" s="83">
        <f>Depreciation!R502</f>
        <v>0</v>
      </c>
      <c r="N17" s="83">
        <f>Depreciation!S502</f>
        <v>0</v>
      </c>
      <c r="Q17" s="67">
        <f t="shared" si="6"/>
        <v>3.3396966374605963</v>
      </c>
      <c r="R17" s="67">
        <f t="shared" si="7"/>
        <v>0</v>
      </c>
      <c r="S17" s="67">
        <f t="shared" si="8"/>
        <v>0</v>
      </c>
      <c r="T17" s="67">
        <f t="shared" si="9"/>
        <v>0</v>
      </c>
      <c r="U17" s="67">
        <f t="shared" si="10"/>
        <v>0</v>
      </c>
      <c r="X17" s="110"/>
      <c r="Y17" s="72"/>
      <c r="Z17" s="83"/>
      <c r="AA17" s="83"/>
      <c r="AB17" s="83"/>
      <c r="AC17" s="83"/>
      <c r="AD17" s="83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V17" s="70"/>
    </row>
    <row r="18" spans="2:48" s="67" customFormat="1" ht="12.75" customHeight="1">
      <c r="C18" s="83" t="str">
        <f>Depreciation!B507</f>
        <v>Old SWER ACRs</v>
      </c>
      <c r="D18" s="72"/>
      <c r="E18" s="83">
        <f>Depreciation!J551</f>
        <v>0</v>
      </c>
      <c r="F18" s="83">
        <f>Depreciation!K551</f>
        <v>0</v>
      </c>
      <c r="G18" s="83">
        <f>Depreciation!L551</f>
        <v>0</v>
      </c>
      <c r="H18" s="83">
        <f>Depreciation!M551</f>
        <v>0</v>
      </c>
      <c r="I18" s="83">
        <f>Depreciation!N551</f>
        <v>0</v>
      </c>
      <c r="J18" s="83">
        <f>Depreciation!O551</f>
        <v>2.5587244743648014</v>
      </c>
      <c r="K18" s="83">
        <f>Depreciation!P551</f>
        <v>2.5587244743648014</v>
      </c>
      <c r="L18" s="83">
        <f>Depreciation!Q551</f>
        <v>2.5587244743648014</v>
      </c>
      <c r="M18" s="83">
        <f>Depreciation!R551</f>
        <v>2.5587244743648014</v>
      </c>
      <c r="N18" s="83">
        <f>Depreciation!S551</f>
        <v>2.5587244743648014</v>
      </c>
      <c r="Q18" s="67">
        <f t="shared" si="1"/>
        <v>2.9026821235942366</v>
      </c>
      <c r="R18" s="67">
        <f t="shared" si="2"/>
        <v>2.9026821235942366</v>
      </c>
      <c r="S18" s="67">
        <f t="shared" si="3"/>
        <v>2.9026821235942366</v>
      </c>
      <c r="T18" s="67">
        <f t="shared" si="4"/>
        <v>2.9026821235942366</v>
      </c>
      <c r="U18" s="67">
        <f t="shared" si="5"/>
        <v>2.9026821235942366</v>
      </c>
      <c r="X18" s="111">
        <f ca="1">SUM(E8:I18)-SUM(E19:I19)</f>
        <v>0</v>
      </c>
      <c r="Y18" s="72"/>
      <c r="Z18" s="83"/>
      <c r="AA18" s="83"/>
      <c r="AB18" s="83"/>
      <c r="AC18" s="83"/>
      <c r="AD18" s="83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V18" s="70"/>
    </row>
    <row r="19" spans="2:48" s="67" customFormat="1" ht="12.75" customHeight="1">
      <c r="C19" s="123" t="s">
        <v>20</v>
      </c>
      <c r="D19" s="123"/>
      <c r="E19" s="123">
        <f ca="1">Depreciation!J9</f>
        <v>117.75480911642664</v>
      </c>
      <c r="F19" s="123">
        <f ca="1">Depreciation!K9</f>
        <v>126.0552737232632</v>
      </c>
      <c r="G19" s="123">
        <f ca="1">Depreciation!L9</f>
        <v>133.80041181529739</v>
      </c>
      <c r="H19" s="123">
        <f ca="1">Depreciation!M9</f>
        <v>142.25815239540026</v>
      </c>
      <c r="I19" s="123">
        <f ca="1">Depreciation!N9</f>
        <v>153.41708840050748</v>
      </c>
      <c r="J19" s="123">
        <f ca="1">Depreciation!O9</f>
        <v>157.29722119155434</v>
      </c>
      <c r="K19" s="123">
        <f ca="1">Depreciation!P9</f>
        <v>154.46166993484368</v>
      </c>
      <c r="L19" s="123">
        <f ca="1">Depreciation!Q9</f>
        <v>165.61341232447299</v>
      </c>
      <c r="M19" s="123">
        <f ca="1">Depreciation!R9</f>
        <v>177.18750175384389</v>
      </c>
      <c r="N19" s="123">
        <f ca="1">Depreciation!S9</f>
        <v>179.87414931637471</v>
      </c>
      <c r="O19" s="69"/>
      <c r="P19" s="69"/>
      <c r="Q19" s="123">
        <f>SUM(Q8:Q18)</f>
        <v>178.44196849569727</v>
      </c>
      <c r="R19" s="123">
        <f t="shared" ref="R19:U19" si="11">SUM(R8:R18)</f>
        <v>175.22524702925938</v>
      </c>
      <c r="S19" s="123">
        <f t="shared" si="11"/>
        <v>187.8760672350343</v>
      </c>
      <c r="T19" s="123">
        <f t="shared" si="11"/>
        <v>201.00600866487744</v>
      </c>
      <c r="U19" s="123">
        <f t="shared" si="11"/>
        <v>204.05380999334685</v>
      </c>
      <c r="V19" s="69"/>
      <c r="W19" s="69"/>
      <c r="X19" s="111">
        <f ca="1">SUM(J19:N19)-SUM(J8:N18)</f>
        <v>0</v>
      </c>
      <c r="Y19" s="69"/>
      <c r="Z19" s="69"/>
      <c r="AA19" s="69"/>
      <c r="AB19" s="69"/>
      <c r="AC19" s="69"/>
      <c r="AD19" s="69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V19" s="70"/>
    </row>
    <row r="20" spans="2:48" s="67" customFormat="1">
      <c r="C20" s="133" t="s">
        <v>62</v>
      </c>
      <c r="D20" s="133"/>
      <c r="E20" s="133"/>
      <c r="F20" s="133"/>
      <c r="G20" s="133"/>
      <c r="H20" s="133"/>
      <c r="I20" s="133"/>
      <c r="J20" s="133">
        <f ca="1">NPV(Inputs!O20, J19:N19)</f>
        <v>730.45158395119108</v>
      </c>
      <c r="K20" s="133"/>
      <c r="L20" s="133"/>
      <c r="M20" s="133"/>
      <c r="N20" s="133"/>
      <c r="O20" s="134"/>
      <c r="P20" s="134"/>
      <c r="Q20" s="133">
        <f>NPV(Inputs!O20, Q19:U19)</f>
        <v>828.64285550423324</v>
      </c>
      <c r="R20" s="124"/>
      <c r="S20" s="124"/>
      <c r="T20" s="124"/>
      <c r="U20" s="124"/>
      <c r="V20" s="74"/>
      <c r="W20" s="74"/>
      <c r="X20" s="111"/>
      <c r="Y20" s="74"/>
      <c r="Z20" s="74"/>
      <c r="AA20" s="74"/>
      <c r="AB20" s="74"/>
      <c r="AC20" s="74"/>
      <c r="AD20" s="74"/>
    </row>
    <row r="21" spans="2:48" s="67" customFormat="1">
      <c r="E21" s="83"/>
      <c r="F21" s="83"/>
      <c r="X21" s="111"/>
    </row>
    <row r="22" spans="2:48" s="67" customFormat="1" ht="15">
      <c r="C22" s="104" t="s">
        <v>51</v>
      </c>
      <c r="E22" s="83"/>
      <c r="F22" s="83"/>
      <c r="X22" s="111"/>
    </row>
    <row r="23" spans="2:48" s="67" customFormat="1">
      <c r="C23" s="82" t="str">
        <f>[5]Assets!$C11</f>
        <v>Subtransmission</v>
      </c>
      <c r="D23" s="82"/>
      <c r="E23" s="83">
        <f>-('[6]Actual RAB roll forward'!H56)</f>
        <v>6.9771269427777121</v>
      </c>
      <c r="F23" s="83">
        <f>-('[6]Actual RAB roll forward'!I56)</f>
        <v>8.0902303979589867</v>
      </c>
      <c r="G23" s="83">
        <f>-('[6]Actual RAB roll forward'!J56)</f>
        <v>8.7312851902813371</v>
      </c>
      <c r="H23" s="83">
        <f>-('[6]Actual RAB roll forward'!K56)</f>
        <v>10.510956568928203</v>
      </c>
      <c r="I23" s="83">
        <f>-('[6]Actual RAB roll forward'!L56)</f>
        <v>10.876752453580782</v>
      </c>
      <c r="J23" s="67">
        <f>[5]Assets!G88/conv_2015_2010</f>
        <v>11.10448622596188</v>
      </c>
      <c r="K23" s="67">
        <f>[5]Assets!H88/conv_2015_2010</f>
        <v>11.88144074882401</v>
      </c>
      <c r="L23" s="67">
        <f>[5]Assets!I88/conv_2015_2010</f>
        <v>12.710846809955008</v>
      </c>
      <c r="M23" s="67">
        <f>[5]Assets!J88/conv_2015_2010</f>
        <v>13.568484017700777</v>
      </c>
      <c r="N23" s="67">
        <f>[5]Assets!K88/conv_2015_2010</f>
        <v>14.414130214869491</v>
      </c>
      <c r="Q23" s="67">
        <f>[5]Assets!G88</f>
        <v>12.597211611773757</v>
      </c>
      <c r="R23" s="67">
        <f>[5]Assets!H88</f>
        <v>13.478608583957508</v>
      </c>
      <c r="S23" s="67">
        <f>[5]Assets!I88</f>
        <v>14.419507915232055</v>
      </c>
      <c r="T23" s="67">
        <f>[5]Assets!J88</f>
        <v>15.392433377271464</v>
      </c>
      <c r="U23" s="67">
        <f>[5]Assets!K88</f>
        <v>16.351755931926917</v>
      </c>
      <c r="V23" s="82"/>
      <c r="W23" s="82"/>
      <c r="X23" s="111"/>
      <c r="Y23" s="72"/>
    </row>
    <row r="24" spans="2:48" s="67" customFormat="1">
      <c r="C24" s="82" t="str">
        <f>[5]Assets!$C12</f>
        <v>Distribution system assets</v>
      </c>
      <c r="D24" s="83"/>
      <c r="E24" s="83">
        <f>-('[6]Actual RAB roll forward'!H69)</f>
        <v>68.635131682911933</v>
      </c>
      <c r="F24" s="83">
        <f>-('[6]Actual RAB roll forward'!I69)</f>
        <v>71.433138020918634</v>
      </c>
      <c r="G24" s="83">
        <f>-('[6]Actual RAB roll forward'!J69)</f>
        <v>75.268172846843513</v>
      </c>
      <c r="H24" s="83">
        <f>-('[6]Actual RAB roll forward'!K69)</f>
        <v>78.093837300927149</v>
      </c>
      <c r="I24" s="83">
        <f>-('[6]Actual RAB roll forward'!L69)</f>
        <v>82.189920439735999</v>
      </c>
      <c r="J24" s="67">
        <f>[5]Assets!G$101/conv_2015_2010</f>
        <v>85.39350392560354</v>
      </c>
      <c r="K24" s="67">
        <f>[5]Assets!H$101/conv_2015_2010</f>
        <v>89.67546137757995</v>
      </c>
      <c r="L24" s="67">
        <f>[5]Assets!I$101/conv_2015_2010</f>
        <v>94.24649013109233</v>
      </c>
      <c r="M24" s="67">
        <f>[5]Assets!J$101/conv_2015_2010</f>
        <v>98.973106586417217</v>
      </c>
      <c r="N24" s="67">
        <f>[5]Assets!K$101/conv_2015_2010</f>
        <v>103.63363809650231</v>
      </c>
      <c r="Q24" s="67">
        <f>[5]Assets!G$101</f>
        <v>96.872562794185555</v>
      </c>
      <c r="R24" s="67">
        <f>[5]Assets!H$101</f>
        <v>101.73012423714967</v>
      </c>
      <c r="S24" s="67">
        <f>[5]Assets!I$101</f>
        <v>106.91561551695987</v>
      </c>
      <c r="T24" s="67">
        <f>[5]Assets!J$101</f>
        <v>112.27760944300141</v>
      </c>
      <c r="U24" s="67">
        <f>[5]Assets!K$101</f>
        <v>117.56463492632547</v>
      </c>
      <c r="V24" s="83"/>
      <c r="W24" s="83"/>
      <c r="X24" s="111"/>
      <c r="Y24" s="72"/>
    </row>
    <row r="25" spans="2:48" s="67" customFormat="1">
      <c r="C25" s="82" t="str">
        <f>[5]Assets!$C13</f>
        <v>Standard metering</v>
      </c>
      <c r="D25" s="83"/>
      <c r="E25" s="83">
        <f>-('[6]Actual RAB roll forward'!H82)</f>
        <v>12.546138344865666</v>
      </c>
      <c r="F25" s="83">
        <f>-('[6]Actual RAB roll forward'!I82)</f>
        <v>12.546138344865666</v>
      </c>
      <c r="G25" s="83">
        <f>-('[6]Actual RAB roll forward'!J82)</f>
        <v>12.546138344865666</v>
      </c>
      <c r="H25" s="83">
        <f>-('[6]Actual RAB roll forward'!K82)</f>
        <v>12.546138344865666</v>
      </c>
      <c r="I25" s="83">
        <f>-('[6]Actual RAB roll forward'!L82)</f>
        <v>12.546138344865666</v>
      </c>
      <c r="J25" s="67">
        <f>[5]Assets!G$114/conv_2015_2010</f>
        <v>10.979336156154192</v>
      </c>
      <c r="K25" s="67">
        <f>[5]Assets!H$114/conv_2015_2010</f>
        <v>0</v>
      </c>
      <c r="L25" s="67">
        <f>[5]Assets!I$114/conv_2015_2010</f>
        <v>0</v>
      </c>
      <c r="M25" s="67">
        <f>[5]Assets!J$114/conv_2015_2010</f>
        <v>0</v>
      </c>
      <c r="N25" s="67">
        <f>[5]Assets!K$114/conv_2015_2010</f>
        <v>0</v>
      </c>
      <c r="Q25" s="67">
        <f>[5]Assets!G$114</f>
        <v>12.455238189454604</v>
      </c>
      <c r="R25" s="67">
        <f>[5]Assets!H$114</f>
        <v>0</v>
      </c>
      <c r="S25" s="67">
        <f>[5]Assets!I$114</f>
        <v>0</v>
      </c>
      <c r="T25" s="67">
        <f>[5]Assets!J$114</f>
        <v>0</v>
      </c>
      <c r="U25" s="67">
        <f>[5]Assets!K$114</f>
        <v>0</v>
      </c>
      <c r="V25" s="83"/>
      <c r="W25" s="83"/>
      <c r="X25" s="111"/>
      <c r="Y25" s="72"/>
    </row>
    <row r="26" spans="2:48" s="67" customFormat="1">
      <c r="C26" s="82" t="str">
        <f>[5]Assets!$C14</f>
        <v>Public lighting</v>
      </c>
      <c r="D26" s="83"/>
      <c r="E26" s="83">
        <f>-('[6]Actual RAB roll forward'!H95)</f>
        <v>1.3513907601512256</v>
      </c>
      <c r="F26" s="83">
        <f>-('[6]Actual RAB roll forward'!I95)</f>
        <v>1.3513907601512256</v>
      </c>
      <c r="G26" s="83">
        <f>-('[6]Actual RAB roll forward'!J95)</f>
        <v>1.3513907601512256</v>
      </c>
      <c r="H26" s="83">
        <f>-('[6]Actual RAB roll forward'!K95)</f>
        <v>1.3513907601512256</v>
      </c>
      <c r="I26" s="83">
        <f>-('[6]Actual RAB roll forward'!L95)</f>
        <v>1.3513907601512256</v>
      </c>
      <c r="J26" s="67">
        <f>[5]Assets!G$127/conv_2015_2010</f>
        <v>1.3618800011247414</v>
      </c>
      <c r="K26" s="67">
        <f>[5]Assets!H$127/conv_2015_2010</f>
        <v>1.3618800011247414</v>
      </c>
      <c r="L26" s="67">
        <f>[5]Assets!I$127/conv_2015_2010</f>
        <v>1.3618800011247414</v>
      </c>
      <c r="M26" s="67">
        <f>[5]Assets!J$127/conv_2015_2010</f>
        <v>1.3618800011247414</v>
      </c>
      <c r="N26" s="67">
        <f>[5]Assets!K$127/conv_2015_2010</f>
        <v>1.3618800011247414</v>
      </c>
      <c r="Q26" s="67">
        <f>[5]Assets!G$127</f>
        <v>1.544951312011285</v>
      </c>
      <c r="R26" s="67">
        <f>[5]Assets!H$127</f>
        <v>1.544951312011285</v>
      </c>
      <c r="S26" s="67">
        <f>[5]Assets!I$127</f>
        <v>1.544951312011285</v>
      </c>
      <c r="T26" s="67">
        <f>[5]Assets!J$127</f>
        <v>1.544951312011285</v>
      </c>
      <c r="U26" s="67">
        <f>[5]Assets!K$127</f>
        <v>1.544951312011285</v>
      </c>
      <c r="V26" s="83"/>
      <c r="W26" s="83"/>
      <c r="X26" s="111"/>
      <c r="Y26" s="72"/>
    </row>
    <row r="27" spans="2:48" s="67" customFormat="1">
      <c r="C27" s="82" t="str">
        <f>[5]Assets!$C15</f>
        <v>SCADA/Network control</v>
      </c>
      <c r="D27" s="83"/>
      <c r="E27" s="83">
        <f>-('[6]Actual RAB roll forward'!H108)</f>
        <v>1.5669476908601689</v>
      </c>
      <c r="F27" s="83">
        <f>-('[6]Actual RAB roll forward'!I108)</f>
        <v>1.900621963664457</v>
      </c>
      <c r="G27" s="83">
        <f>-('[6]Actual RAB roll forward'!J108)</f>
        <v>2.1043391452599463</v>
      </c>
      <c r="H27" s="83">
        <f>-('[6]Actual RAB roll forward'!K108)</f>
        <v>2.3277007349834316</v>
      </c>
      <c r="I27" s="83">
        <f>-('[6]Actual RAB roll forward'!L108)</f>
        <v>2.5544409721431833</v>
      </c>
      <c r="J27" s="67">
        <f>[5]Assets!G$140/conv_2015_2010</f>
        <v>1.5265842533674281</v>
      </c>
      <c r="K27" s="67">
        <f>[5]Assets!H$140/conv_2015_2010</f>
        <v>1.9564357668114791</v>
      </c>
      <c r="L27" s="67">
        <f>[5]Assets!I$140/conv_2015_2010</f>
        <v>2.4675149318946001</v>
      </c>
      <c r="M27" s="67">
        <f>[5]Assets!J$140/conv_2015_2010</f>
        <v>3.0418622441713952</v>
      </c>
      <c r="N27" s="67">
        <f>[5]Assets!K$140/conv_2015_2010</f>
        <v>3.6232222081791616</v>
      </c>
      <c r="Q27" s="67">
        <f>[5]Assets!G$140</f>
        <v>1.7317960049255099</v>
      </c>
      <c r="R27" s="67">
        <f>[5]Assets!H$140</f>
        <v>2.2194304948342833</v>
      </c>
      <c r="S27" s="67">
        <f>[5]Assets!I$140</f>
        <v>2.7992116987470337</v>
      </c>
      <c r="T27" s="67">
        <f>[5]Assets!J$140</f>
        <v>3.450765898029907</v>
      </c>
      <c r="U27" s="67">
        <f>[5]Assets!K$140</f>
        <v>4.1102754277996771</v>
      </c>
      <c r="V27" s="83"/>
      <c r="W27" s="83"/>
      <c r="X27" s="111"/>
      <c r="Y27" s="72"/>
    </row>
    <row r="28" spans="2:48" s="67" customFormat="1">
      <c r="C28" s="82" t="str">
        <f>[5]Assets!$C16</f>
        <v>Non-network general assets - IT</v>
      </c>
      <c r="D28" s="83"/>
      <c r="E28" s="83">
        <f>-('[6]Actual RAB roll forward'!H121)</f>
        <v>12.515904655445341</v>
      </c>
      <c r="F28" s="83">
        <f>-('[6]Actual RAB roll forward'!I121)</f>
        <v>15.542084310188692</v>
      </c>
      <c r="G28" s="83">
        <f>-('[6]Actual RAB roll forward'!J121)</f>
        <v>17.761937921725583</v>
      </c>
      <c r="H28" s="83">
        <f>-('[6]Actual RAB roll forward'!K121)</f>
        <v>19.906111306486906</v>
      </c>
      <c r="I28" s="83">
        <f>-('[6]Actual RAB roll forward'!L121)</f>
        <v>23.017118336676859</v>
      </c>
      <c r="J28" s="67">
        <f>[5]Assets!G$153/conv_2015_2010</f>
        <v>13.728319897189747</v>
      </c>
      <c r="K28" s="67">
        <f>[5]Assets!H$153/conv_2015_2010</f>
        <v>19.891479141514328</v>
      </c>
      <c r="L28" s="67">
        <f>[5]Assets!I$153/conv_2015_2010</f>
        <v>26.120071502891847</v>
      </c>
      <c r="M28" s="67">
        <f>[5]Assets!J$153/conv_2015_2010</f>
        <v>31.716063034096479</v>
      </c>
      <c r="N28" s="67">
        <f>[5]Assets!K$153/conv_2015_2010</f>
        <v>36.564774947954362</v>
      </c>
      <c r="Q28" s="67">
        <f>[5]Assets!G$153</f>
        <v>15.573755264309252</v>
      </c>
      <c r="R28" s="67">
        <f>[5]Assets!H$153</f>
        <v>22.565399867938019</v>
      </c>
      <c r="S28" s="67">
        <f>[5]Assets!I$153</f>
        <v>29.631273463810185</v>
      </c>
      <c r="T28" s="67">
        <f>[5]Assets!J$153</f>
        <v>35.979508588049114</v>
      </c>
      <c r="U28" s="67">
        <f>[5]Assets!K$153</f>
        <v>41.480010707687292</v>
      </c>
      <c r="V28" s="83"/>
      <c r="W28" s="83"/>
      <c r="X28" s="111"/>
      <c r="Y28" s="72"/>
    </row>
    <row r="29" spans="2:48" s="67" customFormat="1">
      <c r="C29" s="82" t="str">
        <f>[5]Assets!$C17</f>
        <v>Non-network general assets - Other</v>
      </c>
      <c r="D29" s="83"/>
      <c r="E29" s="83">
        <f>-('[6]Actual RAB roll forward'!H134)</f>
        <v>14.162169039414588</v>
      </c>
      <c r="F29" s="83">
        <f>-('[6]Actual RAB roll forward'!I134)</f>
        <v>15.055658335972581</v>
      </c>
      <c r="G29" s="83">
        <f>-('[6]Actual RAB roll forward'!J134)</f>
        <v>15.52223865399065</v>
      </c>
      <c r="H29" s="83">
        <f>-('[6]Actual RAB roll forward'!K134)</f>
        <v>16.135339103241993</v>
      </c>
      <c r="I29" s="83">
        <f>-('[6]Actual RAB roll forward'!L134)</f>
        <v>17.868883681973436</v>
      </c>
      <c r="J29" s="67">
        <f>[5]Assets!G$166/conv_2015_2010</f>
        <v>16.995499204525085</v>
      </c>
      <c r="K29" s="67">
        <f>[5]Assets!H$166/conv_2015_2010</f>
        <v>18.029852164695797</v>
      </c>
      <c r="L29" s="67">
        <f>[5]Assets!I$166/conv_2015_2010</f>
        <v>19.068828664970557</v>
      </c>
      <c r="M29" s="67">
        <f>[5]Assets!J$166/conv_2015_2010</f>
        <v>20.111683535818489</v>
      </c>
      <c r="N29" s="67">
        <f>[5]Assets!K$166/conv_2015_2010</f>
        <v>21.158443978491679</v>
      </c>
      <c r="Q29" s="67">
        <f>[5]Assets!G$166</f>
        <v>19.280126569618929</v>
      </c>
      <c r="R29" s="67">
        <f>[5]Assets!H$166</f>
        <v>20.453522875885803</v>
      </c>
      <c r="S29" s="67">
        <f>[5]Assets!I$166</f>
        <v>21.632164243644134</v>
      </c>
      <c r="T29" s="67">
        <f>[5]Assets!J$166</f>
        <v>22.815205333625084</v>
      </c>
      <c r="U29" s="67">
        <f>[5]Assets!K$166</f>
        <v>24.002677003620867</v>
      </c>
      <c r="V29" s="83"/>
      <c r="W29" s="83"/>
      <c r="X29" s="111"/>
      <c r="Y29" s="72"/>
    </row>
    <row r="30" spans="2:48" s="67" customFormat="1">
      <c r="C30" s="82" t="str">
        <f>[5]Assets!$C18</f>
        <v>VBRC</v>
      </c>
      <c r="D30" s="83"/>
      <c r="E30" s="83">
        <f>-('[6]Actual RAB roll forward'!H147)</f>
        <v>0</v>
      </c>
      <c r="F30" s="83">
        <f>-('[6]Actual RAB roll forward'!I147)</f>
        <v>0</v>
      </c>
      <c r="G30" s="83">
        <f>-('[6]Actual RAB roll forward'!J147)</f>
        <v>0.37889736263649715</v>
      </c>
      <c r="H30" s="83">
        <f>-('[6]Actual RAB roll forward'!K147)</f>
        <v>1.2506666862727365</v>
      </c>
      <c r="I30" s="83">
        <f>-('[6]Actual RAB roll forward'!L147)</f>
        <v>2.8764318218373721</v>
      </c>
      <c r="J30" s="67">
        <f>[5]Assets!G$179/conv_2015_2010</f>
        <v>3.7263774804746732</v>
      </c>
      <c r="K30" s="67">
        <f>[5]Assets!H$179/conv_2015_2010</f>
        <v>5.1676231252438889</v>
      </c>
      <c r="L30" s="67">
        <f>[5]Assets!I$179/conv_2015_2010</f>
        <v>6.1326452999697683</v>
      </c>
      <c r="M30" s="67">
        <f>[5]Assets!J$179/conv_2015_2010</f>
        <v>7.0954032788524888</v>
      </c>
      <c r="N30" s="67">
        <f>[5]Assets!K$179/conv_2015_2010</f>
        <v>8.0788389968691749</v>
      </c>
      <c r="Q30" s="67">
        <f>[5]Assets!G$179</f>
        <v>4.2272973923943642</v>
      </c>
      <c r="R30" s="67">
        <f>[5]Assets!H$179</f>
        <v>5.8622831091813161</v>
      </c>
      <c r="S30" s="67">
        <f>[5]Assets!I$179</f>
        <v>6.957028809045787</v>
      </c>
      <c r="T30" s="67">
        <f>[5]Assets!J$179</f>
        <v>8.0492059475570912</v>
      </c>
      <c r="U30" s="67">
        <f>[5]Assets!K$179</f>
        <v>9.1648404392698986</v>
      </c>
      <c r="V30" s="83"/>
      <c r="W30" s="83"/>
      <c r="X30" s="111"/>
      <c r="Y30" s="72"/>
    </row>
    <row r="31" spans="2:48" s="67" customFormat="1">
      <c r="C31" s="82" t="str">
        <f>[5]Assets!$C40</f>
        <v>Equity raising costs</v>
      </c>
      <c r="D31" s="83"/>
      <c r="E31" s="83"/>
      <c r="F31" s="83"/>
      <c r="G31" s="83"/>
      <c r="H31" s="83"/>
      <c r="I31" s="83"/>
      <c r="J31" s="67">
        <f>[5]Assets!G$465/conv_2015_2010</f>
        <v>0.133954614011457</v>
      </c>
      <c r="K31" s="67">
        <f>[5]Assets!H$465/conv_2015_2010</f>
        <v>0.32691041484875116</v>
      </c>
      <c r="L31" s="67">
        <f>[5]Assets!I$465/conv_2015_2010</f>
        <v>0.32691041484875116</v>
      </c>
      <c r="M31" s="67">
        <f>[5]Assets!J$465/conv_2015_2010</f>
        <v>0.32691041484875116</v>
      </c>
      <c r="N31" s="67">
        <f>[5]Assets!K$465/conv_2015_2010</f>
        <v>0.32691041484875116</v>
      </c>
      <c r="Q31" s="67">
        <f>[5]Assets!G$465</f>
        <v>0.15196152120307835</v>
      </c>
      <c r="R31" s="67">
        <f>[5]Assets!H$465</f>
        <v>0.3708554894070073</v>
      </c>
      <c r="S31" s="67">
        <f>[5]Assets!I$465</f>
        <v>0.3708554894070073</v>
      </c>
      <c r="T31" s="67">
        <f>[5]Assets!J$465</f>
        <v>0.3708554894070073</v>
      </c>
      <c r="U31" s="67">
        <f>[5]Assets!K$465</f>
        <v>0.3708554894070073</v>
      </c>
      <c r="V31" s="83"/>
      <c r="W31" s="83"/>
      <c r="X31" s="111"/>
      <c r="Y31" s="72"/>
    </row>
    <row r="32" spans="2:48" s="67" customFormat="1">
      <c r="C32" s="82" t="str">
        <f>[5]Assets!$C19</f>
        <v>Supervisory cables</v>
      </c>
      <c r="D32" s="83"/>
      <c r="E32" s="83"/>
      <c r="F32" s="83"/>
      <c r="G32" s="83"/>
      <c r="H32" s="83"/>
      <c r="I32" s="83"/>
      <c r="J32" s="67">
        <f>[5]Assets!G$192/conv_2015_2010</f>
        <v>2.9439543013559439</v>
      </c>
      <c r="K32" s="67">
        <f>[5]Assets!H$192/conv_2015_2010</f>
        <v>0</v>
      </c>
      <c r="L32" s="67">
        <f>[5]Assets!I$192/conv_2015_2010</f>
        <v>0</v>
      </c>
      <c r="M32" s="67">
        <f>[5]Assets!J$192/conv_2015_2010</f>
        <v>0</v>
      </c>
      <c r="N32" s="67">
        <f>[5]Assets!K$192/conv_2015_2010</f>
        <v>0</v>
      </c>
      <c r="Q32" s="67">
        <f>[5]Assets!G$192</f>
        <v>3.3396966374605963</v>
      </c>
      <c r="R32" s="67">
        <f>[5]Assets!H$192</f>
        <v>0</v>
      </c>
      <c r="S32" s="67">
        <f>[5]Assets!I$192</f>
        <v>0</v>
      </c>
      <c r="T32" s="67">
        <f>[5]Assets!J$192</f>
        <v>0</v>
      </c>
      <c r="U32" s="67">
        <f>[5]Assets!K$192</f>
        <v>0</v>
      </c>
      <c r="V32" s="83"/>
      <c r="W32" s="83"/>
      <c r="X32" s="111"/>
      <c r="Y32" s="72"/>
    </row>
    <row r="33" spans="3:31" s="67" customFormat="1">
      <c r="C33" s="82" t="str">
        <f>[5]Assets!$C20</f>
        <v>Old SWER ACRs</v>
      </c>
      <c r="D33" s="83"/>
      <c r="E33" s="83">
        <f>-('[6]Actual RAB roll forward'!H160)</f>
        <v>0</v>
      </c>
      <c r="F33" s="83">
        <f>-('[6]Actual RAB roll forward'!I160)</f>
        <v>0.13601158954296691</v>
      </c>
      <c r="G33" s="83">
        <f>-('[6]Actual RAB roll forward'!J160)</f>
        <v>0.13601158954296691</v>
      </c>
      <c r="H33" s="83">
        <f>-('[6]Actual RAB roll forward'!K160)</f>
        <v>0.13601158954296691</v>
      </c>
      <c r="I33" s="83">
        <f>-('[6]Actual RAB roll forward'!L160)</f>
        <v>0.13601158954296691</v>
      </c>
      <c r="J33" s="67">
        <f>[5]Assets!G$205/conv_2015_2010</f>
        <v>2.5587244743648014</v>
      </c>
      <c r="K33" s="67">
        <f>[5]Assets!H$205/conv_2015_2010</f>
        <v>2.5587244743648014</v>
      </c>
      <c r="L33" s="67">
        <f>[5]Assets!I$205/conv_2015_2010</f>
        <v>2.5587244743648014</v>
      </c>
      <c r="M33" s="67">
        <f>[5]Assets!J$205/conv_2015_2010</f>
        <v>2.5587244743648014</v>
      </c>
      <c r="N33" s="67">
        <f>[5]Assets!K$205/conv_2015_2010</f>
        <v>2.5587244743648014</v>
      </c>
      <c r="Q33" s="67">
        <f>[5]Assets!G$205</f>
        <v>2.9026821235942366</v>
      </c>
      <c r="R33" s="67">
        <f>[5]Assets!H$205</f>
        <v>2.9026821235942366</v>
      </c>
      <c r="S33" s="67">
        <f>[5]Assets!I$205</f>
        <v>2.9026821235942366</v>
      </c>
      <c r="T33" s="67">
        <f>[5]Assets!J$205</f>
        <v>2.9026821235942366</v>
      </c>
      <c r="U33" s="67">
        <f>[5]Assets!K$205</f>
        <v>2.9026821235942366</v>
      </c>
      <c r="V33" s="83"/>
      <c r="W33" s="83"/>
      <c r="X33" s="111">
        <f>SUM(E23:I33)-SUM(E34:I34)</f>
        <v>0</v>
      </c>
      <c r="Y33" s="72"/>
    </row>
    <row r="34" spans="3:31" s="67" customFormat="1" ht="15">
      <c r="C34" s="123" t="s">
        <v>20</v>
      </c>
      <c r="D34" s="123"/>
      <c r="E34" s="123">
        <f>-'[6]Actual RAB roll forward'!H$43</f>
        <v>117.75480911642664</v>
      </c>
      <c r="F34" s="123">
        <f>-'[6]Actual RAB roll forward'!I$43</f>
        <v>126.0552737232632</v>
      </c>
      <c r="G34" s="123">
        <f>-'[6]Actual RAB roll forward'!J$43</f>
        <v>133.80041181529739</v>
      </c>
      <c r="H34" s="123">
        <f>-'[6]Actual RAB roll forward'!K$43</f>
        <v>142.25815239540026</v>
      </c>
      <c r="I34" s="123">
        <f>-'[6]Actual RAB roll forward'!L$43</f>
        <v>153.41708840050748</v>
      </c>
      <c r="J34" s="123">
        <f>SUM(J23:J33)</f>
        <v>150.45262053413347</v>
      </c>
      <c r="K34" s="123">
        <f t="shared" ref="K34:N34" si="12">SUM(K23:K33)</f>
        <v>150.84980721500776</v>
      </c>
      <c r="L34" s="123">
        <f t="shared" si="12"/>
        <v>164.9939122311124</v>
      </c>
      <c r="M34" s="123">
        <f t="shared" si="12"/>
        <v>178.75411758739517</v>
      </c>
      <c r="N34" s="123">
        <f t="shared" si="12"/>
        <v>191.72056333320444</v>
      </c>
      <c r="O34" s="69"/>
      <c r="P34" s="69"/>
      <c r="Q34" s="123">
        <f>SUM(Q23:Q33)</f>
        <v>170.67727942093117</v>
      </c>
      <c r="R34" s="123">
        <f t="shared" ref="R34:U34" si="13">SUM(R23:R33)</f>
        <v>171.12785809395911</v>
      </c>
      <c r="S34" s="123">
        <f t="shared" si="13"/>
        <v>187.17329057245161</v>
      </c>
      <c r="T34" s="123">
        <f t="shared" si="13"/>
        <v>202.78321751254657</v>
      </c>
      <c r="U34" s="123">
        <f t="shared" si="13"/>
        <v>217.49268336164266</v>
      </c>
      <c r="V34" s="84"/>
      <c r="W34" s="84"/>
      <c r="X34" s="111">
        <f>SUM(J34:N34)-SUM(J23:N33)</f>
        <v>0</v>
      </c>
      <c r="Y34" s="81"/>
      <c r="AE34" s="69"/>
    </row>
    <row r="35" spans="3:31" s="67" customFormat="1">
      <c r="C35" s="133" t="s">
        <v>62</v>
      </c>
      <c r="D35" s="133"/>
      <c r="E35" s="133"/>
      <c r="F35" s="133"/>
      <c r="G35" s="133"/>
      <c r="H35" s="133"/>
      <c r="I35" s="133"/>
      <c r="J35" s="133">
        <f>NPV(Inputs!O20, J34:N34)</f>
        <v>730.87878084888814</v>
      </c>
      <c r="K35" s="133"/>
      <c r="L35" s="133"/>
      <c r="M35" s="133"/>
      <c r="N35" s="133"/>
      <c r="O35" s="134"/>
      <c r="P35" s="134"/>
      <c r="Q35" s="133">
        <f>NPV(Inputs!O20, Q34:U34)</f>
        <v>829.12747853051962</v>
      </c>
      <c r="R35" s="133"/>
      <c r="S35" s="133"/>
      <c r="T35" s="133"/>
      <c r="U35" s="133"/>
      <c r="V35" s="78"/>
      <c r="W35" s="78"/>
      <c r="X35" s="111"/>
      <c r="Y35" s="78"/>
      <c r="AE35" s="68"/>
    </row>
    <row r="36" spans="3:31" s="67" customFormat="1">
      <c r="C36" s="68"/>
      <c r="D36" s="68"/>
      <c r="E36" s="85"/>
      <c r="F36" s="85"/>
      <c r="G36" s="78"/>
      <c r="H36" s="78"/>
      <c r="I36" s="78"/>
      <c r="J36" s="74"/>
      <c r="K36" s="68"/>
      <c r="L36" s="68"/>
      <c r="M36" s="68"/>
      <c r="N36" s="68"/>
      <c r="O36" s="68"/>
      <c r="P36" s="68"/>
      <c r="Q36" s="74"/>
      <c r="R36" s="68"/>
      <c r="S36" s="68"/>
      <c r="T36" s="68"/>
      <c r="U36" s="68"/>
      <c r="V36" s="78"/>
      <c r="W36" s="78"/>
      <c r="X36" s="111"/>
      <c r="Y36" s="78"/>
      <c r="AE36" s="68"/>
    </row>
    <row r="37" spans="3:31" s="67" customFormat="1" ht="15.75" thickBot="1">
      <c r="C37" s="125" t="s">
        <v>54</v>
      </c>
      <c r="D37" s="125"/>
      <c r="E37" s="126">
        <f t="shared" ref="E37:N37" si="14">SUM(E8:E18)-SUM(E23:E33)</f>
        <v>0</v>
      </c>
      <c r="F37" s="127">
        <f t="shared" si="14"/>
        <v>0</v>
      </c>
      <c r="G37" s="127">
        <f t="shared" si="14"/>
        <v>0</v>
      </c>
      <c r="H37" s="127">
        <f t="shared" si="14"/>
        <v>0</v>
      </c>
      <c r="I37" s="127">
        <f t="shared" si="14"/>
        <v>0</v>
      </c>
      <c r="J37" s="127">
        <f t="shared" si="14"/>
        <v>6.8446006574208695</v>
      </c>
      <c r="K37" s="127">
        <f t="shared" si="14"/>
        <v>3.6118627198359263</v>
      </c>
      <c r="L37" s="127">
        <f t="shared" si="14"/>
        <v>0.61950009336058542</v>
      </c>
      <c r="M37" s="127">
        <f t="shared" si="14"/>
        <v>-1.5666158335512819</v>
      </c>
      <c r="N37" s="127">
        <f t="shared" si="14"/>
        <v>-11.846414016829726</v>
      </c>
      <c r="Q37" s="127">
        <f>SUM(Q8:Q18)-SUM(Q23:Q33)</f>
        <v>7.7646890747660962</v>
      </c>
      <c r="R37" s="127">
        <f>SUM(R8:R18)-SUM(R23:R33)</f>
        <v>4.0973889353002733</v>
      </c>
      <c r="S37" s="127">
        <f>SUM(S8:S18)-SUM(S23:S33)</f>
        <v>0.70277666258269278</v>
      </c>
      <c r="T37" s="127">
        <f>SUM(T8:T18)-SUM(T23:T33)</f>
        <v>-1.7772088476691295</v>
      </c>
      <c r="U37" s="127">
        <f>SUM(U8:U18)-SUM(U23:U33)</f>
        <v>-13.438873368295816</v>
      </c>
      <c r="V37" s="101"/>
      <c r="X37" s="111">
        <f ca="1">SUM(J19:N19)-SUM(J34:N34)-SUM(J37:N37)</f>
        <v>-2.8421709430404007E-14</v>
      </c>
    </row>
    <row r="38" spans="3:31" s="67" customFormat="1">
      <c r="C38" s="137" t="s">
        <v>67</v>
      </c>
      <c r="D38" s="133"/>
      <c r="E38" s="133"/>
      <c r="F38" s="133"/>
      <c r="G38" s="133"/>
      <c r="H38" s="133"/>
      <c r="I38" s="133"/>
      <c r="J38" s="135">
        <f ca="1">J20-J35</f>
        <v>-0.42719689769705838</v>
      </c>
      <c r="K38" s="133"/>
      <c r="L38" s="133"/>
      <c r="M38" s="133"/>
      <c r="N38" s="133"/>
      <c r="O38" s="134"/>
      <c r="P38" s="134"/>
      <c r="Q38" s="135">
        <f>Q20-Q35</f>
        <v>-0.48462302628638554</v>
      </c>
      <c r="R38" s="124"/>
      <c r="S38" s="124"/>
      <c r="T38" s="124"/>
      <c r="U38" s="124"/>
      <c r="V38" s="74"/>
      <c r="W38" s="74"/>
      <c r="X38" s="111"/>
      <c r="Y38" s="74"/>
      <c r="Z38" s="74"/>
      <c r="AA38" s="74"/>
      <c r="AB38" s="74"/>
      <c r="AC38" s="74"/>
      <c r="AD38" s="74"/>
    </row>
    <row r="39" spans="3:31" s="67" customFormat="1">
      <c r="X39" s="111"/>
    </row>
    <row r="40" spans="3:31" s="67" customFormat="1" ht="15">
      <c r="C40" s="104" t="s">
        <v>49</v>
      </c>
      <c r="X40" s="111"/>
    </row>
    <row r="41" spans="3:31" s="67" customFormat="1">
      <c r="C41" s="82" t="s">
        <v>0</v>
      </c>
      <c r="E41" s="80"/>
      <c r="F41" s="80"/>
      <c r="G41" s="80"/>
      <c r="H41" s="80"/>
      <c r="I41" s="80"/>
      <c r="J41" s="112">
        <f t="shared" ref="J41:N48" si="15">J8-J23</f>
        <v>-3.362623711693935E-2</v>
      </c>
      <c r="K41" s="112">
        <f t="shared" si="15"/>
        <v>-3.362623711693935E-2</v>
      </c>
      <c r="L41" s="112">
        <f t="shared" si="15"/>
        <v>-3.3626237116937574E-2</v>
      </c>
      <c r="M41" s="112">
        <f t="shared" si="15"/>
        <v>-3.362623711693935E-2</v>
      </c>
      <c r="N41" s="112">
        <f t="shared" si="15"/>
        <v>-3.3626237116937574E-2</v>
      </c>
      <c r="O41" s="103"/>
      <c r="P41" s="103"/>
      <c r="Q41" s="112">
        <f t="shared" ref="Q41:U48" si="16">Q8-Q23</f>
        <v>-3.8146458651945991E-2</v>
      </c>
      <c r="R41" s="112">
        <f t="shared" si="16"/>
        <v>-3.8146458651945991E-2</v>
      </c>
      <c r="S41" s="112">
        <f t="shared" si="16"/>
        <v>-3.8146458651945991E-2</v>
      </c>
      <c r="T41" s="112">
        <f t="shared" si="16"/>
        <v>-3.8146458651945991E-2</v>
      </c>
      <c r="U41" s="112">
        <f t="shared" si="16"/>
        <v>-3.8146458651944215E-2</v>
      </c>
      <c r="V41" s="80"/>
      <c r="W41" s="80"/>
      <c r="X41" s="111"/>
    </row>
    <row r="42" spans="3:31">
      <c r="C42" s="83" t="s">
        <v>1</v>
      </c>
      <c r="E42" s="80"/>
      <c r="F42" s="80"/>
      <c r="G42" s="80"/>
      <c r="H42" s="80"/>
      <c r="I42" s="80"/>
      <c r="J42" s="112">
        <f t="shared" si="15"/>
        <v>0.22976139304574872</v>
      </c>
      <c r="K42" s="112">
        <f t="shared" si="15"/>
        <v>0.22976139304574872</v>
      </c>
      <c r="L42" s="112">
        <f t="shared" si="15"/>
        <v>0.22976139304574872</v>
      </c>
      <c r="M42" s="112">
        <f t="shared" si="15"/>
        <v>0.22976139304574872</v>
      </c>
      <c r="N42" s="112">
        <f t="shared" si="15"/>
        <v>0.22976139304574872</v>
      </c>
      <c r="O42" s="103"/>
      <c r="P42" s="103"/>
      <c r="Q42" s="112">
        <f t="shared" si="16"/>
        <v>0.26064716813699818</v>
      </c>
      <c r="R42" s="112">
        <f t="shared" si="16"/>
        <v>0.26064716813698396</v>
      </c>
      <c r="S42" s="112">
        <f t="shared" si="16"/>
        <v>0.26064716813698396</v>
      </c>
      <c r="T42" s="112">
        <f t="shared" si="16"/>
        <v>0.26064716813699818</v>
      </c>
      <c r="U42" s="112">
        <f t="shared" si="16"/>
        <v>0.26064716813699818</v>
      </c>
      <c r="V42" s="80"/>
      <c r="W42" s="80"/>
      <c r="X42" s="111"/>
      <c r="Y42" s="80"/>
      <c r="Z42" s="80"/>
      <c r="AA42" s="80"/>
    </row>
    <row r="43" spans="3:31">
      <c r="C43" s="83" t="s">
        <v>2</v>
      </c>
      <c r="E43" s="80"/>
      <c r="F43" s="80"/>
      <c r="G43" s="80"/>
      <c r="H43" s="80"/>
      <c r="I43" s="80"/>
      <c r="J43" s="112">
        <f t="shared" si="15"/>
        <v>-0.79023583880985804</v>
      </c>
      <c r="K43" s="112">
        <f t="shared" si="15"/>
        <v>0</v>
      </c>
      <c r="L43" s="112">
        <f t="shared" si="15"/>
        <v>0</v>
      </c>
      <c r="M43" s="112">
        <f t="shared" si="15"/>
        <v>0</v>
      </c>
      <c r="N43" s="112">
        <f t="shared" si="15"/>
        <v>0</v>
      </c>
      <c r="O43" s="103"/>
      <c r="P43" s="103"/>
      <c r="Q43" s="112">
        <f t="shared" si="16"/>
        <v>-0.89646363479846869</v>
      </c>
      <c r="R43" s="112">
        <f t="shared" si="16"/>
        <v>0</v>
      </c>
      <c r="S43" s="112">
        <f t="shared" si="16"/>
        <v>0</v>
      </c>
      <c r="T43" s="112">
        <f t="shared" si="16"/>
        <v>0</v>
      </c>
      <c r="U43" s="112">
        <f t="shared" si="16"/>
        <v>0</v>
      </c>
      <c r="V43" s="80"/>
      <c r="W43" s="80"/>
      <c r="X43" s="111"/>
      <c r="Y43" s="80"/>
      <c r="Z43" s="80"/>
      <c r="AA43" s="80"/>
    </row>
    <row r="44" spans="3:31">
      <c r="C44" s="83" t="s">
        <v>3</v>
      </c>
      <c r="E44" s="80"/>
      <c r="F44" s="80"/>
      <c r="G44" s="80"/>
      <c r="H44" s="80"/>
      <c r="I44" s="80"/>
      <c r="J44" s="112">
        <f t="shared" si="15"/>
        <v>-1.0489240973515779E-2</v>
      </c>
      <c r="K44" s="112">
        <f t="shared" si="15"/>
        <v>-1.0489240973515779E-2</v>
      </c>
      <c r="L44" s="112">
        <f t="shared" si="15"/>
        <v>-1.0489240973515779E-2</v>
      </c>
      <c r="M44" s="112">
        <f t="shared" si="15"/>
        <v>-1.0489240973515779E-2</v>
      </c>
      <c r="N44" s="112">
        <f t="shared" si="15"/>
        <v>-1.0489240973515779E-2</v>
      </c>
      <c r="O44" s="103"/>
      <c r="P44" s="103"/>
      <c r="Q44" s="112">
        <f t="shared" si="16"/>
        <v>-1.1899261748944179E-2</v>
      </c>
      <c r="R44" s="112">
        <f t="shared" si="16"/>
        <v>-1.1899261748944179E-2</v>
      </c>
      <c r="S44" s="112">
        <f t="shared" si="16"/>
        <v>-1.1899261748944179E-2</v>
      </c>
      <c r="T44" s="112">
        <f t="shared" si="16"/>
        <v>-1.1899261748944179E-2</v>
      </c>
      <c r="U44" s="112">
        <f t="shared" si="16"/>
        <v>-1.1899261748944179E-2</v>
      </c>
      <c r="V44" s="80"/>
      <c r="W44" s="80"/>
      <c r="X44" s="111"/>
      <c r="Y44" s="80"/>
      <c r="Z44" s="80"/>
      <c r="AA44" s="80"/>
    </row>
    <row r="45" spans="3:31">
      <c r="C45" s="83" t="s">
        <v>4</v>
      </c>
      <c r="E45" s="80"/>
      <c r="F45" s="80"/>
      <c r="G45" s="80"/>
      <c r="H45" s="80"/>
      <c r="I45" s="80"/>
      <c r="J45" s="112">
        <f t="shared" si="15"/>
        <v>0.2561354953404007</v>
      </c>
      <c r="K45" s="112">
        <f t="shared" si="15"/>
        <v>-0.24376973440208838</v>
      </c>
      <c r="L45" s="112">
        <f t="shared" si="15"/>
        <v>-0.24376973440208793</v>
      </c>
      <c r="M45" s="112">
        <f t="shared" si="15"/>
        <v>-0.24376973440208793</v>
      </c>
      <c r="N45" s="112">
        <f t="shared" si="15"/>
        <v>-0.24376973440208838</v>
      </c>
      <c r="O45" s="103"/>
      <c r="P45" s="103"/>
      <c r="Q45" s="112">
        <f t="shared" si="16"/>
        <v>0.29056662059212268</v>
      </c>
      <c r="R45" s="112">
        <f t="shared" si="16"/>
        <v>-0.27653858686676824</v>
      </c>
      <c r="S45" s="112">
        <f t="shared" si="16"/>
        <v>-0.27653858686676802</v>
      </c>
      <c r="T45" s="112">
        <f t="shared" si="16"/>
        <v>-0.27653858686676802</v>
      </c>
      <c r="U45" s="112">
        <f t="shared" si="16"/>
        <v>-0.27653858686676847</v>
      </c>
      <c r="V45" s="80"/>
      <c r="W45" s="80"/>
      <c r="X45" s="111"/>
      <c r="Y45" s="80"/>
      <c r="Z45" s="80"/>
      <c r="AA45" s="80"/>
    </row>
    <row r="46" spans="3:31">
      <c r="C46" s="83" t="s">
        <v>5</v>
      </c>
      <c r="E46" s="80"/>
      <c r="F46" s="80"/>
      <c r="G46" s="80"/>
      <c r="H46" s="80"/>
      <c r="I46" s="80"/>
      <c r="J46" s="112">
        <f t="shared" si="15"/>
        <v>6.0200290241572372</v>
      </c>
      <c r="K46" s="112">
        <f t="shared" si="15"/>
        <v>2.4569037237734683</v>
      </c>
      <c r="L46" s="112">
        <f t="shared" si="15"/>
        <v>-0.5692759309698836</v>
      </c>
      <c r="M46" s="112">
        <f t="shared" si="15"/>
        <v>-2.7891295425067746</v>
      </c>
      <c r="N46" s="112">
        <f t="shared" si="15"/>
        <v>-4.9333029272681053</v>
      </c>
      <c r="O46" s="103"/>
      <c r="P46" s="103"/>
      <c r="Q46" s="112">
        <f t="shared" si="16"/>
        <v>6.82927404142551</v>
      </c>
      <c r="R46" s="112">
        <f t="shared" si="16"/>
        <v>2.7871740743636622</v>
      </c>
      <c r="S46" s="112">
        <f t="shared" si="16"/>
        <v>-0.64580109534026775</v>
      </c>
      <c r="T46" s="112">
        <f t="shared" si="16"/>
        <v>-3.164059493131937</v>
      </c>
      <c r="U46" s="112">
        <f t="shared" si="16"/>
        <v>-5.5964643167807679</v>
      </c>
      <c r="V46" s="80"/>
      <c r="W46" s="80"/>
      <c r="X46" s="111"/>
      <c r="Y46" s="80"/>
      <c r="Z46" s="80"/>
      <c r="AA46" s="80"/>
    </row>
    <row r="47" spans="3:31">
      <c r="C47" s="83" t="s">
        <v>6</v>
      </c>
      <c r="E47" s="80"/>
      <c r="F47" s="80"/>
      <c r="G47" s="80"/>
      <c r="H47" s="80"/>
      <c r="I47" s="80"/>
      <c r="J47" s="112">
        <f t="shared" si="15"/>
        <v>1.132856530536376</v>
      </c>
      <c r="K47" s="112">
        <f t="shared" si="15"/>
        <v>1.1328565305363796</v>
      </c>
      <c r="L47" s="112">
        <f t="shared" si="15"/>
        <v>1.132856530536376</v>
      </c>
      <c r="M47" s="112">
        <f t="shared" si="15"/>
        <v>1.1328565305363796</v>
      </c>
      <c r="N47" s="112">
        <f t="shared" si="15"/>
        <v>-7.0372305573944036</v>
      </c>
      <c r="O47" s="103"/>
      <c r="P47" s="103"/>
      <c r="Q47" s="112">
        <f t="shared" si="16"/>
        <v>1.2851412618786355</v>
      </c>
      <c r="R47" s="112">
        <f t="shared" si="16"/>
        <v>1.2851412618786391</v>
      </c>
      <c r="S47" s="112">
        <f t="shared" si="16"/>
        <v>1.2851412618786355</v>
      </c>
      <c r="T47" s="112">
        <f t="shared" si="16"/>
        <v>1.2851412618786391</v>
      </c>
      <c r="U47" s="112">
        <f t="shared" si="16"/>
        <v>-7.9832133327410197</v>
      </c>
      <c r="V47" s="80"/>
      <c r="W47" s="80"/>
      <c r="X47" s="111"/>
      <c r="Y47" s="80"/>
      <c r="Z47" s="80"/>
      <c r="AA47" s="80"/>
    </row>
    <row r="48" spans="3:31">
      <c r="C48" s="83" t="s">
        <v>7</v>
      </c>
      <c r="E48" s="80"/>
      <c r="F48" s="80"/>
      <c r="G48" s="80"/>
      <c r="H48" s="80"/>
      <c r="I48" s="80"/>
      <c r="J48" s="112">
        <f t="shared" si="15"/>
        <v>3.8112555709917117E-2</v>
      </c>
      <c r="K48" s="112">
        <f t="shared" si="15"/>
        <v>8.8617762726665994E-2</v>
      </c>
      <c r="L48" s="112">
        <f t="shared" si="15"/>
        <v>0.12243479099466015</v>
      </c>
      <c r="M48" s="112">
        <f t="shared" si="15"/>
        <v>0.15617247561974246</v>
      </c>
      <c r="N48" s="112">
        <f t="shared" si="15"/>
        <v>0.19063476503332133</v>
      </c>
      <c r="O48" s="103"/>
      <c r="P48" s="103"/>
      <c r="Q48" s="112">
        <f t="shared" si="16"/>
        <v>4.3235852571085864E-2</v>
      </c>
      <c r="R48" s="112">
        <f t="shared" si="16"/>
        <v>0.10053024398551802</v>
      </c>
      <c r="S48" s="112">
        <f t="shared" si="16"/>
        <v>0.13889314097189764</v>
      </c>
      <c r="T48" s="112">
        <f t="shared" si="16"/>
        <v>0.17716602851169405</v>
      </c>
      <c r="U48" s="112">
        <f t="shared" si="16"/>
        <v>0.21626092615352022</v>
      </c>
      <c r="V48" s="80"/>
      <c r="W48" s="80"/>
      <c r="X48" s="111"/>
      <c r="Y48" s="80"/>
      <c r="Z48" s="80"/>
      <c r="AA48" s="80"/>
    </row>
    <row r="49" spans="3:27">
      <c r="C49" s="83" t="s">
        <v>66</v>
      </c>
      <c r="E49" s="80"/>
      <c r="F49" s="80"/>
      <c r="G49" s="80"/>
      <c r="H49" s="80"/>
      <c r="I49" s="80"/>
      <c r="J49" s="112">
        <f t="shared" ref="J49:N49" si="17">J16-J31</f>
        <v>2.0569755315099081E-3</v>
      </c>
      <c r="K49" s="112">
        <f t="shared" si="17"/>
        <v>-8.391477753765253E-3</v>
      </c>
      <c r="L49" s="112">
        <f t="shared" si="17"/>
        <v>-8.391477753765253E-3</v>
      </c>
      <c r="M49" s="112">
        <f t="shared" si="17"/>
        <v>-8.391477753765253E-3</v>
      </c>
      <c r="N49" s="112">
        <f t="shared" si="17"/>
        <v>-8.391477753765253E-3</v>
      </c>
      <c r="O49" s="103"/>
      <c r="P49" s="103"/>
      <c r="Q49" s="112">
        <f t="shared" ref="Q49:U49" si="18">Q16-Q31</f>
        <v>2.3334853610867123E-3</v>
      </c>
      <c r="R49" s="112">
        <f t="shared" si="18"/>
        <v>-9.5195057969029717E-3</v>
      </c>
      <c r="S49" s="112">
        <f t="shared" si="18"/>
        <v>-9.5195057969029717E-3</v>
      </c>
      <c r="T49" s="112">
        <f t="shared" si="18"/>
        <v>-9.5195057969029717E-3</v>
      </c>
      <c r="U49" s="112">
        <f t="shared" si="18"/>
        <v>-9.5195057969029717E-3</v>
      </c>
      <c r="V49" s="80"/>
      <c r="W49" s="80"/>
      <c r="X49" s="111"/>
      <c r="Y49" s="80"/>
      <c r="Z49" s="80"/>
      <c r="AA49" s="80"/>
    </row>
    <row r="50" spans="3:27">
      <c r="C50" s="83" t="s">
        <v>63</v>
      </c>
      <c r="E50" s="80"/>
      <c r="F50" s="80"/>
      <c r="G50" s="80"/>
      <c r="H50" s="80"/>
      <c r="I50" s="80"/>
      <c r="J50" s="112">
        <f t="shared" ref="J50:N50" si="19">J17-J32</f>
        <v>0</v>
      </c>
      <c r="K50" s="112">
        <f t="shared" si="19"/>
        <v>0</v>
      </c>
      <c r="L50" s="112">
        <f t="shared" si="19"/>
        <v>0</v>
      </c>
      <c r="M50" s="112">
        <f t="shared" si="19"/>
        <v>0</v>
      </c>
      <c r="N50" s="112">
        <f t="shared" si="19"/>
        <v>0</v>
      </c>
      <c r="O50" s="103"/>
      <c r="P50" s="103"/>
      <c r="Q50" s="112">
        <f t="shared" ref="Q50:U50" si="20">Q17-Q32</f>
        <v>0</v>
      </c>
      <c r="R50" s="112">
        <f t="shared" si="20"/>
        <v>0</v>
      </c>
      <c r="S50" s="112">
        <f t="shared" si="20"/>
        <v>0</v>
      </c>
      <c r="T50" s="112">
        <f t="shared" si="20"/>
        <v>0</v>
      </c>
      <c r="U50" s="112">
        <f t="shared" si="20"/>
        <v>0</v>
      </c>
      <c r="V50" s="80"/>
      <c r="W50" s="80"/>
      <c r="X50" s="111"/>
      <c r="Y50" s="80"/>
      <c r="Z50" s="80"/>
      <c r="AA50" s="80"/>
    </row>
    <row r="51" spans="3:27">
      <c r="C51" s="83" t="s">
        <v>64</v>
      </c>
      <c r="E51" s="80"/>
      <c r="F51" s="80"/>
      <c r="G51" s="80"/>
      <c r="H51" s="80"/>
      <c r="I51" s="80"/>
      <c r="J51" s="112">
        <f t="shared" ref="J51:N52" si="21">J18-J33</f>
        <v>0</v>
      </c>
      <c r="K51" s="112">
        <f t="shared" si="21"/>
        <v>0</v>
      </c>
      <c r="L51" s="112">
        <f t="shared" si="21"/>
        <v>0</v>
      </c>
      <c r="M51" s="112">
        <f t="shared" si="21"/>
        <v>0</v>
      </c>
      <c r="N51" s="112">
        <f t="shared" si="21"/>
        <v>0</v>
      </c>
      <c r="O51" s="103"/>
      <c r="P51" s="103"/>
      <c r="Q51" s="112">
        <f t="shared" ref="Q51:U52" si="22">Q18-Q33</f>
        <v>0</v>
      </c>
      <c r="R51" s="112">
        <f t="shared" si="22"/>
        <v>0</v>
      </c>
      <c r="S51" s="112">
        <f t="shared" si="22"/>
        <v>0</v>
      </c>
      <c r="T51" s="112">
        <f t="shared" si="22"/>
        <v>0</v>
      </c>
      <c r="U51" s="112">
        <f t="shared" si="22"/>
        <v>0</v>
      </c>
      <c r="V51" s="80"/>
      <c r="W51" s="80"/>
      <c r="X51" s="111"/>
      <c r="Y51" s="80"/>
      <c r="Z51" s="80"/>
      <c r="AA51" s="80"/>
    </row>
    <row r="52" spans="3:27" s="67" customFormat="1" ht="15.75" thickBot="1">
      <c r="C52" s="125" t="s">
        <v>50</v>
      </c>
      <c r="D52" s="125"/>
      <c r="E52" s="126"/>
      <c r="F52" s="127"/>
      <c r="G52" s="127"/>
      <c r="H52" s="127"/>
      <c r="I52" s="127"/>
      <c r="J52" s="127">
        <f t="shared" ca="1" si="21"/>
        <v>6.8446006574208695</v>
      </c>
      <c r="K52" s="127">
        <f t="shared" ca="1" si="21"/>
        <v>3.6118627198359263</v>
      </c>
      <c r="L52" s="127">
        <f t="shared" ca="1" si="21"/>
        <v>0.61950009336058542</v>
      </c>
      <c r="M52" s="127">
        <f t="shared" ca="1" si="21"/>
        <v>-1.5666158335512819</v>
      </c>
      <c r="N52" s="127">
        <f t="shared" ca="1" si="21"/>
        <v>-11.846414016829726</v>
      </c>
      <c r="Q52" s="127">
        <f t="shared" si="22"/>
        <v>7.7646890747660962</v>
      </c>
      <c r="R52" s="127">
        <f t="shared" si="22"/>
        <v>4.0973889353002733</v>
      </c>
      <c r="S52" s="127">
        <f t="shared" si="22"/>
        <v>0.70277666258269278</v>
      </c>
      <c r="T52" s="127">
        <f t="shared" si="22"/>
        <v>-1.7772088476691295</v>
      </c>
      <c r="U52" s="127">
        <f t="shared" si="22"/>
        <v>-13.438873368295816</v>
      </c>
      <c r="V52" s="101"/>
      <c r="X52" s="111">
        <f ca="1">SUM(J41:N51)-SUM(J52:N52)</f>
        <v>9.4146912488213275E-14</v>
      </c>
    </row>
    <row r="53" spans="3:27"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103"/>
      <c r="Y53" s="80"/>
      <c r="Z53" s="80"/>
      <c r="AA53" s="80"/>
    </row>
    <row r="54" spans="3:27"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Inputs</vt:lpstr>
      <vt:lpstr>Depreciation</vt:lpstr>
      <vt:lpstr>PTRM_comparison</vt:lpstr>
      <vt:lpstr>conv_2015_2010</vt:lpstr>
      <vt:lpstr>first_reg_period</vt:lpstr>
      <vt:lpstr>second_reg_period</vt:lpstr>
    </vt:vector>
  </TitlesOfParts>
  <Company>CHED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Fenella Douglas</dc:creator>
  <cp:lastModifiedBy>Mark De Villiers</cp:lastModifiedBy>
  <dcterms:created xsi:type="dcterms:W3CDTF">2015-06-26T00:13:26Z</dcterms:created>
  <dcterms:modified xsi:type="dcterms:W3CDTF">2015-07-13T07:59:03Z</dcterms:modified>
</cp:coreProperties>
</file>