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d644382cc089ae/Documents/AER-CCP/opex/submission/"/>
    </mc:Choice>
  </mc:AlternateContent>
  <xr:revisionPtr revIDLastSave="0" documentId="8_{A641D4E9-672F-498C-A106-D2F0D642B428}" xr6:coauthVersionLast="40" xr6:coauthVersionMax="40" xr10:uidLastSave="{00000000-0000-0000-0000-000000000000}"/>
  <bookViews>
    <workbookView xWindow="0" yWindow="0" windowWidth="23040" windowHeight="9732" activeTab="5" xr2:uid="{00000000-000D-0000-FFFF-FFFF00000000}"/>
  </bookViews>
  <sheets>
    <sheet name="Data sheet" sheetId="1" r:id="rId1"/>
    <sheet name="group. wghted - 2006 sort" sheetId="3" r:id="rId2"/>
    <sheet name="group wghted-2012 sort" sheetId="6" r:id="rId3"/>
    <sheet name="grouping unweighted -2006 sort" sheetId="4" r:id="rId4"/>
    <sheet name="grouping unweighted - 20012 sor" sheetId="5" r:id="rId5"/>
    <sheet name="sensitivity summary" sheetId="7" r:id="rId6"/>
    <sheet name="3yr smoothing" sheetId="2" r:id="rId7"/>
  </sheets>
  <calcPr calcId="191029"/>
  <fileRecoveryPr dataExtract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C35" i="2" s="1"/>
  <c r="C33" i="2"/>
  <c r="C32" i="2"/>
  <c r="C29" i="2"/>
  <c r="C28" i="2"/>
  <c r="C26" i="2"/>
  <c r="C25" i="2"/>
  <c r="C24" i="2"/>
  <c r="C23" i="2"/>
  <c r="K15" i="2"/>
  <c r="J15" i="2"/>
  <c r="J55" i="2" s="1"/>
  <c r="I15" i="2"/>
  <c r="H15" i="2"/>
  <c r="H55" i="2" s="1"/>
  <c r="G15" i="2"/>
  <c r="F15" i="2"/>
  <c r="F55" i="2" s="1"/>
  <c r="E15" i="2"/>
  <c r="D15" i="2"/>
  <c r="D55" i="2" s="1"/>
  <c r="C15" i="2"/>
  <c r="B15" i="2"/>
  <c r="B55" i="2" s="1"/>
  <c r="K14" i="2"/>
  <c r="J14" i="2"/>
  <c r="I14" i="2"/>
  <c r="H14" i="2"/>
  <c r="G14" i="2"/>
  <c r="F14" i="2"/>
  <c r="E14" i="2"/>
  <c r="D14" i="2"/>
  <c r="C14" i="2"/>
  <c r="B14" i="2"/>
  <c r="K13" i="2"/>
  <c r="K53" i="2" s="1"/>
  <c r="J13" i="2"/>
  <c r="J53" i="2" s="1"/>
  <c r="I13" i="2"/>
  <c r="I53" i="2" s="1"/>
  <c r="H13" i="2"/>
  <c r="H53" i="2" s="1"/>
  <c r="G13" i="2"/>
  <c r="G53" i="2" s="1"/>
  <c r="F13" i="2"/>
  <c r="F53" i="2" s="1"/>
  <c r="E13" i="2"/>
  <c r="E53" i="2" s="1"/>
  <c r="D13" i="2"/>
  <c r="D53" i="2" s="1"/>
  <c r="C13" i="2"/>
  <c r="C53" i="2" s="1"/>
  <c r="B13" i="2"/>
  <c r="B53" i="2" s="1"/>
  <c r="K12" i="2"/>
  <c r="K52" i="2" s="1"/>
  <c r="J12" i="2"/>
  <c r="J52" i="2" s="1"/>
  <c r="I12" i="2"/>
  <c r="I52" i="2" s="1"/>
  <c r="H12" i="2"/>
  <c r="H52" i="2" s="1"/>
  <c r="G12" i="2"/>
  <c r="G52" i="2" s="1"/>
  <c r="F12" i="2"/>
  <c r="F52" i="2" s="1"/>
  <c r="E12" i="2"/>
  <c r="E52" i="2" s="1"/>
  <c r="D12" i="2"/>
  <c r="D52" i="2" s="1"/>
  <c r="C12" i="2"/>
  <c r="C52" i="2" s="1"/>
  <c r="B12" i="2"/>
  <c r="B52" i="2" s="1"/>
  <c r="K11" i="2"/>
  <c r="J11" i="2"/>
  <c r="I11" i="2"/>
  <c r="H11" i="2"/>
  <c r="G11" i="2"/>
  <c r="F11" i="2"/>
  <c r="E11" i="2"/>
  <c r="D11" i="2"/>
  <c r="C11" i="2"/>
  <c r="B11" i="2"/>
  <c r="K10" i="2"/>
  <c r="J10" i="2"/>
  <c r="I10" i="2"/>
  <c r="H10" i="2"/>
  <c r="G10" i="2"/>
  <c r="F10" i="2"/>
  <c r="E10" i="2"/>
  <c r="D10" i="2"/>
  <c r="C10" i="2"/>
  <c r="B10" i="2"/>
  <c r="K9" i="2"/>
  <c r="K49" i="2" s="1"/>
  <c r="J9" i="2"/>
  <c r="J49" i="2" s="1"/>
  <c r="I9" i="2"/>
  <c r="I49" i="2" s="1"/>
  <c r="H9" i="2"/>
  <c r="H49" i="2" s="1"/>
  <c r="G9" i="2"/>
  <c r="G49" i="2" s="1"/>
  <c r="F9" i="2"/>
  <c r="F49" i="2" s="1"/>
  <c r="E9" i="2"/>
  <c r="E49" i="2" s="1"/>
  <c r="D9" i="2"/>
  <c r="D49" i="2" s="1"/>
  <c r="C9" i="2"/>
  <c r="C49" i="2" s="1"/>
  <c r="B9" i="2"/>
  <c r="B49" i="2" s="1"/>
  <c r="K8" i="2"/>
  <c r="K48" i="2" s="1"/>
  <c r="J8" i="2"/>
  <c r="J48" i="2" s="1"/>
  <c r="I8" i="2"/>
  <c r="I48" i="2" s="1"/>
  <c r="H8" i="2"/>
  <c r="H48" i="2" s="1"/>
  <c r="G8" i="2"/>
  <c r="G48" i="2" s="1"/>
  <c r="F8" i="2"/>
  <c r="F48" i="2" s="1"/>
  <c r="E8" i="2"/>
  <c r="E48" i="2" s="1"/>
  <c r="D8" i="2"/>
  <c r="D48" i="2" s="1"/>
  <c r="C8" i="2"/>
  <c r="C48" i="2" s="1"/>
  <c r="B8" i="2"/>
  <c r="B48" i="2" s="1"/>
  <c r="K7" i="2"/>
  <c r="J7" i="2"/>
  <c r="I7" i="2"/>
  <c r="H7" i="2"/>
  <c r="G7" i="2"/>
  <c r="F7" i="2"/>
  <c r="E7" i="2"/>
  <c r="D7" i="2"/>
  <c r="C7" i="2"/>
  <c r="B7" i="2"/>
  <c r="K6" i="2"/>
  <c r="K46" i="2" s="1"/>
  <c r="J6" i="2"/>
  <c r="J46" i="2" s="1"/>
  <c r="I6" i="2"/>
  <c r="I46" i="2" s="1"/>
  <c r="H6" i="2"/>
  <c r="H46" i="2" s="1"/>
  <c r="G6" i="2"/>
  <c r="G46" i="2" s="1"/>
  <c r="F6" i="2"/>
  <c r="F46" i="2" s="1"/>
  <c r="E6" i="2"/>
  <c r="E46" i="2" s="1"/>
  <c r="D6" i="2"/>
  <c r="D46" i="2" s="1"/>
  <c r="C6" i="2"/>
  <c r="C46" i="2" s="1"/>
  <c r="B6" i="2"/>
  <c r="B46" i="2" s="1"/>
  <c r="K5" i="2"/>
  <c r="K45" i="2" s="1"/>
  <c r="J5" i="2"/>
  <c r="J45" i="2" s="1"/>
  <c r="I5" i="2"/>
  <c r="I45" i="2" s="1"/>
  <c r="H5" i="2"/>
  <c r="H45" i="2" s="1"/>
  <c r="G5" i="2"/>
  <c r="G45" i="2" s="1"/>
  <c r="F5" i="2"/>
  <c r="F45" i="2" s="1"/>
  <c r="E5" i="2"/>
  <c r="E45" i="2" s="1"/>
  <c r="D5" i="2"/>
  <c r="D45" i="2" s="1"/>
  <c r="C5" i="2"/>
  <c r="C45" i="2" s="1"/>
  <c r="B5" i="2"/>
  <c r="B45" i="2" s="1"/>
  <c r="K4" i="2"/>
  <c r="K44" i="2" s="1"/>
  <c r="J4" i="2"/>
  <c r="J44" i="2" s="1"/>
  <c r="I4" i="2"/>
  <c r="I44" i="2" s="1"/>
  <c r="H4" i="2"/>
  <c r="H44" i="2" s="1"/>
  <c r="G4" i="2"/>
  <c r="G44" i="2" s="1"/>
  <c r="F4" i="2"/>
  <c r="F44" i="2" s="1"/>
  <c r="E4" i="2"/>
  <c r="E44" i="2" s="1"/>
  <c r="D4" i="2"/>
  <c r="D44" i="2" s="1"/>
  <c r="C4" i="2"/>
  <c r="C44" i="2" s="1"/>
  <c r="B4" i="2"/>
  <c r="B44" i="2" s="1"/>
  <c r="K3" i="2"/>
  <c r="K16" i="2" s="1"/>
  <c r="J3" i="2"/>
  <c r="J16" i="2" s="1"/>
  <c r="I3" i="2"/>
  <c r="I43" i="2" s="1"/>
  <c r="H3" i="2"/>
  <c r="H16" i="2" s="1"/>
  <c r="G3" i="2"/>
  <c r="G16" i="2" s="1"/>
  <c r="F3" i="2"/>
  <c r="F16" i="2" s="1"/>
  <c r="E3" i="2"/>
  <c r="E43" i="2" s="1"/>
  <c r="D3" i="2"/>
  <c r="D16" i="2" s="1"/>
  <c r="C3" i="2"/>
  <c r="C16" i="2" s="1"/>
  <c r="B3" i="2"/>
  <c r="B16" i="2" s="1"/>
  <c r="M97" i="5"/>
  <c r="J113" i="5" s="1"/>
  <c r="L97" i="5"/>
  <c r="L105" i="5" s="1"/>
  <c r="K97" i="5"/>
  <c r="K105" i="5" s="1"/>
  <c r="J97" i="5"/>
  <c r="I97" i="5"/>
  <c r="I105" i="5" s="1"/>
  <c r="H97" i="5"/>
  <c r="G97" i="5"/>
  <c r="G105" i="5" s="1"/>
  <c r="F97" i="5"/>
  <c r="E97" i="5"/>
  <c r="E105" i="5" s="1"/>
  <c r="D97" i="5"/>
  <c r="D105" i="5" s="1"/>
  <c r="C97" i="5"/>
  <c r="C105" i="5" s="1"/>
  <c r="B97" i="5"/>
  <c r="M96" i="5"/>
  <c r="L112" i="5" s="1"/>
  <c r="L96" i="5"/>
  <c r="L104" i="5" s="1"/>
  <c r="K96" i="5"/>
  <c r="J96" i="5"/>
  <c r="J104" i="5" s="1"/>
  <c r="I96" i="5"/>
  <c r="H96" i="5"/>
  <c r="G96" i="5"/>
  <c r="F96" i="5"/>
  <c r="F104" i="5" s="1"/>
  <c r="E96" i="5"/>
  <c r="D96" i="5"/>
  <c r="D104" i="5" s="1"/>
  <c r="C96" i="5"/>
  <c r="B96" i="5"/>
  <c r="M95" i="5"/>
  <c r="E111" i="5" s="1"/>
  <c r="L95" i="5"/>
  <c r="L103" i="5" s="1"/>
  <c r="K95" i="5"/>
  <c r="K103" i="5" s="1"/>
  <c r="J95" i="5"/>
  <c r="I95" i="5"/>
  <c r="I103" i="5" s="1"/>
  <c r="H95" i="5"/>
  <c r="G95" i="5"/>
  <c r="G103" i="5" s="1"/>
  <c r="F95" i="5"/>
  <c r="E95" i="5"/>
  <c r="E103" i="5" s="1"/>
  <c r="D95" i="5"/>
  <c r="D103" i="5" s="1"/>
  <c r="C95" i="5"/>
  <c r="C103" i="5" s="1"/>
  <c r="B95" i="5"/>
  <c r="M94" i="5"/>
  <c r="G110" i="5" s="1"/>
  <c r="D16" i="7" s="1"/>
  <c r="L94" i="5"/>
  <c r="L102" i="5" s="1"/>
  <c r="K94" i="5"/>
  <c r="J94" i="5"/>
  <c r="J102" i="5" s="1"/>
  <c r="I94" i="5"/>
  <c r="H94" i="5"/>
  <c r="G94" i="5"/>
  <c r="F94" i="5"/>
  <c r="F102" i="5" s="1"/>
  <c r="E94" i="5"/>
  <c r="D94" i="5"/>
  <c r="D102" i="5" s="1"/>
  <c r="C94" i="5"/>
  <c r="B94" i="5"/>
  <c r="M93" i="5"/>
  <c r="J109" i="5" s="1"/>
  <c r="L93" i="5"/>
  <c r="L101" i="5" s="1"/>
  <c r="K93" i="5"/>
  <c r="K101" i="5" s="1"/>
  <c r="J93" i="5"/>
  <c r="J101" i="5" s="1"/>
  <c r="I93" i="5"/>
  <c r="I101" i="5" s="1"/>
  <c r="H93" i="5"/>
  <c r="G93" i="5"/>
  <c r="G101" i="5" s="1"/>
  <c r="F93" i="5"/>
  <c r="F101" i="5" s="1"/>
  <c r="E93" i="5"/>
  <c r="E101" i="5" s="1"/>
  <c r="D93" i="5"/>
  <c r="D101" i="5" s="1"/>
  <c r="C93" i="5"/>
  <c r="C101" i="5" s="1"/>
  <c r="B93" i="5"/>
  <c r="M59" i="5"/>
  <c r="I75" i="5" s="1"/>
  <c r="C42" i="7" s="1"/>
  <c r="L59" i="5"/>
  <c r="L67" i="5" s="1"/>
  <c r="K59" i="5"/>
  <c r="K67" i="5" s="1"/>
  <c r="J59" i="5"/>
  <c r="J67" i="5" s="1"/>
  <c r="I59" i="5"/>
  <c r="I67" i="5" s="1"/>
  <c r="H59" i="5"/>
  <c r="H67" i="5" s="1"/>
  <c r="G59" i="5"/>
  <c r="G67" i="5" s="1"/>
  <c r="F59" i="5"/>
  <c r="F67" i="5" s="1"/>
  <c r="E59" i="5"/>
  <c r="E67" i="5" s="1"/>
  <c r="D59" i="5"/>
  <c r="D67" i="5" s="1"/>
  <c r="C59" i="5"/>
  <c r="C67" i="5" s="1"/>
  <c r="B59" i="5"/>
  <c r="M58" i="5"/>
  <c r="K74" i="5" s="1"/>
  <c r="L58" i="5"/>
  <c r="L66" i="5" s="1"/>
  <c r="K58" i="5"/>
  <c r="K66" i="5" s="1"/>
  <c r="J58" i="5"/>
  <c r="J66" i="5" s="1"/>
  <c r="I58" i="5"/>
  <c r="I66" i="5" s="1"/>
  <c r="H58" i="5"/>
  <c r="F74" i="5" s="1"/>
  <c r="G58" i="5"/>
  <c r="G66" i="5" s="1"/>
  <c r="F58" i="5"/>
  <c r="F66" i="5" s="1"/>
  <c r="E58" i="5"/>
  <c r="E66" i="5" s="1"/>
  <c r="D58" i="5"/>
  <c r="D66" i="5" s="1"/>
  <c r="C58" i="5"/>
  <c r="C66" i="5" s="1"/>
  <c r="B58" i="5"/>
  <c r="M57" i="5"/>
  <c r="I73" i="5" s="1"/>
  <c r="L57" i="5"/>
  <c r="L65" i="5" s="1"/>
  <c r="K57" i="5"/>
  <c r="K65" i="5" s="1"/>
  <c r="J57" i="5"/>
  <c r="J65" i="5" s="1"/>
  <c r="I57" i="5"/>
  <c r="I65" i="5" s="1"/>
  <c r="H57" i="5"/>
  <c r="F73" i="5" s="1"/>
  <c r="G57" i="5"/>
  <c r="G65" i="5" s="1"/>
  <c r="F57" i="5"/>
  <c r="F65" i="5" s="1"/>
  <c r="E57" i="5"/>
  <c r="E65" i="5" s="1"/>
  <c r="D57" i="5"/>
  <c r="D65" i="5" s="1"/>
  <c r="C57" i="5"/>
  <c r="C65" i="5" s="1"/>
  <c r="B57" i="5"/>
  <c r="M56" i="5"/>
  <c r="K72" i="5" s="1"/>
  <c r="E41" i="7" s="1"/>
  <c r="L56" i="5"/>
  <c r="L64" i="5" s="1"/>
  <c r="K56" i="5"/>
  <c r="K64" i="5" s="1"/>
  <c r="J56" i="5"/>
  <c r="J64" i="5" s="1"/>
  <c r="I56" i="5"/>
  <c r="I64" i="5" s="1"/>
  <c r="H56" i="5"/>
  <c r="F72" i="5" s="1"/>
  <c r="G56" i="5"/>
  <c r="G64" i="5" s="1"/>
  <c r="F56" i="5"/>
  <c r="F64" i="5" s="1"/>
  <c r="E56" i="5"/>
  <c r="E64" i="5" s="1"/>
  <c r="D56" i="5"/>
  <c r="D64" i="5" s="1"/>
  <c r="C56" i="5"/>
  <c r="C64" i="5" s="1"/>
  <c r="B56" i="5"/>
  <c r="M55" i="5"/>
  <c r="I71" i="5" s="1"/>
  <c r="C40" i="7" s="1"/>
  <c r="L55" i="5"/>
  <c r="L63" i="5" s="1"/>
  <c r="K55" i="5"/>
  <c r="K63" i="5" s="1"/>
  <c r="J55" i="5"/>
  <c r="J63" i="5" s="1"/>
  <c r="I55" i="5"/>
  <c r="I63" i="5" s="1"/>
  <c r="H55" i="5"/>
  <c r="H63" i="5" s="1"/>
  <c r="G55" i="5"/>
  <c r="G63" i="5" s="1"/>
  <c r="F55" i="5"/>
  <c r="F63" i="5" s="1"/>
  <c r="E55" i="5"/>
  <c r="E63" i="5" s="1"/>
  <c r="D55" i="5"/>
  <c r="D63" i="5" s="1"/>
  <c r="C55" i="5"/>
  <c r="C63" i="5" s="1"/>
  <c r="B55" i="5"/>
  <c r="L27" i="5"/>
  <c r="L26" i="5"/>
  <c r="G26" i="5"/>
  <c r="L25" i="5"/>
  <c r="G25" i="5"/>
  <c r="M21" i="5"/>
  <c r="L21" i="5"/>
  <c r="K21" i="5"/>
  <c r="J21" i="5"/>
  <c r="I21" i="5"/>
  <c r="I29" i="5" s="1"/>
  <c r="H21" i="5"/>
  <c r="G21" i="5"/>
  <c r="F21" i="5"/>
  <c r="E21" i="5"/>
  <c r="E29" i="5" s="1"/>
  <c r="D21" i="5"/>
  <c r="C21" i="5"/>
  <c r="B21" i="5"/>
  <c r="M20" i="5"/>
  <c r="L20" i="5"/>
  <c r="K20" i="5"/>
  <c r="J20" i="5"/>
  <c r="I20" i="5"/>
  <c r="I28" i="5" s="1"/>
  <c r="H20" i="5"/>
  <c r="G20" i="5"/>
  <c r="F20" i="5"/>
  <c r="E20" i="5"/>
  <c r="E28" i="5" s="1"/>
  <c r="D20" i="5"/>
  <c r="C20" i="5"/>
  <c r="C28" i="5" s="1"/>
  <c r="B20" i="5"/>
  <c r="M19" i="5"/>
  <c r="L19" i="5"/>
  <c r="K19" i="5"/>
  <c r="J19" i="5"/>
  <c r="J27" i="5" s="1"/>
  <c r="I19" i="5"/>
  <c r="I27" i="5" s="1"/>
  <c r="H19" i="5"/>
  <c r="G19" i="5"/>
  <c r="H27" i="5" s="1"/>
  <c r="F19" i="5"/>
  <c r="E19" i="5"/>
  <c r="E27" i="5" s="1"/>
  <c r="D19" i="5"/>
  <c r="C19" i="5"/>
  <c r="B19" i="5"/>
  <c r="M18" i="5"/>
  <c r="L18" i="5"/>
  <c r="K18" i="5"/>
  <c r="J18" i="5"/>
  <c r="I18" i="5"/>
  <c r="I26" i="5" s="1"/>
  <c r="H18" i="5"/>
  <c r="G18" i="5"/>
  <c r="H26" i="5" s="1"/>
  <c r="F18" i="5"/>
  <c r="E18" i="5"/>
  <c r="E26" i="5" s="1"/>
  <c r="D18" i="5"/>
  <c r="C18" i="5"/>
  <c r="D26" i="5" s="1"/>
  <c r="B18" i="5"/>
  <c r="M17" i="5"/>
  <c r="L17" i="5"/>
  <c r="K17" i="5"/>
  <c r="K25" i="5" s="1"/>
  <c r="J17" i="5"/>
  <c r="J25" i="5" s="1"/>
  <c r="I17" i="5"/>
  <c r="I25" i="5" s="1"/>
  <c r="H17" i="5"/>
  <c r="G17" i="5"/>
  <c r="H25" i="5" s="1"/>
  <c r="F17" i="5"/>
  <c r="F25" i="5" s="1"/>
  <c r="E17" i="5"/>
  <c r="E25" i="5" s="1"/>
  <c r="D17" i="5"/>
  <c r="C17" i="5"/>
  <c r="D25" i="5" s="1"/>
  <c r="B17" i="5"/>
  <c r="L113" i="4"/>
  <c r="F39" i="7" s="1"/>
  <c r="E113" i="4"/>
  <c r="K112" i="4"/>
  <c r="E112" i="4"/>
  <c r="K110" i="4"/>
  <c r="E38" i="7" s="1"/>
  <c r="I109" i="4"/>
  <c r="C37" i="7" s="1"/>
  <c r="K105" i="4"/>
  <c r="K104" i="4"/>
  <c r="J104" i="4"/>
  <c r="F104" i="4"/>
  <c r="K103" i="4"/>
  <c r="J103" i="4"/>
  <c r="F103" i="4"/>
  <c r="J102" i="4"/>
  <c r="F102" i="4"/>
  <c r="K101" i="4"/>
  <c r="M97" i="4"/>
  <c r="K113" i="4" s="1"/>
  <c r="E39" i="7" s="1"/>
  <c r="L97" i="4"/>
  <c r="M105" i="4" s="1"/>
  <c r="K97" i="4"/>
  <c r="J97" i="4"/>
  <c r="J105" i="4" s="1"/>
  <c r="I97" i="4"/>
  <c r="H97" i="4"/>
  <c r="F113" i="4" s="1"/>
  <c r="G97" i="4"/>
  <c r="I113" i="4" s="1"/>
  <c r="C39" i="7" s="1"/>
  <c r="F97" i="4"/>
  <c r="F105" i="4" s="1"/>
  <c r="E97" i="4"/>
  <c r="D97" i="4"/>
  <c r="E105" i="4" s="1"/>
  <c r="C97" i="4"/>
  <c r="C105" i="4" s="1"/>
  <c r="B97" i="4"/>
  <c r="M96" i="4"/>
  <c r="I112" i="4" s="1"/>
  <c r="L96" i="4"/>
  <c r="L104" i="4" s="1"/>
  <c r="K96" i="4"/>
  <c r="J96" i="4"/>
  <c r="L112" i="4" s="1"/>
  <c r="I96" i="4"/>
  <c r="H96" i="4"/>
  <c r="J112" i="4" s="1"/>
  <c r="G96" i="4"/>
  <c r="G104" i="4" s="1"/>
  <c r="F96" i="4"/>
  <c r="E96" i="4"/>
  <c r="D96" i="4"/>
  <c r="D104" i="4" s="1"/>
  <c r="C96" i="4"/>
  <c r="C104" i="4" s="1"/>
  <c r="B96" i="4"/>
  <c r="M95" i="4"/>
  <c r="K111" i="4" s="1"/>
  <c r="L95" i="4"/>
  <c r="L103" i="4" s="1"/>
  <c r="K95" i="4"/>
  <c r="J95" i="4"/>
  <c r="L111" i="4" s="1"/>
  <c r="I95" i="4"/>
  <c r="H95" i="4"/>
  <c r="G95" i="4"/>
  <c r="I111" i="4" s="1"/>
  <c r="F95" i="4"/>
  <c r="E95" i="4"/>
  <c r="D95" i="4"/>
  <c r="D103" i="4" s="1"/>
  <c r="C95" i="4"/>
  <c r="C103" i="4" s="1"/>
  <c r="B95" i="4"/>
  <c r="E111" i="4" s="1"/>
  <c r="M94" i="4"/>
  <c r="I110" i="4" s="1"/>
  <c r="C38" i="7" s="1"/>
  <c r="L94" i="4"/>
  <c r="M102" i="4" s="1"/>
  <c r="K94" i="4"/>
  <c r="J94" i="4"/>
  <c r="L110" i="4" s="1"/>
  <c r="F38" i="7" s="1"/>
  <c r="I94" i="4"/>
  <c r="H94" i="4"/>
  <c r="G110" i="4" s="1"/>
  <c r="D11" i="7" s="1"/>
  <c r="G94" i="4"/>
  <c r="F94" i="4"/>
  <c r="E94" i="4"/>
  <c r="D94" i="4"/>
  <c r="C94" i="4"/>
  <c r="B94" i="4"/>
  <c r="E110" i="4" s="1"/>
  <c r="M93" i="4"/>
  <c r="K109" i="4" s="1"/>
  <c r="E37" i="7" s="1"/>
  <c r="L93" i="4"/>
  <c r="K93" i="4"/>
  <c r="J93" i="4"/>
  <c r="J101" i="4" s="1"/>
  <c r="I93" i="4"/>
  <c r="H93" i="4"/>
  <c r="G93" i="4"/>
  <c r="G101" i="4" s="1"/>
  <c r="F93" i="4"/>
  <c r="F101" i="4" s="1"/>
  <c r="E93" i="4"/>
  <c r="D93" i="4"/>
  <c r="C93" i="4"/>
  <c r="C101" i="4" s="1"/>
  <c r="B93" i="4"/>
  <c r="E109" i="4" s="1"/>
  <c r="J75" i="4"/>
  <c r="E75" i="4"/>
  <c r="I74" i="4"/>
  <c r="I73" i="4"/>
  <c r="G72" i="4"/>
  <c r="D10" i="7" s="1"/>
  <c r="F71" i="4"/>
  <c r="M67" i="4"/>
  <c r="D75" i="4" s="1"/>
  <c r="I67" i="4"/>
  <c r="H67" i="4"/>
  <c r="M66" i="4"/>
  <c r="I66" i="4"/>
  <c r="H66" i="4"/>
  <c r="C66" i="4"/>
  <c r="J65" i="4"/>
  <c r="H65" i="4"/>
  <c r="C65" i="4"/>
  <c r="I64" i="4"/>
  <c r="C64" i="4"/>
  <c r="I63" i="4"/>
  <c r="D63" i="4"/>
  <c r="M59" i="4"/>
  <c r="L59" i="4"/>
  <c r="L67" i="4" s="1"/>
  <c r="K59" i="4"/>
  <c r="K67" i="4" s="1"/>
  <c r="J59" i="4"/>
  <c r="I59" i="4"/>
  <c r="J67" i="4" s="1"/>
  <c r="H59" i="4"/>
  <c r="F75" i="4" s="1"/>
  <c r="G59" i="4"/>
  <c r="G67" i="4" s="1"/>
  <c r="F59" i="4"/>
  <c r="E59" i="4"/>
  <c r="F67" i="4" s="1"/>
  <c r="D59" i="4"/>
  <c r="C59" i="4"/>
  <c r="C67" i="4" s="1"/>
  <c r="B59" i="4"/>
  <c r="M58" i="4"/>
  <c r="L74" i="4" s="1"/>
  <c r="L58" i="4"/>
  <c r="L66" i="4" s="1"/>
  <c r="K58" i="4"/>
  <c r="K66" i="4" s="1"/>
  <c r="J58" i="4"/>
  <c r="J66" i="4" s="1"/>
  <c r="I58" i="4"/>
  <c r="H58" i="4"/>
  <c r="F74" i="4" s="1"/>
  <c r="G58" i="4"/>
  <c r="G66" i="4" s="1"/>
  <c r="F58" i="4"/>
  <c r="F66" i="4" s="1"/>
  <c r="E58" i="4"/>
  <c r="E66" i="4" s="1"/>
  <c r="D58" i="4"/>
  <c r="C58" i="4"/>
  <c r="D66" i="4" s="1"/>
  <c r="B58" i="4"/>
  <c r="M57" i="4"/>
  <c r="K73" i="4" s="1"/>
  <c r="L57" i="4"/>
  <c r="L65" i="4" s="1"/>
  <c r="K57" i="4"/>
  <c r="K65" i="4" s="1"/>
  <c r="J57" i="4"/>
  <c r="I57" i="4"/>
  <c r="H57" i="4"/>
  <c r="F73" i="4" s="1"/>
  <c r="G57" i="4"/>
  <c r="G65" i="4" s="1"/>
  <c r="F57" i="4"/>
  <c r="E57" i="4"/>
  <c r="F65" i="4" s="1"/>
  <c r="D57" i="4"/>
  <c r="D65" i="4" s="1"/>
  <c r="C57" i="4"/>
  <c r="B57" i="4"/>
  <c r="M56" i="4"/>
  <c r="K72" i="4" s="1"/>
  <c r="L56" i="4"/>
  <c r="K56" i="4"/>
  <c r="K64" i="4" s="1"/>
  <c r="J56" i="4"/>
  <c r="I56" i="4"/>
  <c r="J64" i="4" s="1"/>
  <c r="H56" i="4"/>
  <c r="G56" i="4"/>
  <c r="G64" i="4" s="1"/>
  <c r="F56" i="4"/>
  <c r="E56" i="4"/>
  <c r="F64" i="4" s="1"/>
  <c r="D56" i="4"/>
  <c r="C56" i="4"/>
  <c r="B56" i="4"/>
  <c r="M55" i="4"/>
  <c r="J71" i="4" s="1"/>
  <c r="L55" i="4"/>
  <c r="L63" i="4" s="1"/>
  <c r="K55" i="4"/>
  <c r="K63" i="4" s="1"/>
  <c r="J55" i="4"/>
  <c r="I55" i="4"/>
  <c r="J63" i="4" s="1"/>
  <c r="H55" i="4"/>
  <c r="H63" i="4" s="1"/>
  <c r="G55" i="4"/>
  <c r="G63" i="4" s="1"/>
  <c r="F55" i="4"/>
  <c r="E55" i="4"/>
  <c r="F63" i="4" s="1"/>
  <c r="D55" i="4"/>
  <c r="C55" i="4"/>
  <c r="C63" i="4" s="1"/>
  <c r="B55" i="4"/>
  <c r="J37" i="4"/>
  <c r="G37" i="4"/>
  <c r="G36" i="4"/>
  <c r="L35" i="4"/>
  <c r="L34" i="4"/>
  <c r="K33" i="4"/>
  <c r="M29" i="4"/>
  <c r="J28" i="4"/>
  <c r="M27" i="4"/>
  <c r="I27" i="4"/>
  <c r="E27" i="4"/>
  <c r="M26" i="4"/>
  <c r="I26" i="4"/>
  <c r="E26" i="4"/>
  <c r="G25" i="4"/>
  <c r="M21" i="4"/>
  <c r="K37" i="4" s="1"/>
  <c r="L21" i="4"/>
  <c r="K21" i="4"/>
  <c r="J21" i="4"/>
  <c r="J29" i="4" s="1"/>
  <c r="I21" i="4"/>
  <c r="I29" i="4" s="1"/>
  <c r="H21" i="4"/>
  <c r="F37" i="4" s="1"/>
  <c r="G21" i="4"/>
  <c r="H29" i="4" s="1"/>
  <c r="F21" i="4"/>
  <c r="F29" i="4" s="1"/>
  <c r="E21" i="4"/>
  <c r="E29" i="4" s="1"/>
  <c r="D21" i="4"/>
  <c r="C21" i="4"/>
  <c r="B21" i="4"/>
  <c r="M20" i="4"/>
  <c r="J36" i="4" s="1"/>
  <c r="L20" i="4"/>
  <c r="K20" i="4"/>
  <c r="K28" i="4" s="1"/>
  <c r="J20" i="4"/>
  <c r="I20" i="4"/>
  <c r="I28" i="4" s="1"/>
  <c r="H20" i="4"/>
  <c r="G20" i="4"/>
  <c r="F20" i="4"/>
  <c r="F28" i="4" s="1"/>
  <c r="E20" i="4"/>
  <c r="E28" i="4" s="1"/>
  <c r="D20" i="4"/>
  <c r="C20" i="4"/>
  <c r="C28" i="4" s="1"/>
  <c r="B20" i="4"/>
  <c r="M19" i="4"/>
  <c r="J35" i="4" s="1"/>
  <c r="L19" i="4"/>
  <c r="K19" i="4"/>
  <c r="K27" i="4" s="1"/>
  <c r="J19" i="4"/>
  <c r="J27" i="4" s="1"/>
  <c r="I19" i="4"/>
  <c r="H19" i="4"/>
  <c r="G19" i="4"/>
  <c r="G27" i="4" s="1"/>
  <c r="F19" i="4"/>
  <c r="F27" i="4" s="1"/>
  <c r="E19" i="4"/>
  <c r="D19" i="4"/>
  <c r="C19" i="4"/>
  <c r="C27" i="4" s="1"/>
  <c r="B19" i="4"/>
  <c r="F35" i="4" s="1"/>
  <c r="M18" i="4"/>
  <c r="L18" i="4"/>
  <c r="K18" i="4"/>
  <c r="K26" i="4" s="1"/>
  <c r="J18" i="4"/>
  <c r="J26" i="4" s="1"/>
  <c r="I18" i="4"/>
  <c r="H18" i="4"/>
  <c r="G34" i="4" s="1"/>
  <c r="D9" i="7" s="1"/>
  <c r="G18" i="4"/>
  <c r="G26" i="4" s="1"/>
  <c r="F18" i="4"/>
  <c r="F26" i="4" s="1"/>
  <c r="E18" i="4"/>
  <c r="D18" i="4"/>
  <c r="C18" i="4"/>
  <c r="C26" i="4" s="1"/>
  <c r="B18" i="4"/>
  <c r="E34" i="4" s="1"/>
  <c r="M17" i="4"/>
  <c r="G33" i="4" s="1"/>
  <c r="D8" i="7" s="1"/>
  <c r="L17" i="4"/>
  <c r="K17" i="4"/>
  <c r="J17" i="4"/>
  <c r="J25" i="4" s="1"/>
  <c r="I17" i="4"/>
  <c r="I25" i="4" s="1"/>
  <c r="H17" i="4"/>
  <c r="G17" i="4"/>
  <c r="H25" i="4" s="1"/>
  <c r="F17" i="4"/>
  <c r="F25" i="4" s="1"/>
  <c r="E17" i="4"/>
  <c r="E25" i="4" s="1"/>
  <c r="D17" i="4"/>
  <c r="C17" i="4"/>
  <c r="B17" i="4"/>
  <c r="E33" i="4" s="1"/>
  <c r="K41" i="6"/>
  <c r="I41" i="6"/>
  <c r="G41" i="6"/>
  <c r="C41" i="6"/>
  <c r="K39" i="6"/>
  <c r="I39" i="6"/>
  <c r="G39" i="6"/>
  <c r="C39" i="6"/>
  <c r="M36" i="6"/>
  <c r="K36" i="6"/>
  <c r="E36" i="6"/>
  <c r="C36" i="6"/>
  <c r="M34" i="6"/>
  <c r="K34" i="6"/>
  <c r="E34" i="6"/>
  <c r="C34" i="6"/>
  <c r="C28" i="6"/>
  <c r="C26" i="6"/>
  <c r="N22" i="6"/>
  <c r="N21" i="6"/>
  <c r="N20" i="6"/>
  <c r="N19" i="6"/>
  <c r="N18" i="6"/>
  <c r="R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R15" i="6"/>
  <c r="Q15" i="6"/>
  <c r="R14" i="6"/>
  <c r="O14" i="6"/>
  <c r="R13" i="6"/>
  <c r="Q13" i="6"/>
  <c r="R12" i="6"/>
  <c r="O12" i="6"/>
  <c r="Q11" i="6"/>
  <c r="S10" i="6"/>
  <c r="Q9" i="6"/>
  <c r="S8" i="6"/>
  <c r="O8" i="6"/>
  <c r="Q7" i="6"/>
  <c r="P6" i="6"/>
  <c r="O6" i="6"/>
  <c r="P5" i="6"/>
  <c r="P4" i="6"/>
  <c r="O4" i="6"/>
  <c r="P3" i="6"/>
  <c r="J40" i="3"/>
  <c r="B36" i="3"/>
  <c r="H35" i="3"/>
  <c r="F35" i="3"/>
  <c r="L34" i="3"/>
  <c r="J34" i="3"/>
  <c r="F34" i="3"/>
  <c r="D34" i="3"/>
  <c r="B34" i="3"/>
  <c r="F33" i="3"/>
  <c r="H31" i="3"/>
  <c r="F31" i="3"/>
  <c r="L30" i="3"/>
  <c r="J30" i="3"/>
  <c r="F30" i="3"/>
  <c r="D30" i="3"/>
  <c r="B30" i="3"/>
  <c r="H28" i="3"/>
  <c r="D28" i="3"/>
  <c r="M27" i="3"/>
  <c r="L27" i="3"/>
  <c r="I27" i="3"/>
  <c r="H27" i="3"/>
  <c r="E27" i="3"/>
  <c r="D27" i="3"/>
  <c r="M26" i="3"/>
  <c r="L26" i="3"/>
  <c r="J26" i="3"/>
  <c r="I26" i="3"/>
  <c r="H26" i="3"/>
  <c r="F26" i="3"/>
  <c r="E26" i="3"/>
  <c r="D26" i="3"/>
  <c r="B26" i="3"/>
  <c r="L25" i="3"/>
  <c r="N22" i="3"/>
  <c r="S10" i="3" s="1"/>
  <c r="N21" i="3"/>
  <c r="N20" i="3"/>
  <c r="N19" i="3"/>
  <c r="P5" i="3" s="1"/>
  <c r="N18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Q15" i="3"/>
  <c r="O15" i="3"/>
  <c r="Q14" i="3"/>
  <c r="O14" i="3"/>
  <c r="Q13" i="3"/>
  <c r="O13" i="3"/>
  <c r="Q12" i="3"/>
  <c r="O12" i="3"/>
  <c r="Q11" i="3"/>
  <c r="O11" i="3"/>
  <c r="Q10" i="3"/>
  <c r="O10" i="3"/>
  <c r="S9" i="3"/>
  <c r="Q9" i="3"/>
  <c r="O9" i="3"/>
  <c r="S8" i="3"/>
  <c r="Q8" i="3"/>
  <c r="O8" i="3"/>
  <c r="Q7" i="3"/>
  <c r="O7" i="3"/>
  <c r="P6" i="3"/>
  <c r="O6" i="3"/>
  <c r="S5" i="3"/>
  <c r="O5" i="3"/>
  <c r="K27" i="3" s="1"/>
  <c r="S4" i="3"/>
  <c r="P4" i="3"/>
  <c r="O4" i="3"/>
  <c r="K26" i="3" s="1"/>
  <c r="P3" i="3"/>
  <c r="F39" i="3" s="1"/>
  <c r="O3" i="3"/>
  <c r="D25" i="3" s="1"/>
  <c r="K55" i="1"/>
  <c r="C55" i="1"/>
  <c r="K53" i="1"/>
  <c r="F53" i="1"/>
  <c r="C53" i="1"/>
  <c r="K51" i="1"/>
  <c r="G51" i="1"/>
  <c r="F51" i="1"/>
  <c r="C51" i="1"/>
  <c r="J50" i="1"/>
  <c r="G50" i="1"/>
  <c r="B50" i="1"/>
  <c r="K47" i="1"/>
  <c r="C47" i="1"/>
  <c r="K45" i="1"/>
  <c r="F45" i="1"/>
  <c r="C45" i="1"/>
  <c r="B36" i="1"/>
  <c r="C33" i="1" s="1"/>
  <c r="C35" i="1"/>
  <c r="G55" i="1" s="1"/>
  <c r="C34" i="1"/>
  <c r="K54" i="1" s="1"/>
  <c r="C31" i="1"/>
  <c r="C30" i="1"/>
  <c r="K50" i="1" s="1"/>
  <c r="C27" i="1"/>
  <c r="C26" i="1"/>
  <c r="C25" i="1"/>
  <c r="G45" i="1" s="1"/>
  <c r="C24" i="1"/>
  <c r="K44" i="1" s="1"/>
  <c r="M16" i="1"/>
  <c r="L16" i="1"/>
  <c r="K16" i="1"/>
  <c r="J16" i="1"/>
  <c r="I16" i="1"/>
  <c r="H16" i="1"/>
  <c r="J24" i="1" s="1"/>
  <c r="G16" i="1"/>
  <c r="F16" i="1"/>
  <c r="E16" i="1"/>
  <c r="D16" i="1"/>
  <c r="C16" i="1"/>
  <c r="B16" i="1"/>
  <c r="M46" i="1" l="1"/>
  <c r="I46" i="1"/>
  <c r="E46" i="1"/>
  <c r="L46" i="1"/>
  <c r="D46" i="1"/>
  <c r="H46" i="1"/>
  <c r="G44" i="1"/>
  <c r="G46" i="1"/>
  <c r="K37" i="3"/>
  <c r="G37" i="3"/>
  <c r="C37" i="3"/>
  <c r="M37" i="3"/>
  <c r="I37" i="3"/>
  <c r="E37" i="3"/>
  <c r="L37" i="3"/>
  <c r="D37" i="3"/>
  <c r="J37" i="3"/>
  <c r="B37" i="3"/>
  <c r="H37" i="3"/>
  <c r="R14" i="3"/>
  <c r="R15" i="3"/>
  <c r="L30" i="6"/>
  <c r="H30" i="6"/>
  <c r="D30" i="6"/>
  <c r="J30" i="6"/>
  <c r="F30" i="6"/>
  <c r="B30" i="6"/>
  <c r="I30" i="6"/>
  <c r="G30" i="6"/>
  <c r="M30" i="6"/>
  <c r="E30" i="6"/>
  <c r="K30" i="6"/>
  <c r="K24" i="1"/>
  <c r="M47" i="1"/>
  <c r="I47" i="1"/>
  <c r="E47" i="1"/>
  <c r="H47" i="1"/>
  <c r="L47" i="1"/>
  <c r="D47" i="1"/>
  <c r="J44" i="1"/>
  <c r="B46" i="1"/>
  <c r="B54" i="1"/>
  <c r="F55" i="1"/>
  <c r="R13" i="3"/>
  <c r="M53" i="1"/>
  <c r="I53" i="1"/>
  <c r="E53" i="1"/>
  <c r="L53" i="1"/>
  <c r="H53" i="1"/>
  <c r="D53" i="1"/>
  <c r="C44" i="1"/>
  <c r="C46" i="1"/>
  <c r="K46" i="1"/>
  <c r="G47" i="1"/>
  <c r="C50" i="1"/>
  <c r="G53" i="1"/>
  <c r="C54" i="1"/>
  <c r="M28" i="3"/>
  <c r="K28" i="3"/>
  <c r="G28" i="3"/>
  <c r="C28" i="3"/>
  <c r="J28" i="3"/>
  <c r="F28" i="3"/>
  <c r="B28" i="3"/>
  <c r="I28" i="3"/>
  <c r="E28" i="3"/>
  <c r="K33" i="3"/>
  <c r="G33" i="3"/>
  <c r="C33" i="3"/>
  <c r="M33" i="3"/>
  <c r="I33" i="3"/>
  <c r="E33" i="3"/>
  <c r="L33" i="3"/>
  <c r="D33" i="3"/>
  <c r="J33" i="3"/>
  <c r="B33" i="3"/>
  <c r="H33" i="3"/>
  <c r="R12" i="3"/>
  <c r="K36" i="3"/>
  <c r="G36" i="3"/>
  <c r="C36" i="3"/>
  <c r="M36" i="3"/>
  <c r="I36" i="3"/>
  <c r="E36" i="3"/>
  <c r="H36" i="3"/>
  <c r="F36" i="3"/>
  <c r="L36" i="3"/>
  <c r="D36" i="3"/>
  <c r="L28" i="3"/>
  <c r="J36" i="3"/>
  <c r="L26" i="6"/>
  <c r="H26" i="6"/>
  <c r="D26" i="6"/>
  <c r="J26" i="6"/>
  <c r="F26" i="6"/>
  <c r="B26" i="6"/>
  <c r="I26" i="6"/>
  <c r="G26" i="6"/>
  <c r="M26" i="6"/>
  <c r="E26" i="6"/>
  <c r="K26" i="6"/>
  <c r="M44" i="1"/>
  <c r="I44" i="1"/>
  <c r="E44" i="1"/>
  <c r="L44" i="1"/>
  <c r="D44" i="1"/>
  <c r="H44" i="1"/>
  <c r="M54" i="1"/>
  <c r="I54" i="1"/>
  <c r="E54" i="1"/>
  <c r="H54" i="1"/>
  <c r="L54" i="1"/>
  <c r="D54" i="1"/>
  <c r="G54" i="1"/>
  <c r="K39" i="3"/>
  <c r="G39" i="3"/>
  <c r="G47" i="3" s="1"/>
  <c r="C39" i="3"/>
  <c r="C47" i="3" s="1"/>
  <c r="M39" i="3"/>
  <c r="I39" i="3"/>
  <c r="E39" i="3"/>
  <c r="E47" i="3" s="1"/>
  <c r="L39" i="3"/>
  <c r="L47" i="3" s="1"/>
  <c r="D39" i="3"/>
  <c r="J39" i="3"/>
  <c r="J47" i="3" s="1"/>
  <c r="B39" i="3"/>
  <c r="H39" i="3"/>
  <c r="P16" i="3"/>
  <c r="K29" i="3"/>
  <c r="G29" i="3"/>
  <c r="M29" i="3"/>
  <c r="I29" i="3"/>
  <c r="E29" i="3"/>
  <c r="L29" i="3"/>
  <c r="D29" i="3"/>
  <c r="D38" i="3" s="1"/>
  <c r="J29" i="3"/>
  <c r="C29" i="3"/>
  <c r="H29" i="3"/>
  <c r="B29" i="3"/>
  <c r="K32" i="3"/>
  <c r="G32" i="3"/>
  <c r="C32" i="3"/>
  <c r="M32" i="3"/>
  <c r="I32" i="3"/>
  <c r="E32" i="3"/>
  <c r="H32" i="3"/>
  <c r="F32" i="3"/>
  <c r="L32" i="3"/>
  <c r="D32" i="3"/>
  <c r="J32" i="3"/>
  <c r="I24" i="1"/>
  <c r="M55" i="1"/>
  <c r="I55" i="1"/>
  <c r="E55" i="1"/>
  <c r="L55" i="1"/>
  <c r="H55" i="1"/>
  <c r="D55" i="1"/>
  <c r="B44" i="1"/>
  <c r="J46" i="1"/>
  <c r="F47" i="1"/>
  <c r="J54" i="1"/>
  <c r="K40" i="3"/>
  <c r="K48" i="3" s="1"/>
  <c r="G40" i="3"/>
  <c r="C40" i="3"/>
  <c r="C48" i="3" s="1"/>
  <c r="M40" i="3"/>
  <c r="I40" i="3"/>
  <c r="E40" i="3"/>
  <c r="H40" i="3"/>
  <c r="F40" i="3"/>
  <c r="F48" i="3" s="1"/>
  <c r="Q16" i="3"/>
  <c r="L40" i="3"/>
  <c r="L48" i="3" s="1"/>
  <c r="D40" i="3"/>
  <c r="D48" i="3" s="1"/>
  <c r="L28" i="6"/>
  <c r="H28" i="6"/>
  <c r="D28" i="6"/>
  <c r="J28" i="6"/>
  <c r="F28" i="6"/>
  <c r="B28" i="6"/>
  <c r="I28" i="6"/>
  <c r="G28" i="6"/>
  <c r="M28" i="6"/>
  <c r="E28" i="6"/>
  <c r="K28" i="6"/>
  <c r="I49" i="6"/>
  <c r="M45" i="1"/>
  <c r="I45" i="1"/>
  <c r="E45" i="1"/>
  <c r="H45" i="1"/>
  <c r="L45" i="1"/>
  <c r="D45" i="1"/>
  <c r="M50" i="1"/>
  <c r="I50" i="1"/>
  <c r="E50" i="1"/>
  <c r="L50" i="1"/>
  <c r="D50" i="1"/>
  <c r="H50" i="1"/>
  <c r="M51" i="1"/>
  <c r="I51" i="1"/>
  <c r="E51" i="1"/>
  <c r="H51" i="1"/>
  <c r="L51" i="1"/>
  <c r="D51" i="1"/>
  <c r="F44" i="1"/>
  <c r="B45" i="1"/>
  <c r="J45" i="1"/>
  <c r="F46" i="1"/>
  <c r="B47" i="1"/>
  <c r="J47" i="1"/>
  <c r="F50" i="1"/>
  <c r="B51" i="1"/>
  <c r="J51" i="1"/>
  <c r="B53" i="1"/>
  <c r="J53" i="1"/>
  <c r="F54" i="1"/>
  <c r="B55" i="1"/>
  <c r="J55" i="1"/>
  <c r="K25" i="3"/>
  <c r="K38" i="3" s="1"/>
  <c r="G25" i="3"/>
  <c r="C25" i="3"/>
  <c r="J25" i="3"/>
  <c r="F25" i="3"/>
  <c r="F38" i="3" s="1"/>
  <c r="B25" i="3"/>
  <c r="M25" i="3"/>
  <c r="I25" i="3"/>
  <c r="E25" i="3"/>
  <c r="O16" i="3"/>
  <c r="H25" i="3"/>
  <c r="F29" i="3"/>
  <c r="B32" i="3"/>
  <c r="F37" i="3"/>
  <c r="B40" i="3"/>
  <c r="C30" i="6"/>
  <c r="S9" i="6"/>
  <c r="S5" i="6"/>
  <c r="S11" i="6"/>
  <c r="S7" i="6"/>
  <c r="S3" i="6"/>
  <c r="D25" i="4"/>
  <c r="C25" i="4"/>
  <c r="L25" i="4"/>
  <c r="K25" i="4"/>
  <c r="C34" i="4"/>
  <c r="I36" i="4"/>
  <c r="G28" i="4"/>
  <c r="D29" i="4"/>
  <c r="C29" i="4"/>
  <c r="D26" i="4"/>
  <c r="L26" i="4"/>
  <c r="C28" i="1"/>
  <c r="C32" i="1"/>
  <c r="S3" i="3"/>
  <c r="S7" i="3"/>
  <c r="K31" i="3"/>
  <c r="G31" i="3"/>
  <c r="C31" i="3"/>
  <c r="M31" i="3"/>
  <c r="I31" i="3"/>
  <c r="E31" i="3"/>
  <c r="S11" i="3"/>
  <c r="K35" i="3"/>
  <c r="G35" i="3"/>
  <c r="C35" i="3"/>
  <c r="M35" i="3"/>
  <c r="I35" i="3"/>
  <c r="E35" i="3"/>
  <c r="B27" i="3"/>
  <c r="F27" i="3"/>
  <c r="J27" i="3"/>
  <c r="B31" i="3"/>
  <c r="J31" i="3"/>
  <c r="B35" i="3"/>
  <c r="J35" i="3"/>
  <c r="S4" i="6"/>
  <c r="S6" i="6"/>
  <c r="L34" i="6"/>
  <c r="H34" i="6"/>
  <c r="D34" i="6"/>
  <c r="J34" i="6"/>
  <c r="F34" i="6"/>
  <c r="B34" i="6"/>
  <c r="L36" i="6"/>
  <c r="H36" i="6"/>
  <c r="D36" i="6"/>
  <c r="J36" i="6"/>
  <c r="F36" i="6"/>
  <c r="B36" i="6"/>
  <c r="O15" i="6"/>
  <c r="O11" i="6"/>
  <c r="O7" i="6"/>
  <c r="O3" i="6"/>
  <c r="O13" i="6"/>
  <c r="O9" i="6"/>
  <c r="O5" i="6"/>
  <c r="G34" i="6"/>
  <c r="G36" i="6"/>
  <c r="C23" i="1"/>
  <c r="C29" i="1"/>
  <c r="S6" i="3"/>
  <c r="K30" i="3"/>
  <c r="G30" i="3"/>
  <c r="C30" i="3"/>
  <c r="M30" i="3"/>
  <c r="I30" i="3"/>
  <c r="E30" i="3"/>
  <c r="K34" i="3"/>
  <c r="G34" i="3"/>
  <c r="C34" i="3"/>
  <c r="M34" i="3"/>
  <c r="I34" i="3"/>
  <c r="E34" i="3"/>
  <c r="C26" i="3"/>
  <c r="G26" i="3"/>
  <c r="C27" i="3"/>
  <c r="G27" i="3"/>
  <c r="H30" i="3"/>
  <c r="D31" i="3"/>
  <c r="L31" i="3"/>
  <c r="L38" i="3" s="1"/>
  <c r="L46" i="3" s="1"/>
  <c r="H34" i="3"/>
  <c r="D35" i="3"/>
  <c r="L35" i="3"/>
  <c r="L39" i="6"/>
  <c r="L47" i="6" s="1"/>
  <c r="H39" i="6"/>
  <c r="D39" i="6"/>
  <c r="D47" i="6" s="1"/>
  <c r="J39" i="6"/>
  <c r="J47" i="6" s="1"/>
  <c r="F39" i="6"/>
  <c r="F47" i="6" s="1"/>
  <c r="B39" i="6"/>
  <c r="C47" i="6" s="1"/>
  <c r="O10" i="6"/>
  <c r="L41" i="6"/>
  <c r="L49" i="6" s="1"/>
  <c r="H41" i="6"/>
  <c r="D41" i="6"/>
  <c r="D49" i="6" s="1"/>
  <c r="J41" i="6"/>
  <c r="J49" i="6" s="1"/>
  <c r="F41" i="6"/>
  <c r="G49" i="6" s="1"/>
  <c r="B41" i="6"/>
  <c r="C49" i="6" s="1"/>
  <c r="P16" i="6"/>
  <c r="Q12" i="6"/>
  <c r="J40" i="6" s="1"/>
  <c r="J48" i="6" s="1"/>
  <c r="Q8" i="6"/>
  <c r="H40" i="6" s="1"/>
  <c r="Q14" i="6"/>
  <c r="Q10" i="6"/>
  <c r="D40" i="6" s="1"/>
  <c r="I34" i="6"/>
  <c r="I36" i="6"/>
  <c r="E39" i="6"/>
  <c r="E47" i="6" s="1"/>
  <c r="M39" i="6"/>
  <c r="I40" i="6"/>
  <c r="E41" i="6"/>
  <c r="M41" i="6"/>
  <c r="I34" i="4"/>
  <c r="H26" i="4"/>
  <c r="B34" i="4" s="1"/>
  <c r="G29" i="4"/>
  <c r="K29" i="4"/>
  <c r="D71" i="4"/>
  <c r="D74" i="4"/>
  <c r="F33" i="4"/>
  <c r="D27" i="4"/>
  <c r="C35" i="4" s="1"/>
  <c r="H27" i="4"/>
  <c r="L27" i="4"/>
  <c r="D28" i="4"/>
  <c r="B36" i="4" s="1"/>
  <c r="L28" i="4"/>
  <c r="D36" i="4" s="1"/>
  <c r="D34" i="4"/>
  <c r="D35" i="4"/>
  <c r="D101" i="4"/>
  <c r="B109" i="4" s="1"/>
  <c r="E101" i="4"/>
  <c r="F109" i="4"/>
  <c r="G109" i="4"/>
  <c r="I101" i="4"/>
  <c r="D109" i="4" s="1"/>
  <c r="H101" i="4"/>
  <c r="J109" i="4"/>
  <c r="D37" i="7" s="1"/>
  <c r="M101" i="4"/>
  <c r="L101" i="4"/>
  <c r="D102" i="4"/>
  <c r="E102" i="4"/>
  <c r="B74" i="4"/>
  <c r="C74" i="4"/>
  <c r="F111" i="4"/>
  <c r="H103" i="4"/>
  <c r="E103" i="4"/>
  <c r="B111" i="4" s="1"/>
  <c r="D105" i="4"/>
  <c r="C113" i="4" s="1"/>
  <c r="I105" i="4"/>
  <c r="J110" i="4"/>
  <c r="D38" i="7" s="1"/>
  <c r="J111" i="4"/>
  <c r="D33" i="5"/>
  <c r="J33" i="5"/>
  <c r="E33" i="5"/>
  <c r="I33" i="5"/>
  <c r="L33" i="5"/>
  <c r="G33" i="5"/>
  <c r="K33" i="5"/>
  <c r="M25" i="5"/>
  <c r="L34" i="5"/>
  <c r="G34" i="5"/>
  <c r="D14" i="7" s="1"/>
  <c r="K34" i="5"/>
  <c r="J34" i="5"/>
  <c r="E34" i="5"/>
  <c r="I34" i="5"/>
  <c r="J35" i="5"/>
  <c r="E35" i="5"/>
  <c r="I35" i="5"/>
  <c r="L35" i="5"/>
  <c r="G35" i="5"/>
  <c r="K35" i="5"/>
  <c r="L36" i="5"/>
  <c r="G36" i="5"/>
  <c r="K36" i="5"/>
  <c r="J36" i="5"/>
  <c r="E36" i="5"/>
  <c r="I36" i="5"/>
  <c r="M28" i="5"/>
  <c r="J37" i="5"/>
  <c r="E37" i="5"/>
  <c r="M29" i="5"/>
  <c r="I37" i="5"/>
  <c r="L37" i="5"/>
  <c r="G37" i="5"/>
  <c r="K37" i="5"/>
  <c r="F27" i="5"/>
  <c r="D71" i="5"/>
  <c r="D75" i="5"/>
  <c r="D113" i="5"/>
  <c r="L33" i="4"/>
  <c r="G35" i="4"/>
  <c r="C75" i="4"/>
  <c r="E63" i="4"/>
  <c r="C71" i="4" s="1"/>
  <c r="E64" i="4"/>
  <c r="D67" i="4"/>
  <c r="I71" i="4"/>
  <c r="I72" i="4"/>
  <c r="J73" i="4"/>
  <c r="K74" i="4"/>
  <c r="K75" i="4"/>
  <c r="E104" i="4"/>
  <c r="C112" i="4" s="1"/>
  <c r="I104" i="4"/>
  <c r="L102" i="4"/>
  <c r="F112" i="4"/>
  <c r="G113" i="4"/>
  <c r="D13" i="7" s="1"/>
  <c r="F26" i="5"/>
  <c r="J26" i="5"/>
  <c r="D34" i="5" s="1"/>
  <c r="F28" i="5"/>
  <c r="J28" i="5"/>
  <c r="F29" i="5"/>
  <c r="J29" i="5"/>
  <c r="D37" i="5" s="1"/>
  <c r="C25" i="5"/>
  <c r="C26" i="5"/>
  <c r="M26" i="5"/>
  <c r="M27" i="5"/>
  <c r="D35" i="5" s="1"/>
  <c r="F34" i="4"/>
  <c r="F36" i="4"/>
  <c r="L29" i="4"/>
  <c r="D37" i="4" s="1"/>
  <c r="M25" i="4"/>
  <c r="D33" i="4" s="1"/>
  <c r="H28" i="4"/>
  <c r="C36" i="4" s="1"/>
  <c r="E37" i="4"/>
  <c r="D64" i="4"/>
  <c r="H64" i="4"/>
  <c r="C72" i="4" s="1"/>
  <c r="L64" i="4"/>
  <c r="D72" i="4" s="1"/>
  <c r="E67" i="4"/>
  <c r="E73" i="4"/>
  <c r="H102" i="4"/>
  <c r="G103" i="4"/>
  <c r="C111" i="4" s="1"/>
  <c r="M103" i="4"/>
  <c r="G105" i="4"/>
  <c r="L105" i="4"/>
  <c r="L109" i="4"/>
  <c r="F37" i="7" s="1"/>
  <c r="F110" i="4"/>
  <c r="G111" i="4"/>
  <c r="G112" i="4"/>
  <c r="C27" i="5"/>
  <c r="G27" i="5"/>
  <c r="K27" i="5"/>
  <c r="K28" i="5"/>
  <c r="C29" i="5"/>
  <c r="G29" i="5"/>
  <c r="K29" i="5"/>
  <c r="D27" i="5"/>
  <c r="I33" i="4"/>
  <c r="K34" i="4"/>
  <c r="I35" i="4"/>
  <c r="K36" i="4"/>
  <c r="I37" i="4"/>
  <c r="M28" i="4"/>
  <c r="J33" i="4"/>
  <c r="J34" i="4"/>
  <c r="E35" i="4"/>
  <c r="K35" i="4"/>
  <c r="E36" i="4"/>
  <c r="L36" i="4"/>
  <c r="L37" i="4"/>
  <c r="L71" i="4"/>
  <c r="G71" i="4"/>
  <c r="J72" i="4"/>
  <c r="E72" i="4"/>
  <c r="E65" i="4"/>
  <c r="C73" i="4" s="1"/>
  <c r="I65" i="4"/>
  <c r="L73" i="4"/>
  <c r="G73" i="4"/>
  <c r="M65" i="4"/>
  <c r="J74" i="4"/>
  <c r="E74" i="4"/>
  <c r="L75" i="4"/>
  <c r="G75" i="4"/>
  <c r="D12" i="7" s="1"/>
  <c r="M63" i="4"/>
  <c r="M64" i="4"/>
  <c r="E71" i="4"/>
  <c r="K71" i="4"/>
  <c r="F72" i="4"/>
  <c r="L72" i="4"/>
  <c r="G74" i="4"/>
  <c r="B75" i="4"/>
  <c r="I75" i="4"/>
  <c r="C102" i="4"/>
  <c r="G102" i="4"/>
  <c r="K102" i="4"/>
  <c r="I102" i="4"/>
  <c r="I103" i="4"/>
  <c r="D111" i="4" s="1"/>
  <c r="H104" i="4"/>
  <c r="H105" i="4"/>
  <c r="J113" i="4"/>
  <c r="D39" i="7" s="1"/>
  <c r="K26" i="5"/>
  <c r="G28" i="5"/>
  <c r="M104" i="4"/>
  <c r="F33" i="5"/>
  <c r="F34" i="5"/>
  <c r="F35" i="5"/>
  <c r="D28" i="5"/>
  <c r="C36" i="5" s="1"/>
  <c r="H28" i="5"/>
  <c r="F36" i="5"/>
  <c r="L28" i="5"/>
  <c r="D36" i="5" s="1"/>
  <c r="D29" i="5"/>
  <c r="H29" i="5"/>
  <c r="F37" i="5"/>
  <c r="L29" i="5"/>
  <c r="C71" i="5"/>
  <c r="B72" i="5"/>
  <c r="C72" i="5"/>
  <c r="C74" i="5"/>
  <c r="C75" i="5"/>
  <c r="M63" i="5"/>
  <c r="B71" i="5" s="1"/>
  <c r="H66" i="5"/>
  <c r="M67" i="5"/>
  <c r="B75" i="5" s="1"/>
  <c r="E71" i="5"/>
  <c r="J71" i="5"/>
  <c r="D40" i="7" s="1"/>
  <c r="G72" i="5"/>
  <c r="D15" i="7" s="1"/>
  <c r="L72" i="5"/>
  <c r="F41" i="7" s="1"/>
  <c r="E73" i="5"/>
  <c r="J73" i="5"/>
  <c r="G74" i="5"/>
  <c r="L74" i="5"/>
  <c r="E75" i="5"/>
  <c r="J75" i="5"/>
  <c r="D42" i="7" s="1"/>
  <c r="C102" i="5"/>
  <c r="G102" i="5"/>
  <c r="K102" i="5"/>
  <c r="C104" i="5"/>
  <c r="G104" i="5"/>
  <c r="K104" i="5"/>
  <c r="G109" i="5"/>
  <c r="E110" i="5"/>
  <c r="L111" i="5"/>
  <c r="J112" i="5"/>
  <c r="G113" i="5"/>
  <c r="D18" i="7" s="1"/>
  <c r="E47" i="2"/>
  <c r="I47" i="2"/>
  <c r="E51" i="2"/>
  <c r="G54" i="2"/>
  <c r="K54" i="2"/>
  <c r="E55" i="2"/>
  <c r="I55" i="2"/>
  <c r="H65" i="5"/>
  <c r="C73" i="5" s="1"/>
  <c r="M66" i="5"/>
  <c r="B74" i="5" s="1"/>
  <c r="F71" i="5"/>
  <c r="K71" i="5"/>
  <c r="E40" i="7" s="1"/>
  <c r="I72" i="5"/>
  <c r="C41" i="7" s="1"/>
  <c r="K73" i="5"/>
  <c r="I74" i="5"/>
  <c r="F75" i="5"/>
  <c r="K75" i="5"/>
  <c r="E42" i="7" s="1"/>
  <c r="H101" i="5"/>
  <c r="B109" i="5" s="1"/>
  <c r="F109" i="5"/>
  <c r="F110" i="5"/>
  <c r="F111" i="5"/>
  <c r="H103" i="5"/>
  <c r="F112" i="5"/>
  <c r="H105" i="5"/>
  <c r="F113" i="5"/>
  <c r="H104" i="5"/>
  <c r="M105" i="5"/>
  <c r="F47" i="2"/>
  <c r="J47" i="2"/>
  <c r="B51" i="2"/>
  <c r="F51" i="2"/>
  <c r="H54" i="2"/>
  <c r="H64" i="5"/>
  <c r="M65" i="5"/>
  <c r="D73" i="5" s="1"/>
  <c r="G71" i="5"/>
  <c r="L71" i="5"/>
  <c r="F40" i="7" s="1"/>
  <c r="E72" i="5"/>
  <c r="J72" i="5"/>
  <c r="D41" i="7" s="1"/>
  <c r="G73" i="5"/>
  <c r="L73" i="5"/>
  <c r="E74" i="5"/>
  <c r="J74" i="5"/>
  <c r="G75" i="5"/>
  <c r="D17" i="7" s="1"/>
  <c r="L75" i="5"/>
  <c r="F42" i="7" s="1"/>
  <c r="I109" i="5"/>
  <c r="K109" i="5"/>
  <c r="E102" i="5"/>
  <c r="I102" i="5"/>
  <c r="D110" i="5" s="1"/>
  <c r="K110" i="5"/>
  <c r="M102" i="5"/>
  <c r="I110" i="5"/>
  <c r="I111" i="5"/>
  <c r="K111" i="5"/>
  <c r="E104" i="5"/>
  <c r="I104" i="5"/>
  <c r="D112" i="5" s="1"/>
  <c r="K112" i="5"/>
  <c r="I112" i="5"/>
  <c r="M104" i="5"/>
  <c r="I113" i="5"/>
  <c r="K113" i="5"/>
  <c r="H102" i="5"/>
  <c r="M103" i="5"/>
  <c r="L109" i="5"/>
  <c r="J110" i="5"/>
  <c r="G111" i="5"/>
  <c r="E112" i="5"/>
  <c r="L113" i="5"/>
  <c r="C47" i="2"/>
  <c r="K51" i="2"/>
  <c r="E54" i="2"/>
  <c r="C55" i="2"/>
  <c r="G55" i="2"/>
  <c r="K55" i="2"/>
  <c r="M64" i="5"/>
  <c r="D72" i="5" s="1"/>
  <c r="F103" i="5"/>
  <c r="B111" i="5" s="1"/>
  <c r="J103" i="5"/>
  <c r="D111" i="5" s="1"/>
  <c r="F105" i="5"/>
  <c r="B113" i="5" s="1"/>
  <c r="J105" i="5"/>
  <c r="M101" i="5"/>
  <c r="D109" i="5" s="1"/>
  <c r="E109" i="5"/>
  <c r="L110" i="5"/>
  <c r="J111" i="5"/>
  <c r="G112" i="5"/>
  <c r="E113" i="5"/>
  <c r="D47" i="2"/>
  <c r="B54" i="2"/>
  <c r="F54" i="2"/>
  <c r="E16" i="2"/>
  <c r="I16" i="2"/>
  <c r="C30" i="2"/>
  <c r="C50" i="2" s="1"/>
  <c r="C34" i="2"/>
  <c r="I54" i="2" s="1"/>
  <c r="B43" i="2"/>
  <c r="F43" i="2"/>
  <c r="J43" i="2"/>
  <c r="C27" i="2"/>
  <c r="G47" i="2" s="1"/>
  <c r="C31" i="2"/>
  <c r="I51" i="2" s="1"/>
  <c r="C43" i="2"/>
  <c r="G43" i="2"/>
  <c r="K43" i="2"/>
  <c r="D43" i="2"/>
  <c r="H43" i="2"/>
  <c r="E56" i="2" l="1"/>
  <c r="E17" i="2" s="1"/>
  <c r="I56" i="2"/>
  <c r="I17" i="2" s="1"/>
  <c r="D46" i="3"/>
  <c r="C109" i="5"/>
  <c r="L32" i="6"/>
  <c r="H32" i="6"/>
  <c r="D32" i="6"/>
  <c r="J32" i="6"/>
  <c r="F32" i="6"/>
  <c r="B32" i="6"/>
  <c r="I32" i="6"/>
  <c r="G32" i="6"/>
  <c r="M32" i="6"/>
  <c r="E32" i="6"/>
  <c r="K32" i="6"/>
  <c r="C32" i="6"/>
  <c r="E38" i="3"/>
  <c r="E46" i="3" s="1"/>
  <c r="F55" i="3"/>
  <c r="H47" i="3"/>
  <c r="F50" i="2"/>
  <c r="F56" i="2" s="1"/>
  <c r="F17" i="2" s="1"/>
  <c r="E50" i="2"/>
  <c r="D74" i="5"/>
  <c r="B113" i="4"/>
  <c r="L55" i="6"/>
  <c r="F35" i="7" s="1"/>
  <c r="G55" i="6"/>
  <c r="D6" i="7" s="1"/>
  <c r="F6" i="7" s="1"/>
  <c r="J55" i="6"/>
  <c r="D35" i="7" s="1"/>
  <c r="E55" i="6"/>
  <c r="K55" i="6"/>
  <c r="E35" i="7" s="1"/>
  <c r="I55" i="6"/>
  <c r="C35" i="7" s="1"/>
  <c r="M47" i="6"/>
  <c r="Q16" i="6"/>
  <c r="J50" i="2"/>
  <c r="J56" i="2" s="1"/>
  <c r="J17" i="2" s="1"/>
  <c r="I50" i="2"/>
  <c r="C36" i="2"/>
  <c r="C35" i="5"/>
  <c r="B35" i="5"/>
  <c r="H47" i="6"/>
  <c r="F55" i="6"/>
  <c r="L25" i="6"/>
  <c r="H25" i="6"/>
  <c r="D25" i="6"/>
  <c r="D38" i="6" s="1"/>
  <c r="O16" i="6"/>
  <c r="J25" i="6"/>
  <c r="F25" i="6"/>
  <c r="B25" i="6"/>
  <c r="M25" i="6"/>
  <c r="E25" i="6"/>
  <c r="K25" i="6"/>
  <c r="C25" i="6"/>
  <c r="I25" i="6"/>
  <c r="G25" i="6"/>
  <c r="M52" i="1"/>
  <c r="I52" i="1"/>
  <c r="E52" i="1"/>
  <c r="L52" i="1"/>
  <c r="D52" i="1"/>
  <c r="H52" i="1"/>
  <c r="F52" i="1"/>
  <c r="B52" i="1"/>
  <c r="K52" i="1"/>
  <c r="C52" i="1"/>
  <c r="J52" i="1"/>
  <c r="G52" i="1"/>
  <c r="C33" i="4"/>
  <c r="B33" i="4"/>
  <c r="K50" i="2"/>
  <c r="K56" i="2" s="1"/>
  <c r="K17" i="2" s="1"/>
  <c r="B110" i="4"/>
  <c r="C110" i="4"/>
  <c r="B71" i="4"/>
  <c r="M49" i="1"/>
  <c r="I49" i="1"/>
  <c r="E49" i="1"/>
  <c r="H49" i="1"/>
  <c r="L49" i="1"/>
  <c r="D49" i="1"/>
  <c r="J49" i="1"/>
  <c r="B49" i="1"/>
  <c r="F49" i="1"/>
  <c r="G49" i="1"/>
  <c r="K49" i="1"/>
  <c r="C49" i="1"/>
  <c r="L29" i="6"/>
  <c r="H29" i="6"/>
  <c r="D29" i="6"/>
  <c r="J29" i="6"/>
  <c r="F29" i="6"/>
  <c r="B29" i="6"/>
  <c r="M29" i="6"/>
  <c r="E29" i="6"/>
  <c r="K29" i="6"/>
  <c r="C29" i="6"/>
  <c r="I29" i="6"/>
  <c r="G29" i="6"/>
  <c r="M48" i="1"/>
  <c r="I48" i="1"/>
  <c r="E48" i="1"/>
  <c r="L48" i="1"/>
  <c r="D48" i="1"/>
  <c r="H48" i="1"/>
  <c r="F48" i="1"/>
  <c r="J48" i="1"/>
  <c r="G48" i="1"/>
  <c r="K48" i="1"/>
  <c r="C48" i="1"/>
  <c r="B48" i="1"/>
  <c r="I38" i="3"/>
  <c r="D57" i="6"/>
  <c r="K41" i="3"/>
  <c r="G41" i="3"/>
  <c r="G49" i="3" s="1"/>
  <c r="C41" i="3"/>
  <c r="M41" i="3"/>
  <c r="I41" i="3"/>
  <c r="I49" i="3" s="1"/>
  <c r="E41" i="3"/>
  <c r="E49" i="3" s="1"/>
  <c r="L41" i="3"/>
  <c r="D41" i="3"/>
  <c r="D49" i="3" s="1"/>
  <c r="R16" i="3"/>
  <c r="J41" i="3"/>
  <c r="J49" i="3" s="1"/>
  <c r="B41" i="3"/>
  <c r="H41" i="3"/>
  <c r="F41" i="3"/>
  <c r="D56" i="2"/>
  <c r="D17" i="2" s="1"/>
  <c r="H51" i="2"/>
  <c r="B50" i="2"/>
  <c r="G51" i="2"/>
  <c r="K47" i="2"/>
  <c r="D54" i="2"/>
  <c r="H50" i="2"/>
  <c r="B47" i="2"/>
  <c r="B56" i="2" s="1"/>
  <c r="B17" i="2" s="1"/>
  <c r="C54" i="2"/>
  <c r="G50" i="2"/>
  <c r="G56" i="2" s="1"/>
  <c r="G17" i="2" s="1"/>
  <c r="B110" i="5"/>
  <c r="C110" i="5"/>
  <c r="C111" i="5"/>
  <c r="B73" i="5"/>
  <c r="D110" i="4"/>
  <c r="D73" i="4"/>
  <c r="B72" i="4"/>
  <c r="D112" i="4"/>
  <c r="B36" i="5"/>
  <c r="B112" i="4"/>
  <c r="C109" i="4"/>
  <c r="J57" i="6"/>
  <c r="G57" i="6"/>
  <c r="K57" i="6"/>
  <c r="E57" i="6"/>
  <c r="I57" i="6"/>
  <c r="M49" i="6"/>
  <c r="L57" i="6"/>
  <c r="H49" i="6"/>
  <c r="F57" i="6"/>
  <c r="B40" i="6"/>
  <c r="F56" i="6" s="1"/>
  <c r="M43" i="1"/>
  <c r="M56" i="1" s="1"/>
  <c r="M17" i="1" s="1"/>
  <c r="I43" i="1"/>
  <c r="E43" i="1"/>
  <c r="E56" i="1" s="1"/>
  <c r="E17" i="1" s="1"/>
  <c r="C36" i="1"/>
  <c r="H43" i="1"/>
  <c r="H56" i="1" s="1"/>
  <c r="H17" i="1" s="1"/>
  <c r="L43" i="1"/>
  <c r="D43" i="1"/>
  <c r="J43" i="1"/>
  <c r="J56" i="1" s="1"/>
  <c r="J17" i="1" s="1"/>
  <c r="B43" i="1"/>
  <c r="B56" i="1" s="1"/>
  <c r="B17" i="1" s="1"/>
  <c r="G43" i="1"/>
  <c r="K43" i="1"/>
  <c r="F43" i="1"/>
  <c r="F56" i="1" s="1"/>
  <c r="F17" i="1" s="1"/>
  <c r="C43" i="1"/>
  <c r="C56" i="1" s="1"/>
  <c r="C17" i="1" s="1"/>
  <c r="L31" i="6"/>
  <c r="H31" i="6"/>
  <c r="D31" i="6"/>
  <c r="J31" i="6"/>
  <c r="F31" i="6"/>
  <c r="B31" i="6"/>
  <c r="M31" i="6"/>
  <c r="E31" i="6"/>
  <c r="K31" i="6"/>
  <c r="C31" i="6"/>
  <c r="I31" i="6"/>
  <c r="G31" i="6"/>
  <c r="L33" i="6"/>
  <c r="H33" i="6"/>
  <c r="D33" i="6"/>
  <c r="J33" i="6"/>
  <c r="F33" i="6"/>
  <c r="B33" i="6"/>
  <c r="M33" i="6"/>
  <c r="E33" i="6"/>
  <c r="K33" i="6"/>
  <c r="C33" i="6"/>
  <c r="I33" i="6"/>
  <c r="G33" i="6"/>
  <c r="B35" i="4"/>
  <c r="L42" i="6"/>
  <c r="H42" i="6"/>
  <c r="D42" i="6"/>
  <c r="D50" i="6" s="1"/>
  <c r="S16" i="6"/>
  <c r="J42" i="6"/>
  <c r="J50" i="6" s="1"/>
  <c r="F42" i="6"/>
  <c r="B42" i="6"/>
  <c r="I42" i="6"/>
  <c r="G42" i="6"/>
  <c r="M42" i="6"/>
  <c r="E42" i="6"/>
  <c r="E50" i="6" s="1"/>
  <c r="C42" i="6"/>
  <c r="K42" i="6"/>
  <c r="K50" i="6" s="1"/>
  <c r="H38" i="3"/>
  <c r="M38" i="3"/>
  <c r="C38" i="3"/>
  <c r="E48" i="3"/>
  <c r="B56" i="3" s="1"/>
  <c r="G48" i="3"/>
  <c r="I47" i="3"/>
  <c r="D55" i="3" s="1"/>
  <c r="K47" i="3"/>
  <c r="C113" i="5"/>
  <c r="C37" i="5"/>
  <c r="B37" i="5"/>
  <c r="C33" i="5"/>
  <c r="B33" i="5"/>
  <c r="I48" i="6"/>
  <c r="C37" i="4"/>
  <c r="B37" i="4"/>
  <c r="I47" i="6"/>
  <c r="F46" i="3"/>
  <c r="I56" i="3"/>
  <c r="K56" i="3"/>
  <c r="J56" i="3"/>
  <c r="G56" i="3"/>
  <c r="M48" i="3"/>
  <c r="E56" i="3"/>
  <c r="L56" i="3"/>
  <c r="K49" i="6"/>
  <c r="L27" i="6"/>
  <c r="H27" i="6"/>
  <c r="D27" i="6"/>
  <c r="J27" i="6"/>
  <c r="F27" i="6"/>
  <c r="B27" i="6"/>
  <c r="M27" i="6"/>
  <c r="E27" i="6"/>
  <c r="K27" i="6"/>
  <c r="C27" i="6"/>
  <c r="I27" i="6"/>
  <c r="G27" i="6"/>
  <c r="J38" i="3"/>
  <c r="J46" i="3" s="1"/>
  <c r="F56" i="3"/>
  <c r="H48" i="3"/>
  <c r="G47" i="6"/>
  <c r="C55" i="6" s="1"/>
  <c r="F47" i="3"/>
  <c r="B55" i="3" s="1"/>
  <c r="J54" i="2"/>
  <c r="D51" i="2"/>
  <c r="H47" i="2"/>
  <c r="H56" i="2" s="1"/>
  <c r="H17" i="2" s="1"/>
  <c r="C51" i="2"/>
  <c r="C56" i="2" s="1"/>
  <c r="C17" i="2" s="1"/>
  <c r="J51" i="2"/>
  <c r="D50" i="2"/>
  <c r="B112" i="5"/>
  <c r="C112" i="5"/>
  <c r="G12" i="7"/>
  <c r="B73" i="4"/>
  <c r="C34" i="5"/>
  <c r="B34" i="5"/>
  <c r="D113" i="4"/>
  <c r="E49" i="6"/>
  <c r="C57" i="6" s="1"/>
  <c r="G40" i="6"/>
  <c r="G48" i="6" s="1"/>
  <c r="M40" i="6"/>
  <c r="E40" i="6"/>
  <c r="E48" i="6" s="1"/>
  <c r="K40" i="6"/>
  <c r="K48" i="6" s="1"/>
  <c r="C40" i="6"/>
  <c r="C48" i="6" s="1"/>
  <c r="F49" i="6"/>
  <c r="F40" i="6"/>
  <c r="F48" i="6" s="1"/>
  <c r="L40" i="6"/>
  <c r="L48" i="6" s="1"/>
  <c r="L35" i="6"/>
  <c r="H35" i="6"/>
  <c r="D35" i="6"/>
  <c r="J35" i="6"/>
  <c r="F35" i="6"/>
  <c r="B35" i="6"/>
  <c r="M35" i="6"/>
  <c r="E35" i="6"/>
  <c r="K35" i="6"/>
  <c r="C35" i="6"/>
  <c r="I35" i="6"/>
  <c r="G35" i="6"/>
  <c r="L37" i="6"/>
  <c r="H37" i="6"/>
  <c r="D37" i="6"/>
  <c r="J37" i="6"/>
  <c r="F37" i="6"/>
  <c r="B37" i="6"/>
  <c r="M37" i="6"/>
  <c r="E37" i="6"/>
  <c r="K37" i="6"/>
  <c r="C37" i="6"/>
  <c r="I37" i="6"/>
  <c r="G37" i="6"/>
  <c r="K42" i="3"/>
  <c r="K50" i="3" s="1"/>
  <c r="G42" i="3"/>
  <c r="C42" i="3"/>
  <c r="M42" i="3"/>
  <c r="I42" i="3"/>
  <c r="I50" i="3" s="1"/>
  <c r="E42" i="3"/>
  <c r="H42" i="3"/>
  <c r="F42" i="3"/>
  <c r="F50" i="3" s="1"/>
  <c r="L42" i="3"/>
  <c r="L50" i="3" s="1"/>
  <c r="D42" i="3"/>
  <c r="J42" i="3"/>
  <c r="S16" i="3"/>
  <c r="B42" i="3"/>
  <c r="B38" i="3"/>
  <c r="G38" i="3"/>
  <c r="G46" i="3" s="1"/>
  <c r="I48" i="3"/>
  <c r="D56" i="3" s="1"/>
  <c r="K47" i="6"/>
  <c r="D47" i="3"/>
  <c r="C55" i="3" s="1"/>
  <c r="K55" i="3"/>
  <c r="E32" i="7" s="1"/>
  <c r="M47" i="3"/>
  <c r="I55" i="3"/>
  <c r="C32" i="7" s="1"/>
  <c r="L55" i="3"/>
  <c r="F32" i="7" s="1"/>
  <c r="J55" i="3"/>
  <c r="D32" i="7" s="1"/>
  <c r="G55" i="3"/>
  <c r="D4" i="7" s="1"/>
  <c r="F4" i="7" s="1"/>
  <c r="E55" i="3"/>
  <c r="J48" i="3"/>
  <c r="I54" i="3" l="1"/>
  <c r="C31" i="7" s="1"/>
  <c r="K54" i="3"/>
  <c r="E31" i="7" s="1"/>
  <c r="E54" i="3"/>
  <c r="M46" i="3"/>
  <c r="L54" i="3"/>
  <c r="F31" i="7" s="1"/>
  <c r="J54" i="3"/>
  <c r="D31" i="7" s="1"/>
  <c r="G54" i="3"/>
  <c r="D3" i="7" s="1"/>
  <c r="K25" i="1"/>
  <c r="I25" i="1"/>
  <c r="C38" i="6"/>
  <c r="B38" i="6"/>
  <c r="I58" i="3"/>
  <c r="C33" i="7" s="1"/>
  <c r="K58" i="3"/>
  <c r="E33" i="7" s="1"/>
  <c r="E58" i="3"/>
  <c r="L58" i="3"/>
  <c r="F33" i="7" s="1"/>
  <c r="J58" i="3"/>
  <c r="D33" i="7" s="1"/>
  <c r="M50" i="3"/>
  <c r="G58" i="3"/>
  <c r="D5" i="7" s="1"/>
  <c r="H46" i="3"/>
  <c r="F54" i="3"/>
  <c r="F50" i="6"/>
  <c r="F49" i="3"/>
  <c r="K49" i="3"/>
  <c r="D57" i="3" s="1"/>
  <c r="K38" i="6"/>
  <c r="H38" i="6"/>
  <c r="C50" i="3"/>
  <c r="K56" i="1"/>
  <c r="K17" i="1" s="1"/>
  <c r="F57" i="3"/>
  <c r="H49" i="3"/>
  <c r="K57" i="3"/>
  <c r="I57" i="3"/>
  <c r="M49" i="3"/>
  <c r="G57" i="3"/>
  <c r="E57" i="3"/>
  <c r="L57" i="3"/>
  <c r="J57" i="3"/>
  <c r="C56" i="3"/>
  <c r="G38" i="6"/>
  <c r="E38" i="6"/>
  <c r="E46" i="6" s="1"/>
  <c r="J38" i="6"/>
  <c r="L38" i="6"/>
  <c r="L46" i="6" s="1"/>
  <c r="B55" i="6"/>
  <c r="H48" i="6"/>
  <c r="D56" i="6"/>
  <c r="J25" i="1"/>
  <c r="D46" i="6"/>
  <c r="D55" i="6"/>
  <c r="L58" i="6"/>
  <c r="F36" i="7" s="1"/>
  <c r="G58" i="6"/>
  <c r="D7" i="7" s="1"/>
  <c r="F7" i="7" s="1"/>
  <c r="K58" i="6"/>
  <c r="E36" i="7" s="1"/>
  <c r="I58" i="6"/>
  <c r="C36" i="7" s="1"/>
  <c r="M50" i="6"/>
  <c r="E58" i="6"/>
  <c r="J58" i="6"/>
  <c r="D36" i="7" s="1"/>
  <c r="F58" i="6"/>
  <c r="H50" i="6"/>
  <c r="I46" i="3"/>
  <c r="F38" i="6"/>
  <c r="J50" i="3"/>
  <c r="D58" i="3" s="1"/>
  <c r="H50" i="3"/>
  <c r="F58" i="3"/>
  <c r="G50" i="6"/>
  <c r="L50" i="6"/>
  <c r="D56" i="1"/>
  <c r="D17" i="1" s="1"/>
  <c r="D50" i="3"/>
  <c r="E50" i="3"/>
  <c r="G50" i="3"/>
  <c r="J56" i="6"/>
  <c r="E56" i="6"/>
  <c r="L56" i="6"/>
  <c r="G56" i="6"/>
  <c r="M48" i="6"/>
  <c r="K56" i="6"/>
  <c r="I56" i="6"/>
  <c r="C46" i="3"/>
  <c r="C50" i="6"/>
  <c r="I50" i="6"/>
  <c r="D58" i="6" s="1"/>
  <c r="G56" i="1"/>
  <c r="G17" i="1" s="1"/>
  <c r="L56" i="1"/>
  <c r="L17" i="1" s="1"/>
  <c r="I56" i="1"/>
  <c r="I17" i="1" s="1"/>
  <c r="L49" i="3"/>
  <c r="C49" i="3"/>
  <c r="K46" i="3"/>
  <c r="I38" i="6"/>
  <c r="M38" i="6"/>
  <c r="B57" i="6"/>
  <c r="D48" i="6"/>
  <c r="C56" i="6" s="1"/>
  <c r="J54" i="6" l="1"/>
  <c r="D34" i="7" s="1"/>
  <c r="E54" i="6"/>
  <c r="M46" i="6"/>
  <c r="L54" i="6"/>
  <c r="F34" i="7" s="1"/>
  <c r="G54" i="6"/>
  <c r="K54" i="6"/>
  <c r="E34" i="7" s="1"/>
  <c r="I54" i="6"/>
  <c r="C34" i="7" s="1"/>
  <c r="D54" i="3"/>
  <c r="F3" i="7"/>
  <c r="D19" i="7"/>
  <c r="I46" i="6"/>
  <c r="C58" i="6"/>
  <c r="B58" i="6"/>
  <c r="G46" i="6"/>
  <c r="B58" i="3"/>
  <c r="C58" i="3"/>
  <c r="G5" i="7"/>
  <c r="F5" i="7"/>
  <c r="C46" i="6"/>
  <c r="B54" i="3"/>
  <c r="C54" i="3"/>
  <c r="F54" i="6"/>
  <c r="H46" i="6"/>
  <c r="B57" i="3"/>
  <c r="C57" i="3"/>
  <c r="F46" i="6"/>
  <c r="J46" i="6"/>
  <c r="K46" i="6"/>
  <c r="B56" i="6"/>
  <c r="C54" i="6" l="1"/>
  <c r="B54" i="6"/>
  <c r="D54" i="6"/>
</calcChain>
</file>

<file path=xl/sharedStrings.xml><?xml version="1.0" encoding="utf-8"?>
<sst xmlns="http://schemas.openxmlformats.org/spreadsheetml/2006/main" count="578" uniqueCount="78">
  <si>
    <t>Year</t>
  </si>
  <si>
    <t>ACT</t>
  </si>
  <si>
    <t>AGD</t>
  </si>
  <si>
    <t>AND</t>
  </si>
  <si>
    <t>CIT</t>
  </si>
  <si>
    <t>END</t>
  </si>
  <si>
    <t>ENX</t>
  </si>
  <si>
    <t>ESS</t>
  </si>
  <si>
    <t>JEN</t>
  </si>
  <si>
    <t>PCR</t>
  </si>
  <si>
    <t>SAP</t>
  </si>
  <si>
    <t>TND</t>
  </si>
  <si>
    <t>UED</t>
  </si>
  <si>
    <t>DNSP Multilateral Opex Partial Productivity Indexes 2006-2017</t>
  </si>
  <si>
    <t>ERG</t>
  </si>
  <si>
    <t xml:space="preserve">average </t>
  </si>
  <si>
    <t>Source</t>
  </si>
  <si>
    <t>AER State of the Energy Market</t>
  </si>
  <si>
    <t>Note RAB is at Dec 2015 (vic) or June 2016</t>
  </si>
  <si>
    <t>share</t>
  </si>
  <si>
    <t>Total</t>
  </si>
  <si>
    <t>RAB ($m)</t>
  </si>
  <si>
    <t>DNSP Multilateral Opex Partial Productivity Indexes 2006-2017 - weighted by RAB</t>
  </si>
  <si>
    <t>Weighted average</t>
  </si>
  <si>
    <t>weighted ave</t>
  </si>
  <si>
    <t>DNSP Multilateral Opex Partial Productivity Indexes 2006-2017 - 3year average</t>
  </si>
  <si>
    <t>Average-top 3</t>
  </si>
  <si>
    <t>Average bottom 4</t>
  </si>
  <si>
    <t>Average excl top 3</t>
  </si>
  <si>
    <t>Average - exc bottom 4</t>
  </si>
  <si>
    <t>Average all</t>
  </si>
  <si>
    <t>2006-12</t>
  </si>
  <si>
    <t>2012-17</t>
  </si>
  <si>
    <t>2006-17</t>
  </si>
  <si>
    <t>Average Percentage Growth - Arithmetic Annual</t>
  </si>
  <si>
    <t>Average Percentage Growth - Compound Annual</t>
  </si>
  <si>
    <t>Comparisons: Top3 and Rest; Bottom 4 and Rest sorted by 2006 Performance</t>
  </si>
  <si>
    <t>Comparisons: Top 4 and Rest; Bottom 4 and Rest sorted by 2006 Performance</t>
  </si>
  <si>
    <t>Average-top 4</t>
  </si>
  <si>
    <t>Average excl top 4</t>
  </si>
  <si>
    <t>Comparisons: Top 5 and Rest; Bottom 5 and Rest sorted by 2006 Performance</t>
  </si>
  <si>
    <t>Average-top 5</t>
  </si>
  <si>
    <t>Average excl top 5</t>
  </si>
  <si>
    <t>Average bottom 5</t>
  </si>
  <si>
    <t>Average - exc bottom 5</t>
  </si>
  <si>
    <t>Comparisons: Top3 and Rest; Bottom 4 and Rest sorted by 2012 Performance</t>
  </si>
  <si>
    <t>Comparisons: Top 4 and Rest; Bottom 4 and Rest sorted by 2012Performance</t>
  </si>
  <si>
    <t>Comparisons: Top 5 and Rest; Bottom 5 and Rest sorted by 2012 Performance</t>
  </si>
  <si>
    <t>share -all</t>
  </si>
  <si>
    <t>share - tp4</t>
  </si>
  <si>
    <t>share - rest</t>
  </si>
  <si>
    <t>share - btm4</t>
  </si>
  <si>
    <t>Top4</t>
  </si>
  <si>
    <t>Rest</t>
  </si>
  <si>
    <t>Bottom 4</t>
  </si>
  <si>
    <t>Alternative Starting Dates - CAGR</t>
  </si>
  <si>
    <t>2011-17</t>
  </si>
  <si>
    <t>2013-17</t>
  </si>
  <si>
    <t>2014-17</t>
  </si>
  <si>
    <t>Average</t>
  </si>
  <si>
    <t>Weighted Average</t>
  </si>
  <si>
    <t xml:space="preserve">Average Annual Change </t>
  </si>
  <si>
    <t>Scatter plot of sensitivity analysis</t>
  </si>
  <si>
    <t>2006 sort</t>
  </si>
  <si>
    <t>Weighted</t>
  </si>
  <si>
    <t>2012 sort</t>
  </si>
  <si>
    <t>Unweighted</t>
  </si>
  <si>
    <t>average</t>
  </si>
  <si>
    <t>Top 4</t>
  </si>
  <si>
    <t>Excl bottom 4</t>
  </si>
  <si>
    <t>Top 3</t>
  </si>
  <si>
    <t>Top 5</t>
  </si>
  <si>
    <t>Excl bottom 5</t>
  </si>
  <si>
    <t>impact of weighting</t>
  </si>
  <si>
    <t>Weighted, 2006 Sort</t>
  </si>
  <si>
    <t>Weighted, 2012 Sort</t>
  </si>
  <si>
    <t>Unweighted, 2006 Sort</t>
  </si>
  <si>
    <t>Unweighted, 2012 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</si>
</sst>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4" fillId="0" borderId="0" xfId="0" applyFont="1"/>
    <xf numFmtId="0" fontId="6" fillId="0" borderId="0" xfId="0" applyFont="1"/>
    <xf numFmtId="164" fontId="7" fillId="0" borderId="0" xfId="0" applyNumberFormat="1" applyFont="1"/>
    <xf numFmtId="165" fontId="7" fillId="0" borderId="0" xfId="1" applyNumberFormat="1" applyFont="1"/>
    <xf numFmtId="165" fontId="0" fillId="0" borderId="0" xfId="1" applyNumberFormat="1" applyFont="1"/>
    <xf numFmtId="0" fontId="5" fillId="0" borderId="0" xfId="0" applyFont="1" applyAlignment="1">
      <alignment horizontal="center"/>
    </xf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0" fontId="0" fillId="0" borderId="0" xfId="2" applyNumberFormat="1" applyFont="1"/>
    <xf numFmtId="10" fontId="0" fillId="0" borderId="0" xfId="0" applyNumberFormat="1"/>
    <xf numFmtId="164" fontId="0" fillId="0" borderId="0" xfId="0" applyNumberFormat="1" applyFont="1"/>
    <xf numFmtId="164" fontId="2" fillId="2" borderId="0" xfId="3" applyNumberFormat="1"/>
    <xf numFmtId="164" fontId="3" fillId="3" borderId="0" xfId="4" applyNumberFormat="1"/>
    <xf numFmtId="0" fontId="2" fillId="2" borderId="0" xfId="3"/>
    <xf numFmtId="0" fontId="4" fillId="0" borderId="0" xfId="0" applyFont="1" applyAlignment="1">
      <alignment horizontal="center" wrapText="1"/>
    </xf>
    <xf numFmtId="10" fontId="4" fillId="0" borderId="0" xfId="2" applyNumberFormat="1" applyFont="1"/>
    <xf numFmtId="10" fontId="1" fillId="0" borderId="0" xfId="2" applyNumberFormat="1" applyFont="1"/>
    <xf numFmtId="0" fontId="0" fillId="0" borderId="0" xfId="0" applyFont="1"/>
    <xf numFmtId="0" fontId="0" fillId="0" borderId="0" xfId="0" applyAlignment="1">
      <alignment horizontal="center"/>
    </xf>
    <xf numFmtId="0" fontId="6" fillId="0" borderId="2" xfId="0" applyFont="1" applyBorder="1"/>
    <xf numFmtId="10" fontId="0" fillId="0" borderId="2" xfId="2" applyNumberFormat="1" applyFont="1" applyBorder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/>
    <xf numFmtId="10" fontId="0" fillId="0" borderId="2" xfId="0" applyNumberFormat="1" applyBorder="1"/>
    <xf numFmtId="10" fontId="0" fillId="0" borderId="7" xfId="0" applyNumberFormat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10" fontId="0" fillId="0" borderId="9" xfId="0" applyNumberFormat="1" applyBorder="1"/>
    <xf numFmtId="10" fontId="0" fillId="0" borderId="10" xfId="0" applyNumberFormat="1" applyBorder="1"/>
  </cellXfs>
  <cellStyles count="5">
    <cellStyle name="Bad" xfId="4" builtinId="27"/>
    <cellStyle name="Comma" xfId="1" builtinId="3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M56"/>
  <sheetViews>
    <sheetView workbookViewId="0"/>
  </sheetViews>
  <sheetFormatPr defaultRowHeight="14.4" x14ac:dyDescent="0.3"/>
  <sheetData>
    <row r="1" spans="1:13" ht="15.6" x14ac:dyDescent="0.3">
      <c r="A1" s="2"/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3" t="s">
        <v>0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</row>
    <row r="3" spans="1:13" x14ac:dyDescent="0.3">
      <c r="A3" s="3" t="s">
        <v>1</v>
      </c>
      <c r="B3" s="4">
        <v>1</v>
      </c>
      <c r="C3" s="4">
        <v>0.99399999999999999</v>
      </c>
      <c r="D3" s="4">
        <v>0.97799999999999998</v>
      </c>
      <c r="E3" s="4">
        <v>0.95799999999999996</v>
      </c>
      <c r="F3" s="4">
        <v>0.86699999999999999</v>
      </c>
      <c r="G3" s="4">
        <v>0.753</v>
      </c>
      <c r="H3" s="4">
        <v>0.75800000000000001</v>
      </c>
      <c r="I3" s="4">
        <v>0.70499999999999996</v>
      </c>
      <c r="J3" s="15">
        <v>0.627</v>
      </c>
      <c r="K3" s="4">
        <v>0.67400000000000004</v>
      </c>
      <c r="L3" s="14">
        <v>1.248</v>
      </c>
      <c r="M3" s="4">
        <v>1.103</v>
      </c>
    </row>
    <row r="4" spans="1:13" x14ac:dyDescent="0.3">
      <c r="A4" s="2" t="s">
        <v>2</v>
      </c>
      <c r="B4" s="1">
        <v>0.79100000000000004</v>
      </c>
      <c r="C4" s="16">
        <v>0.94199999999999995</v>
      </c>
      <c r="D4" s="1">
        <v>0.65800000000000003</v>
      </c>
      <c r="E4" s="1">
        <v>0.72199999999999998</v>
      </c>
      <c r="F4" s="1">
        <v>0.67</v>
      </c>
      <c r="G4" s="1">
        <v>0.70099999999999996</v>
      </c>
      <c r="H4" s="1">
        <v>0.64300000000000002</v>
      </c>
      <c r="I4">
        <v>0.81799999999999995</v>
      </c>
      <c r="J4" s="1">
        <v>0.72499999999999998</v>
      </c>
      <c r="K4" s="15">
        <v>0.625</v>
      </c>
      <c r="L4" s="1">
        <v>0.69799999999999995</v>
      </c>
      <c r="M4" s="1">
        <v>0.78900000000000003</v>
      </c>
    </row>
    <row r="5" spans="1:13" x14ac:dyDescent="0.3">
      <c r="A5" s="2" t="s">
        <v>3</v>
      </c>
      <c r="B5" s="14">
        <v>1.3680000000000001</v>
      </c>
      <c r="C5" s="1">
        <v>1.171</v>
      </c>
      <c r="D5" s="1">
        <v>1.198</v>
      </c>
      <c r="E5" s="1">
        <v>0.995</v>
      </c>
      <c r="F5" s="1">
        <v>1.117</v>
      </c>
      <c r="G5" s="1">
        <v>1.0880000000000001</v>
      </c>
      <c r="H5" s="1">
        <v>1.0629999999999999</v>
      </c>
      <c r="I5" s="1">
        <v>0.95599999999999996</v>
      </c>
      <c r="J5" s="1">
        <v>0.91</v>
      </c>
      <c r="K5" s="1">
        <v>0.89200000000000002</v>
      </c>
      <c r="L5" s="15">
        <v>0.85099999999999998</v>
      </c>
      <c r="M5" s="1">
        <v>1.069</v>
      </c>
    </row>
    <row r="6" spans="1:13" x14ac:dyDescent="0.3">
      <c r="A6" s="2" t="s">
        <v>4</v>
      </c>
      <c r="B6" s="14">
        <v>2.0230000000000001</v>
      </c>
      <c r="C6" s="1">
        <v>1.83</v>
      </c>
      <c r="D6" s="1">
        <v>1.9890000000000001</v>
      </c>
      <c r="E6" s="1">
        <v>1.643</v>
      </c>
      <c r="F6" s="1">
        <v>1.5229999999999999</v>
      </c>
      <c r="G6" s="1">
        <v>1.7010000000000001</v>
      </c>
      <c r="H6" s="15">
        <v>1.331</v>
      </c>
      <c r="I6" s="1">
        <v>1.39</v>
      </c>
      <c r="J6" s="1">
        <v>1.345</v>
      </c>
      <c r="K6" s="1">
        <v>1.4259999999999999</v>
      </c>
      <c r="L6" s="1">
        <v>1.508</v>
      </c>
      <c r="M6" s="1">
        <v>1.677</v>
      </c>
    </row>
    <row r="7" spans="1:13" x14ac:dyDescent="0.3">
      <c r="A7" s="2" t="s">
        <v>5</v>
      </c>
      <c r="B7" s="14">
        <v>1.169</v>
      </c>
      <c r="C7" s="1">
        <v>1.099</v>
      </c>
      <c r="D7" s="1">
        <v>0.90300000000000002</v>
      </c>
      <c r="E7" s="1">
        <v>1.012</v>
      </c>
      <c r="F7" s="1">
        <v>1.0840000000000001</v>
      </c>
      <c r="G7" s="1">
        <v>1.052</v>
      </c>
      <c r="H7" s="1">
        <v>1.0089999999999999</v>
      </c>
      <c r="I7" s="1">
        <v>1.1160000000000001</v>
      </c>
      <c r="J7" s="1">
        <v>1.022</v>
      </c>
      <c r="K7" s="1">
        <v>0.997</v>
      </c>
      <c r="L7" s="15">
        <v>0.94699999999999995</v>
      </c>
      <c r="M7" s="1">
        <v>1.0780000000000001</v>
      </c>
    </row>
    <row r="8" spans="1:13" x14ac:dyDescent="0.3">
      <c r="A8" s="2" t="s">
        <v>6</v>
      </c>
      <c r="B8" s="14">
        <v>1.1859999999999999</v>
      </c>
      <c r="C8" s="1">
        <v>1.1379999999999999</v>
      </c>
      <c r="D8" s="1">
        <v>1.099</v>
      </c>
      <c r="E8" s="1">
        <v>1.109</v>
      </c>
      <c r="F8" s="1">
        <v>1.1299999999999999</v>
      </c>
      <c r="G8" s="1">
        <v>1.044</v>
      </c>
      <c r="H8" s="1">
        <v>1.0009999999999999</v>
      </c>
      <c r="I8" s="15">
        <v>0.93300000000000005</v>
      </c>
      <c r="J8" s="1">
        <v>1.0149999999999999</v>
      </c>
      <c r="K8" s="1">
        <v>0.98499999999999999</v>
      </c>
      <c r="L8" s="1">
        <v>1.131</v>
      </c>
      <c r="M8" s="1">
        <v>1.1539999999999999</v>
      </c>
    </row>
    <row r="9" spans="1:13" x14ac:dyDescent="0.3">
      <c r="A9" s="2" t="s">
        <v>14</v>
      </c>
      <c r="B9" s="15">
        <v>0.71099999999999997</v>
      </c>
      <c r="C9" s="1">
        <v>0.92100000000000004</v>
      </c>
      <c r="D9" s="1">
        <v>0.84299999999999997</v>
      </c>
      <c r="E9" s="1">
        <v>0.85299999999999998</v>
      </c>
      <c r="F9" s="1">
        <v>0.89400000000000002</v>
      </c>
      <c r="G9">
        <v>0.75900000000000001</v>
      </c>
      <c r="H9" s="1">
        <v>0.77200000000000002</v>
      </c>
      <c r="I9" s="1">
        <v>0.999</v>
      </c>
      <c r="J9" s="14">
        <v>1.032</v>
      </c>
      <c r="K9" s="1">
        <v>0.87</v>
      </c>
      <c r="L9" s="1">
        <v>0.85699999999999998</v>
      </c>
      <c r="M9" s="1">
        <v>0.999</v>
      </c>
    </row>
    <row r="10" spans="1:13" x14ac:dyDescent="0.3">
      <c r="A10" s="2" t="s">
        <v>7</v>
      </c>
      <c r="B10" s="1">
        <v>1.097</v>
      </c>
      <c r="C10" s="1">
        <v>1.0009999999999999</v>
      </c>
      <c r="D10" s="1">
        <v>0.85299999999999998</v>
      </c>
      <c r="E10" s="1">
        <v>0.879</v>
      </c>
      <c r="F10" s="1">
        <v>0.88500000000000001</v>
      </c>
      <c r="G10" s="1">
        <v>0.873</v>
      </c>
      <c r="H10" s="15">
        <v>0.70299999999999996</v>
      </c>
      <c r="I10" s="1">
        <v>0.78800000000000003</v>
      </c>
      <c r="J10" s="1">
        <v>0.9</v>
      </c>
      <c r="K10" s="1">
        <v>0.89600000000000002</v>
      </c>
      <c r="L10" s="14">
        <v>1.1259999999999999</v>
      </c>
      <c r="M10" s="1">
        <v>1.103</v>
      </c>
    </row>
    <row r="11" spans="1:13" x14ac:dyDescent="0.3">
      <c r="A11" s="2" t="s">
        <v>8</v>
      </c>
      <c r="B11" s="1">
        <v>0.96899999999999997</v>
      </c>
      <c r="C11" s="1">
        <v>0.95199999999999996</v>
      </c>
      <c r="D11" s="14">
        <v>1.2270000000000001</v>
      </c>
      <c r="E11" s="1">
        <v>1.131</v>
      </c>
      <c r="F11" s="1">
        <v>0.98799999999999999</v>
      </c>
      <c r="G11" s="1">
        <v>1.02</v>
      </c>
      <c r="H11" s="1">
        <v>0.91</v>
      </c>
      <c r="I11" s="1">
        <v>0.93300000000000005</v>
      </c>
      <c r="J11" s="1">
        <v>0.94599999999999995</v>
      </c>
      <c r="K11" s="1">
        <v>0.94899999999999995</v>
      </c>
      <c r="L11" s="1">
        <v>0.91200000000000003</v>
      </c>
      <c r="M11" s="15">
        <v>0.88800000000000001</v>
      </c>
    </row>
    <row r="12" spans="1:13" x14ac:dyDescent="0.3">
      <c r="A12" s="2" t="s">
        <v>9</v>
      </c>
      <c r="B12" s="1">
        <v>1.476</v>
      </c>
      <c r="C12" s="1">
        <v>1.679</v>
      </c>
      <c r="D12" s="14">
        <v>1.7390000000000001</v>
      </c>
      <c r="E12" s="1">
        <v>1.518</v>
      </c>
      <c r="F12" s="1">
        <v>1.641</v>
      </c>
      <c r="G12" s="1">
        <v>1.6339999999999999</v>
      </c>
      <c r="H12" s="1">
        <v>1.3819999999999999</v>
      </c>
      <c r="I12" s="15">
        <v>1.288</v>
      </c>
      <c r="J12" s="1">
        <v>1.3839999999999999</v>
      </c>
      <c r="K12" s="1">
        <v>1.3580000000000001</v>
      </c>
      <c r="L12" s="1">
        <v>1.6910000000000001</v>
      </c>
      <c r="M12" s="1">
        <v>1.82</v>
      </c>
    </row>
    <row r="13" spans="1:13" x14ac:dyDescent="0.3">
      <c r="A13" s="2" t="s">
        <v>10</v>
      </c>
      <c r="B13" s="1">
        <v>1.732</v>
      </c>
      <c r="C13" s="14">
        <v>1.82</v>
      </c>
      <c r="D13" s="1">
        <v>1.7849999999999999</v>
      </c>
      <c r="E13" s="1">
        <v>1.6639999999999999</v>
      </c>
      <c r="F13" s="1">
        <v>1.5920000000000001</v>
      </c>
      <c r="G13" s="1">
        <v>1.3109999999999999</v>
      </c>
      <c r="H13" s="1">
        <v>1.3280000000000001</v>
      </c>
      <c r="I13" s="1">
        <v>1.2390000000000001</v>
      </c>
      <c r="J13" s="15">
        <v>1.177</v>
      </c>
      <c r="K13" s="1">
        <v>1.1830000000000001</v>
      </c>
      <c r="L13" s="1">
        <v>1.389</v>
      </c>
      <c r="M13" s="1">
        <v>1.1950000000000001</v>
      </c>
    </row>
    <row r="14" spans="1:13" x14ac:dyDescent="0.3">
      <c r="A14" s="2" t="s">
        <v>11</v>
      </c>
      <c r="B14" s="1">
        <v>1.3340000000000001</v>
      </c>
      <c r="C14" s="1">
        <v>1.2869999999999999</v>
      </c>
      <c r="D14" s="1">
        <v>1.286</v>
      </c>
      <c r="E14" s="1">
        <v>1.1200000000000001</v>
      </c>
      <c r="F14" s="15">
        <v>0.95699999999999996</v>
      </c>
      <c r="G14" s="1">
        <v>1.097</v>
      </c>
      <c r="H14" s="1">
        <v>0.98099999999999998</v>
      </c>
      <c r="I14" s="1">
        <v>1.2470000000000001</v>
      </c>
      <c r="J14" s="1">
        <v>1.153</v>
      </c>
      <c r="K14" s="14">
        <v>1.4450000000000001</v>
      </c>
      <c r="L14" s="1">
        <v>1.34</v>
      </c>
      <c r="M14" s="1">
        <v>1.0369999999999999</v>
      </c>
    </row>
    <row r="15" spans="1:13" x14ac:dyDescent="0.3">
      <c r="A15" s="2" t="s">
        <v>12</v>
      </c>
      <c r="B15" s="1">
        <v>1.1659999999999999</v>
      </c>
      <c r="C15" s="1">
        <v>1.2410000000000001</v>
      </c>
      <c r="D15" s="1">
        <v>1.2629999999999999</v>
      </c>
      <c r="E15" s="14">
        <v>1.2849999999999999</v>
      </c>
      <c r="F15" s="1">
        <v>1.2509999999999999</v>
      </c>
      <c r="G15" s="1">
        <v>1.0149999999999999</v>
      </c>
      <c r="H15" s="15">
        <v>0.98199999999999998</v>
      </c>
      <c r="I15" s="1">
        <v>1.077</v>
      </c>
      <c r="J15" s="1">
        <v>1.077</v>
      </c>
      <c r="K15" s="1">
        <v>1.161</v>
      </c>
      <c r="L15" s="1">
        <v>1.0369999999999999</v>
      </c>
      <c r="M15" s="1">
        <v>1.163</v>
      </c>
    </row>
    <row r="16" spans="1:13" x14ac:dyDescent="0.3">
      <c r="A16" s="3" t="s">
        <v>15</v>
      </c>
      <c r="B16" s="1">
        <f>AVERAGE(B3:B15)</f>
        <v>1.2324615384615383</v>
      </c>
      <c r="C16" s="14">
        <f t="shared" ref="C16:M16" si="0">AVERAGE(C3:C15)</f>
        <v>1.2365384615384616</v>
      </c>
      <c r="D16" s="1">
        <f t="shared" si="0"/>
        <v>1.2170000000000001</v>
      </c>
      <c r="E16" s="1">
        <f t="shared" si="0"/>
        <v>1.1453076923076924</v>
      </c>
      <c r="F16" s="1">
        <f t="shared" si="0"/>
        <v>1.123</v>
      </c>
      <c r="G16" s="1">
        <f t="shared" si="0"/>
        <v>1.0806153846153848</v>
      </c>
      <c r="H16" s="15">
        <f t="shared" si="0"/>
        <v>0.98946153846153828</v>
      </c>
      <c r="I16" s="1">
        <f t="shared" si="0"/>
        <v>1.0376153846153846</v>
      </c>
      <c r="J16" s="1">
        <f t="shared" si="0"/>
        <v>1.0240769230769231</v>
      </c>
      <c r="K16" s="1">
        <f t="shared" si="0"/>
        <v>1.0354615384615384</v>
      </c>
      <c r="L16" s="1">
        <f t="shared" si="0"/>
        <v>1.1334615384615385</v>
      </c>
      <c r="M16" s="1">
        <f t="shared" si="0"/>
        <v>1.1596153846153845</v>
      </c>
    </row>
    <row r="17" spans="1:13" x14ac:dyDescent="0.3">
      <c r="A17" s="3" t="s">
        <v>24</v>
      </c>
      <c r="B17" s="1">
        <f>B56</f>
        <v>1.0907378656498887</v>
      </c>
      <c r="C17" s="14">
        <f t="shared" ref="C17:M17" si="1">C56</f>
        <v>1.1307827815154503</v>
      </c>
      <c r="D17" s="1">
        <f t="shared" si="1"/>
        <v>1.0293911404890546</v>
      </c>
      <c r="E17" s="1">
        <f t="shared" si="1"/>
        <v>1.0167262944042867</v>
      </c>
      <c r="F17" s="1">
        <f t="shared" si="1"/>
        <v>1.0185740427223344</v>
      </c>
      <c r="G17" s="1">
        <f t="shared" si="1"/>
        <v>0.9682866754015339</v>
      </c>
      <c r="H17" s="15">
        <f t="shared" si="1"/>
        <v>0.90043657161364421</v>
      </c>
      <c r="I17" s="1">
        <f t="shared" si="1"/>
        <v>0.9748034802066925</v>
      </c>
      <c r="J17" s="1">
        <f t="shared" si="1"/>
        <v>0.97208046873849863</v>
      </c>
      <c r="K17" s="1">
        <f t="shared" si="1"/>
        <v>0.92880571790304289</v>
      </c>
      <c r="L17" s="1">
        <f t="shared" si="1"/>
        <v>1.0167048890720922</v>
      </c>
      <c r="M17" s="1">
        <f t="shared" si="1"/>
        <v>1.0755884110883747</v>
      </c>
    </row>
    <row r="21" spans="1:13" x14ac:dyDescent="0.3">
      <c r="J21" s="21"/>
      <c r="K21" s="21"/>
    </row>
    <row r="22" spans="1:13" x14ac:dyDescent="0.3">
      <c r="A22" s="3" t="s">
        <v>0</v>
      </c>
      <c r="B22" s="3" t="s">
        <v>21</v>
      </c>
      <c r="C22" s="3" t="s">
        <v>19</v>
      </c>
      <c r="G22" s="26" t="s">
        <v>61</v>
      </c>
      <c r="H22" s="26"/>
      <c r="I22" s="26"/>
      <c r="J22" s="26"/>
      <c r="K22" s="26"/>
      <c r="L22" s="17"/>
      <c r="M22" s="17"/>
    </row>
    <row r="23" spans="1:13" x14ac:dyDescent="0.3">
      <c r="A23" s="3" t="s">
        <v>1</v>
      </c>
      <c r="B23" s="5">
        <v>907</v>
      </c>
      <c r="C23">
        <f>B23/B$36</f>
        <v>1.3352569670381439E-2</v>
      </c>
      <c r="G23" s="27"/>
      <c r="H23" s="27"/>
      <c r="I23" s="22" t="s">
        <v>33</v>
      </c>
      <c r="J23" s="22" t="s">
        <v>31</v>
      </c>
      <c r="K23" s="22" t="s">
        <v>32</v>
      </c>
    </row>
    <row r="24" spans="1:13" x14ac:dyDescent="0.3">
      <c r="A24" s="2" t="s">
        <v>2</v>
      </c>
      <c r="B24" s="6">
        <v>14676</v>
      </c>
      <c r="C24">
        <f t="shared" ref="C24:C35" si="2">B24/B$36</f>
        <v>0.21605547131479383</v>
      </c>
      <c r="G24" s="25" t="s">
        <v>59</v>
      </c>
      <c r="H24" s="25"/>
      <c r="I24" s="23">
        <f>((M16/B16)^(1/11))-1</f>
        <v>-5.5233295762294743E-3</v>
      </c>
      <c r="J24" s="23">
        <f>((H16/B16)^(1/6))-1</f>
        <v>-3.593957112640267E-2</v>
      </c>
      <c r="K24" s="23">
        <f>((M16/H16)^(1/5))-1</f>
        <v>3.2245528425803194E-2</v>
      </c>
    </row>
    <row r="25" spans="1:13" x14ac:dyDescent="0.3">
      <c r="A25" s="2" t="s">
        <v>3</v>
      </c>
      <c r="B25" s="6">
        <v>3459</v>
      </c>
      <c r="C25">
        <f t="shared" si="2"/>
        <v>5.0922313660252919E-2</v>
      </c>
      <c r="G25" s="25" t="s">
        <v>60</v>
      </c>
      <c r="H25" s="25"/>
      <c r="I25" s="23">
        <f>((M17/B17)^(1/11))-1</f>
        <v>-1.2706953636998364E-3</v>
      </c>
      <c r="J25" s="23">
        <f>((H17/B17)^(1/6))-1</f>
        <v>-3.1449827990982504E-2</v>
      </c>
      <c r="K25" s="23">
        <f>((M17/H17)^(1/5))-1</f>
        <v>3.618809365222786E-2</v>
      </c>
    </row>
    <row r="26" spans="1:13" x14ac:dyDescent="0.3">
      <c r="A26" s="2" t="s">
        <v>4</v>
      </c>
      <c r="B26" s="6">
        <v>1755</v>
      </c>
      <c r="C26">
        <f t="shared" si="2"/>
        <v>2.5836559836294844E-2</v>
      </c>
      <c r="G26" s="2"/>
      <c r="H26" s="10"/>
      <c r="I26" s="10"/>
      <c r="J26" s="10"/>
      <c r="K26" s="11"/>
      <c r="L26" s="11"/>
      <c r="M26" s="11"/>
    </row>
    <row r="27" spans="1:13" x14ac:dyDescent="0.3">
      <c r="A27" s="2" t="s">
        <v>5</v>
      </c>
      <c r="B27" s="6">
        <v>5979</v>
      </c>
      <c r="C27">
        <f t="shared" si="2"/>
        <v>8.8020963681599368E-2</v>
      </c>
      <c r="E27" s="8"/>
      <c r="G27" s="2"/>
      <c r="H27" s="10"/>
      <c r="I27" s="10"/>
      <c r="J27" s="10"/>
      <c r="K27" s="11"/>
      <c r="L27" s="11"/>
      <c r="M27" s="11"/>
    </row>
    <row r="28" spans="1:13" x14ac:dyDescent="0.3">
      <c r="A28" s="2" t="s">
        <v>6</v>
      </c>
      <c r="B28" s="6">
        <v>11545</v>
      </c>
      <c r="C28">
        <f t="shared" si="2"/>
        <v>0.16996187083192252</v>
      </c>
      <c r="E28" s="8"/>
      <c r="G28" s="2"/>
      <c r="H28" s="10"/>
      <c r="I28" s="10"/>
      <c r="J28" s="10"/>
      <c r="K28" s="11"/>
      <c r="L28" s="11"/>
      <c r="M28" s="11"/>
    </row>
    <row r="29" spans="1:13" x14ac:dyDescent="0.3">
      <c r="A29" s="2" t="s">
        <v>14</v>
      </c>
      <c r="B29" s="6">
        <v>10210</v>
      </c>
      <c r="C29">
        <f t="shared" si="2"/>
        <v>0.15030841933251873</v>
      </c>
      <c r="E29" s="8"/>
    </row>
    <row r="30" spans="1:13" x14ac:dyDescent="0.3">
      <c r="A30" s="2" t="s">
        <v>7</v>
      </c>
      <c r="B30" s="6">
        <v>7380</v>
      </c>
      <c r="C30">
        <f t="shared" si="2"/>
        <v>0.10864604649108602</v>
      </c>
    </row>
    <row r="31" spans="1:13" x14ac:dyDescent="0.3">
      <c r="A31" s="2" t="s">
        <v>8</v>
      </c>
      <c r="B31" s="6">
        <v>1191</v>
      </c>
      <c r="C31">
        <f t="shared" si="2"/>
        <v>1.7533528641041119E-2</v>
      </c>
    </row>
    <row r="32" spans="1:13" x14ac:dyDescent="0.3">
      <c r="A32" s="2" t="s">
        <v>9</v>
      </c>
      <c r="B32" s="6">
        <v>3296</v>
      </c>
      <c r="C32">
        <f t="shared" si="2"/>
        <v>4.8522678758078523E-2</v>
      </c>
    </row>
    <row r="33" spans="1:13" x14ac:dyDescent="0.3">
      <c r="A33" s="2" t="s">
        <v>10</v>
      </c>
      <c r="B33" s="6">
        <v>3863</v>
      </c>
      <c r="C33">
        <f t="shared" si="2"/>
        <v>5.6869875012881474E-2</v>
      </c>
    </row>
    <row r="34" spans="1:13" x14ac:dyDescent="0.3">
      <c r="A34" s="2" t="s">
        <v>11</v>
      </c>
      <c r="B34" s="6">
        <v>1615</v>
      </c>
      <c r="C34">
        <f t="shared" si="2"/>
        <v>2.377552372399782E-2</v>
      </c>
    </row>
    <row r="35" spans="1:13" x14ac:dyDescent="0.3">
      <c r="A35" s="2" t="s">
        <v>12</v>
      </c>
      <c r="B35" s="6">
        <v>2051</v>
      </c>
      <c r="C35">
        <f t="shared" si="2"/>
        <v>3.0194179045151412E-2</v>
      </c>
    </row>
    <row r="36" spans="1:13" x14ac:dyDescent="0.3">
      <c r="A36" s="3" t="s">
        <v>20</v>
      </c>
      <c r="B36" s="6">
        <f>SUM(B23:B35)</f>
        <v>67927</v>
      </c>
      <c r="C36" s="1">
        <f>SUM(C23:C35)</f>
        <v>0.99999999999999978</v>
      </c>
    </row>
    <row r="38" spans="1:13" x14ac:dyDescent="0.3">
      <c r="A38" s="2" t="s">
        <v>16</v>
      </c>
      <c r="B38" t="s">
        <v>17</v>
      </c>
      <c r="E38">
        <v>2017</v>
      </c>
    </row>
    <row r="39" spans="1:13" x14ac:dyDescent="0.3">
      <c r="B39" t="s">
        <v>18</v>
      </c>
    </row>
    <row r="41" spans="1:13" ht="15.6" x14ac:dyDescent="0.3">
      <c r="A41" s="2"/>
      <c r="B41" s="24" t="s">
        <v>22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x14ac:dyDescent="0.3">
      <c r="A42" s="3" t="s">
        <v>0</v>
      </c>
      <c r="B42" s="3">
        <v>2006</v>
      </c>
      <c r="C42" s="3">
        <v>2007</v>
      </c>
      <c r="D42" s="3">
        <v>2008</v>
      </c>
      <c r="E42" s="3">
        <v>2009</v>
      </c>
      <c r="F42" s="3">
        <v>2010</v>
      </c>
      <c r="G42" s="3">
        <v>2011</v>
      </c>
      <c r="H42" s="3">
        <v>2012</v>
      </c>
      <c r="I42" s="3">
        <v>2013</v>
      </c>
      <c r="J42" s="3">
        <v>2014</v>
      </c>
      <c r="K42" s="3">
        <v>2015</v>
      </c>
      <c r="L42" s="3">
        <v>2016</v>
      </c>
      <c r="M42" s="3">
        <v>2017</v>
      </c>
    </row>
    <row r="43" spans="1:13" x14ac:dyDescent="0.3">
      <c r="A43" s="3" t="s">
        <v>1</v>
      </c>
      <c r="B43" s="4">
        <f>B3*$C23</f>
        <v>1.3352569670381439E-2</v>
      </c>
      <c r="C43" s="4">
        <f t="shared" ref="C43:M43" si="3">C3*$C23</f>
        <v>1.327245425235915E-2</v>
      </c>
      <c r="D43" s="4">
        <f t="shared" si="3"/>
        <v>1.3058813137633048E-2</v>
      </c>
      <c r="E43" s="4">
        <f t="shared" si="3"/>
        <v>1.2791761744225418E-2</v>
      </c>
      <c r="F43" s="4">
        <f t="shared" si="3"/>
        <v>1.1576677904220707E-2</v>
      </c>
      <c r="G43" s="4">
        <f t="shared" si="3"/>
        <v>1.0054484961797224E-2</v>
      </c>
      <c r="H43" s="4">
        <f t="shared" si="3"/>
        <v>1.0121247810149132E-2</v>
      </c>
      <c r="I43" s="4">
        <f t="shared" si="3"/>
        <v>9.4135616176189135E-3</v>
      </c>
      <c r="J43" s="4">
        <f t="shared" si="3"/>
        <v>8.3720611833291627E-3</v>
      </c>
      <c r="K43" s="4">
        <f t="shared" si="3"/>
        <v>8.9996319578370901E-3</v>
      </c>
      <c r="L43" s="4">
        <f t="shared" si="3"/>
        <v>1.6664006948636036E-2</v>
      </c>
      <c r="M43" s="4">
        <f t="shared" si="3"/>
        <v>1.4727884346430728E-2</v>
      </c>
    </row>
    <row r="44" spans="1:13" x14ac:dyDescent="0.3">
      <c r="A44" s="2" t="s">
        <v>2</v>
      </c>
      <c r="B44" s="4">
        <f t="shared" ref="B44:M55" si="4">B4*$C24</f>
        <v>0.17089987781000193</v>
      </c>
      <c r="C44" s="4">
        <f t="shared" si="4"/>
        <v>0.20352425397853577</v>
      </c>
      <c r="D44" s="4">
        <f t="shared" si="4"/>
        <v>0.14216450012513435</v>
      </c>
      <c r="E44" s="4">
        <f t="shared" si="4"/>
        <v>0.15599205028928115</v>
      </c>
      <c r="F44" s="4">
        <f t="shared" si="4"/>
        <v>0.14475716578091188</v>
      </c>
      <c r="G44" s="4">
        <f t="shared" si="4"/>
        <v>0.15145488539167046</v>
      </c>
      <c r="H44" s="4">
        <f t="shared" si="4"/>
        <v>0.13892366805541242</v>
      </c>
      <c r="I44" s="4">
        <f t="shared" si="4"/>
        <v>0.17673337553550134</v>
      </c>
      <c r="J44" s="4">
        <f t="shared" si="4"/>
        <v>0.15664021670322553</v>
      </c>
      <c r="K44" s="4">
        <f t="shared" si="4"/>
        <v>0.13503466957174615</v>
      </c>
      <c r="L44" s="4">
        <f t="shared" si="4"/>
        <v>0.15080671897772607</v>
      </c>
      <c r="M44" s="4">
        <f t="shared" si="4"/>
        <v>0.17046776686737233</v>
      </c>
    </row>
    <row r="45" spans="1:13" x14ac:dyDescent="0.3">
      <c r="A45" s="2" t="s">
        <v>3</v>
      </c>
      <c r="B45" s="4">
        <f t="shared" si="4"/>
        <v>6.9661725087225998E-2</v>
      </c>
      <c r="C45" s="4">
        <f t="shared" si="4"/>
        <v>5.963002929615617E-2</v>
      </c>
      <c r="D45" s="4">
        <f t="shared" si="4"/>
        <v>6.1004931764982992E-2</v>
      </c>
      <c r="E45" s="4">
        <f t="shared" si="4"/>
        <v>5.0667702091951657E-2</v>
      </c>
      <c r="F45" s="4">
        <f t="shared" si="4"/>
        <v>5.6880224358502512E-2</v>
      </c>
      <c r="G45" s="4">
        <f t="shared" si="4"/>
        <v>5.5403477262355179E-2</v>
      </c>
      <c r="H45" s="4">
        <f t="shared" si="4"/>
        <v>5.4130419420848848E-2</v>
      </c>
      <c r="I45" s="4">
        <f t="shared" si="4"/>
        <v>4.8681731859201785E-2</v>
      </c>
      <c r="J45" s="4">
        <f t="shared" si="4"/>
        <v>4.6339305430830161E-2</v>
      </c>
      <c r="K45" s="4">
        <f t="shared" si="4"/>
        <v>4.5422703784945603E-2</v>
      </c>
      <c r="L45" s="4">
        <f t="shared" si="4"/>
        <v>4.3334888924875234E-2</v>
      </c>
      <c r="M45" s="4">
        <f t="shared" si="4"/>
        <v>5.4435953302810369E-2</v>
      </c>
    </row>
    <row r="46" spans="1:13" x14ac:dyDescent="0.3">
      <c r="A46" s="2" t="s">
        <v>4</v>
      </c>
      <c r="B46" s="4">
        <f t="shared" si="4"/>
        <v>5.2267360548824471E-2</v>
      </c>
      <c r="C46" s="4">
        <f t="shared" si="4"/>
        <v>4.7280904500419565E-2</v>
      </c>
      <c r="D46" s="4">
        <f t="shared" si="4"/>
        <v>5.1388917514390446E-2</v>
      </c>
      <c r="E46" s="4">
        <f t="shared" si="4"/>
        <v>4.2449467811032426E-2</v>
      </c>
      <c r="F46" s="4">
        <f t="shared" si="4"/>
        <v>3.9349080630677047E-2</v>
      </c>
      <c r="G46" s="4">
        <f t="shared" si="4"/>
        <v>4.394798828153753E-2</v>
      </c>
      <c r="H46" s="4">
        <f t="shared" si="4"/>
        <v>3.4388461142108438E-2</v>
      </c>
      <c r="I46" s="4">
        <f t="shared" si="4"/>
        <v>3.5912818172449831E-2</v>
      </c>
      <c r="J46" s="4">
        <f t="shared" si="4"/>
        <v>3.4750172979816564E-2</v>
      </c>
      <c r="K46" s="4">
        <f t="shared" si="4"/>
        <v>3.6842934326556449E-2</v>
      </c>
      <c r="L46" s="4">
        <f t="shared" si="4"/>
        <v>3.8961532233132624E-2</v>
      </c>
      <c r="M46" s="4">
        <f t="shared" si="4"/>
        <v>4.3327910845466458E-2</v>
      </c>
    </row>
    <row r="47" spans="1:13" x14ac:dyDescent="0.3">
      <c r="A47" s="2" t="s">
        <v>5</v>
      </c>
      <c r="B47" s="4">
        <f t="shared" si="4"/>
        <v>0.10289650654378966</v>
      </c>
      <c r="C47" s="4">
        <f t="shared" si="4"/>
        <v>9.6735039086077709E-2</v>
      </c>
      <c r="D47" s="4">
        <f t="shared" si="4"/>
        <v>7.9482930204484228E-2</v>
      </c>
      <c r="E47" s="4">
        <f t="shared" si="4"/>
        <v>8.9077215245778565E-2</v>
      </c>
      <c r="F47" s="4">
        <f t="shared" si="4"/>
        <v>9.5414724630853723E-2</v>
      </c>
      <c r="G47" s="4">
        <f t="shared" si="4"/>
        <v>9.2598053793042534E-2</v>
      </c>
      <c r="H47" s="4">
        <f t="shared" si="4"/>
        <v>8.8813152354733749E-2</v>
      </c>
      <c r="I47" s="4">
        <f t="shared" si="4"/>
        <v>9.8231395468664898E-2</v>
      </c>
      <c r="J47" s="4">
        <f t="shared" si="4"/>
        <v>8.9957424882594561E-2</v>
      </c>
      <c r="K47" s="4">
        <f t="shared" si="4"/>
        <v>8.7756900790554565E-2</v>
      </c>
      <c r="L47" s="4">
        <f t="shared" si="4"/>
        <v>8.3355852606474601E-2</v>
      </c>
      <c r="M47" s="4">
        <f t="shared" si="4"/>
        <v>9.4886598848764131E-2</v>
      </c>
    </row>
    <row r="48" spans="1:13" x14ac:dyDescent="0.3">
      <c r="A48" s="2" t="s">
        <v>6</v>
      </c>
      <c r="B48" s="4">
        <f t="shared" si="4"/>
        <v>0.20157477880666011</v>
      </c>
      <c r="C48" s="4">
        <f t="shared" si="4"/>
        <v>0.1934166090067278</v>
      </c>
      <c r="D48" s="4">
        <f t="shared" si="4"/>
        <v>0.18678809604428284</v>
      </c>
      <c r="E48" s="4">
        <f t="shared" si="4"/>
        <v>0.18848771475260206</v>
      </c>
      <c r="F48" s="4">
        <f t="shared" si="4"/>
        <v>0.19205691404007244</v>
      </c>
      <c r="G48" s="4">
        <f t="shared" si="4"/>
        <v>0.1774401931485271</v>
      </c>
      <c r="H48" s="4">
        <f t="shared" si="4"/>
        <v>0.17013183270275442</v>
      </c>
      <c r="I48" s="4">
        <f t="shared" si="4"/>
        <v>0.15857442548618372</v>
      </c>
      <c r="J48" s="4">
        <f t="shared" si="4"/>
        <v>0.17251129889440134</v>
      </c>
      <c r="K48" s="4">
        <f t="shared" si="4"/>
        <v>0.16741244276944367</v>
      </c>
      <c r="L48" s="4">
        <f t="shared" si="4"/>
        <v>0.19222687591090437</v>
      </c>
      <c r="M48" s="4">
        <f t="shared" si="4"/>
        <v>0.19613599894003858</v>
      </c>
    </row>
    <row r="49" spans="1:13" x14ac:dyDescent="0.3">
      <c r="A49" s="2" t="s">
        <v>14</v>
      </c>
      <c r="B49" s="4">
        <f t="shared" si="4"/>
        <v>0.10686928614542081</v>
      </c>
      <c r="C49" s="4">
        <f t="shared" si="4"/>
        <v>0.13843405420524976</v>
      </c>
      <c r="D49" s="4">
        <f t="shared" si="4"/>
        <v>0.12670999749731329</v>
      </c>
      <c r="E49" s="4">
        <f t="shared" si="4"/>
        <v>0.12821308169063847</v>
      </c>
      <c r="F49" s="4">
        <f t="shared" si="4"/>
        <v>0.13437572688327176</v>
      </c>
      <c r="G49" s="4">
        <f t="shared" si="4"/>
        <v>0.11408409027338172</v>
      </c>
      <c r="H49" s="4">
        <f t="shared" si="4"/>
        <v>0.11603809972470447</v>
      </c>
      <c r="I49" s="4">
        <f t="shared" si="4"/>
        <v>0.1501581109131862</v>
      </c>
      <c r="J49" s="4">
        <f t="shared" si="4"/>
        <v>0.15511828875115935</v>
      </c>
      <c r="K49" s="4">
        <f t="shared" si="4"/>
        <v>0.13076832481929129</v>
      </c>
      <c r="L49" s="4">
        <f t="shared" si="4"/>
        <v>0.12881431536796856</v>
      </c>
      <c r="M49" s="4">
        <f t="shared" si="4"/>
        <v>0.1501581109131862</v>
      </c>
    </row>
    <row r="50" spans="1:13" x14ac:dyDescent="0.3">
      <c r="A50" s="2" t="s">
        <v>7</v>
      </c>
      <c r="B50" s="4">
        <f t="shared" si="4"/>
        <v>0.11918471300072135</v>
      </c>
      <c r="C50" s="4">
        <f t="shared" si="4"/>
        <v>0.10875469253757709</v>
      </c>
      <c r="D50" s="4">
        <f t="shared" si="4"/>
        <v>9.2675077656896365E-2</v>
      </c>
      <c r="E50" s="4">
        <f t="shared" si="4"/>
        <v>9.5499874865664608E-2</v>
      </c>
      <c r="F50" s="4">
        <f t="shared" si="4"/>
        <v>9.6151751144611122E-2</v>
      </c>
      <c r="G50" s="4">
        <f t="shared" si="4"/>
        <v>9.4847998586718094E-2</v>
      </c>
      <c r="H50" s="4">
        <f t="shared" si="4"/>
        <v>7.6378170683233465E-2</v>
      </c>
      <c r="I50" s="4">
        <f t="shared" si="4"/>
        <v>8.5613084634975786E-2</v>
      </c>
      <c r="J50" s="4">
        <f t="shared" si="4"/>
        <v>9.7781441841977415E-2</v>
      </c>
      <c r="K50" s="4">
        <f t="shared" si="4"/>
        <v>9.7346857656013072E-2</v>
      </c>
      <c r="L50" s="4">
        <f t="shared" si="4"/>
        <v>0.12233544834896284</v>
      </c>
      <c r="M50" s="4">
        <f t="shared" si="4"/>
        <v>0.11983658927966788</v>
      </c>
    </row>
    <row r="51" spans="1:13" x14ac:dyDescent="0.3">
      <c r="A51" s="2" t="s">
        <v>8</v>
      </c>
      <c r="B51" s="4">
        <f t="shared" si="4"/>
        <v>1.6989989253168844E-2</v>
      </c>
      <c r="C51" s="4">
        <f t="shared" si="4"/>
        <v>1.6691919266271144E-2</v>
      </c>
      <c r="D51" s="4">
        <f t="shared" si="4"/>
        <v>2.1513639642557456E-2</v>
      </c>
      <c r="E51" s="4">
        <f t="shared" si="4"/>
        <v>1.9830420893017505E-2</v>
      </c>
      <c r="F51" s="4">
        <f t="shared" si="4"/>
        <v>1.7323126297348626E-2</v>
      </c>
      <c r="G51" s="4">
        <f t="shared" si="4"/>
        <v>1.7884199213861942E-2</v>
      </c>
      <c r="H51" s="4">
        <f t="shared" si="4"/>
        <v>1.595551106334742E-2</v>
      </c>
      <c r="I51" s="4">
        <f t="shared" si="4"/>
        <v>1.6358782222091365E-2</v>
      </c>
      <c r="J51" s="4">
        <f t="shared" si="4"/>
        <v>1.6586718094424899E-2</v>
      </c>
      <c r="K51" s="4">
        <f t="shared" si="4"/>
        <v>1.6639318680348021E-2</v>
      </c>
      <c r="L51" s="4">
        <f t="shared" si="4"/>
        <v>1.5990578120629501E-2</v>
      </c>
      <c r="M51" s="4">
        <f t="shared" si="4"/>
        <v>1.5569773433244513E-2</v>
      </c>
    </row>
    <row r="52" spans="1:13" x14ac:dyDescent="0.3">
      <c r="A52" s="2" t="s">
        <v>9</v>
      </c>
      <c r="B52" s="4">
        <f t="shared" si="4"/>
        <v>7.1619473846923895E-2</v>
      </c>
      <c r="C52" s="4">
        <f t="shared" si="4"/>
        <v>8.1469577634813842E-2</v>
      </c>
      <c r="D52" s="4">
        <f t="shared" si="4"/>
        <v>8.4380938360298557E-2</v>
      </c>
      <c r="E52" s="4">
        <f t="shared" si="4"/>
        <v>7.3657426354763203E-2</v>
      </c>
      <c r="F52" s="4">
        <f t="shared" si="4"/>
        <v>7.9625715842006853E-2</v>
      </c>
      <c r="G52" s="4">
        <f t="shared" si="4"/>
        <v>7.9286057090700301E-2</v>
      </c>
      <c r="H52" s="4">
        <f t="shared" si="4"/>
        <v>6.7058342043664509E-2</v>
      </c>
      <c r="I52" s="4">
        <f t="shared" si="4"/>
        <v>6.2497210240405138E-2</v>
      </c>
      <c r="J52" s="4">
        <f t="shared" si="4"/>
        <v>6.7155387401180669E-2</v>
      </c>
      <c r="K52" s="4">
        <f t="shared" si="4"/>
        <v>6.5893797753470637E-2</v>
      </c>
      <c r="L52" s="4">
        <f t="shared" si="4"/>
        <v>8.2051849779910785E-2</v>
      </c>
      <c r="M52" s="4">
        <f t="shared" si="4"/>
        <v>8.8311275339702913E-2</v>
      </c>
    </row>
    <row r="53" spans="1:13" x14ac:dyDescent="0.3">
      <c r="A53" s="2" t="s">
        <v>10</v>
      </c>
      <c r="B53" s="4">
        <f t="shared" si="4"/>
        <v>9.8498623522310716E-2</v>
      </c>
      <c r="C53" s="4">
        <f t="shared" si="4"/>
        <v>0.10350317252344429</v>
      </c>
      <c r="D53" s="4">
        <f t="shared" si="4"/>
        <v>0.10151272689799343</v>
      </c>
      <c r="E53" s="4">
        <f t="shared" si="4"/>
        <v>9.4631472021434765E-2</v>
      </c>
      <c r="F53" s="4">
        <f t="shared" si="4"/>
        <v>9.0536841020507311E-2</v>
      </c>
      <c r="G53" s="4">
        <f t="shared" si="4"/>
        <v>7.4556406141887605E-2</v>
      </c>
      <c r="H53" s="4">
        <f t="shared" si="4"/>
        <v>7.5523194017106596E-2</v>
      </c>
      <c r="I53" s="4">
        <f t="shared" si="4"/>
        <v>7.0461775140960151E-2</v>
      </c>
      <c r="J53" s="4">
        <f t="shared" si="4"/>
        <v>6.6935842890161495E-2</v>
      </c>
      <c r="K53" s="4">
        <f t="shared" si="4"/>
        <v>6.7277062140238791E-2</v>
      </c>
      <c r="L53" s="4">
        <f t="shared" si="4"/>
        <v>7.8992256392892368E-2</v>
      </c>
      <c r="M53" s="4">
        <f t="shared" si="4"/>
        <v>6.7959500640393369E-2</v>
      </c>
    </row>
    <row r="54" spans="1:13" x14ac:dyDescent="0.3">
      <c r="A54" s="2" t="s">
        <v>11</v>
      </c>
      <c r="B54" s="4">
        <f t="shared" si="4"/>
        <v>3.1716548647813092E-2</v>
      </c>
      <c r="C54" s="4">
        <f t="shared" si="4"/>
        <v>3.0599099032785192E-2</v>
      </c>
      <c r="D54" s="4">
        <f t="shared" si="4"/>
        <v>3.0575323509061197E-2</v>
      </c>
      <c r="E54" s="4">
        <f t="shared" si="4"/>
        <v>2.662858657087756E-2</v>
      </c>
      <c r="F54" s="4">
        <f t="shared" si="4"/>
        <v>2.2753176203865914E-2</v>
      </c>
      <c r="G54" s="4">
        <f t="shared" si="4"/>
        <v>2.6081749525225607E-2</v>
      </c>
      <c r="H54" s="4">
        <f t="shared" si="4"/>
        <v>2.3323788773241861E-2</v>
      </c>
      <c r="I54" s="4">
        <f t="shared" si="4"/>
        <v>2.9648078083825285E-2</v>
      </c>
      <c r="J54" s="4">
        <f t="shared" si="4"/>
        <v>2.7413178853769486E-2</v>
      </c>
      <c r="K54" s="4">
        <f t="shared" si="4"/>
        <v>3.435563178117685E-2</v>
      </c>
      <c r="L54" s="4">
        <f t="shared" si="4"/>
        <v>3.1859201790157082E-2</v>
      </c>
      <c r="M54" s="4">
        <f t="shared" si="4"/>
        <v>2.4655218101785736E-2</v>
      </c>
    </row>
    <row r="55" spans="1:13" x14ac:dyDescent="0.3">
      <c r="A55" s="2" t="s">
        <v>12</v>
      </c>
      <c r="B55" s="4">
        <f t="shared" si="4"/>
        <v>3.5206412766646544E-2</v>
      </c>
      <c r="C55" s="4">
        <f t="shared" si="4"/>
        <v>3.7470976195032903E-2</v>
      </c>
      <c r="D55" s="4">
        <f t="shared" si="4"/>
        <v>3.8135248134026231E-2</v>
      </c>
      <c r="E55" s="4">
        <f t="shared" si="4"/>
        <v>3.879952007301956E-2</v>
      </c>
      <c r="F55" s="4">
        <f t="shared" si="4"/>
        <v>3.7772917985484412E-2</v>
      </c>
      <c r="G55" s="4">
        <f t="shared" si="4"/>
        <v>3.064709173082868E-2</v>
      </c>
      <c r="H55" s="4">
        <f t="shared" si="4"/>
        <v>2.9650683822338687E-2</v>
      </c>
      <c r="I55" s="4">
        <f t="shared" si="4"/>
        <v>3.2519130831628072E-2</v>
      </c>
      <c r="J55" s="4">
        <f t="shared" si="4"/>
        <v>3.2519130831628072E-2</v>
      </c>
      <c r="K55" s="4">
        <f t="shared" si="4"/>
        <v>3.5055441871420789E-2</v>
      </c>
      <c r="L55" s="4">
        <f t="shared" si="4"/>
        <v>3.1311363669822012E-2</v>
      </c>
      <c r="M55" s="4">
        <f t="shared" si="4"/>
        <v>3.5115830229511091E-2</v>
      </c>
    </row>
    <row r="56" spans="1:13" x14ac:dyDescent="0.3">
      <c r="A56" s="3" t="s">
        <v>23</v>
      </c>
      <c r="B56" s="1">
        <f>SUM(B43:B55)</f>
        <v>1.0907378656498887</v>
      </c>
      <c r="C56" s="1">
        <f t="shared" ref="C56:M56" si="5">SUM(C43:C55)</f>
        <v>1.1307827815154503</v>
      </c>
      <c r="D56" s="1">
        <f t="shared" si="5"/>
        <v>1.0293911404890546</v>
      </c>
      <c r="E56" s="1">
        <f t="shared" si="5"/>
        <v>1.0167262944042867</v>
      </c>
      <c r="F56" s="1">
        <f t="shared" si="5"/>
        <v>1.0185740427223344</v>
      </c>
      <c r="G56" s="1">
        <f t="shared" si="5"/>
        <v>0.9682866754015339</v>
      </c>
      <c r="H56" s="1">
        <f t="shared" si="5"/>
        <v>0.90043657161364421</v>
      </c>
      <c r="I56" s="1">
        <f t="shared" si="5"/>
        <v>0.9748034802066925</v>
      </c>
      <c r="J56" s="1">
        <f t="shared" si="5"/>
        <v>0.97208046873849863</v>
      </c>
      <c r="K56" s="1">
        <f t="shared" si="5"/>
        <v>0.92880571790304289</v>
      </c>
      <c r="L56" s="1">
        <f t="shared" si="5"/>
        <v>1.0167048890720922</v>
      </c>
      <c r="M56" s="1">
        <f t="shared" si="5"/>
        <v>1.0755884110883747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U58"/>
  <sheetViews>
    <sheetView workbookViewId="0"/>
  </sheetViews>
  <sheetFormatPr defaultRowHeight="14.4" x14ac:dyDescent="0.3"/>
  <sheetData>
    <row r="1" spans="1:20" ht="15.6" x14ac:dyDescent="0.3">
      <c r="A1" s="2"/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P1" s="3"/>
    </row>
    <row r="2" spans="1:20" x14ac:dyDescent="0.3">
      <c r="A2" s="3" t="s">
        <v>0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 t="s">
        <v>21</v>
      </c>
      <c r="O2" s="3" t="s">
        <v>48</v>
      </c>
      <c r="P2" s="3" t="s">
        <v>49</v>
      </c>
      <c r="Q2" s="3" t="s">
        <v>50</v>
      </c>
      <c r="R2" s="3" t="s">
        <v>51</v>
      </c>
      <c r="S2" s="3" t="s">
        <v>50</v>
      </c>
    </row>
    <row r="3" spans="1:20" x14ac:dyDescent="0.3">
      <c r="A3" s="2" t="s">
        <v>4</v>
      </c>
      <c r="B3" s="1">
        <v>2.0230000000000001</v>
      </c>
      <c r="C3" s="1">
        <v>1.83</v>
      </c>
      <c r="D3" s="1">
        <v>1.9890000000000001</v>
      </c>
      <c r="E3" s="1">
        <v>1.643</v>
      </c>
      <c r="F3" s="1">
        <v>1.5229999999999999</v>
      </c>
      <c r="G3" s="1">
        <v>1.7010000000000001</v>
      </c>
      <c r="H3" s="1">
        <v>1.331</v>
      </c>
      <c r="I3" s="1">
        <v>1.39</v>
      </c>
      <c r="J3" s="1">
        <v>1.345</v>
      </c>
      <c r="K3" s="1">
        <v>1.4259999999999999</v>
      </c>
      <c r="L3" s="1">
        <v>1.508</v>
      </c>
      <c r="M3" s="1">
        <v>1.677</v>
      </c>
      <c r="N3" s="6">
        <v>1755</v>
      </c>
      <c r="O3" s="1">
        <f t="shared" ref="O3:O15" si="0">N3/N$16</f>
        <v>2.5836559836294844E-2</v>
      </c>
      <c r="P3" s="13">
        <f>N3/$N$19</f>
        <v>0.14184110563323366</v>
      </c>
      <c r="Q3" s="1">
        <v>0</v>
      </c>
      <c r="R3" s="1">
        <v>0</v>
      </c>
      <c r="S3" s="1">
        <f>N3/$N$22</f>
        <v>4.2864470116991918E-2</v>
      </c>
    </row>
    <row r="4" spans="1:20" x14ac:dyDescent="0.3">
      <c r="A4" s="2" t="s">
        <v>10</v>
      </c>
      <c r="B4" s="1">
        <v>1.732</v>
      </c>
      <c r="C4" s="1">
        <v>1.82</v>
      </c>
      <c r="D4" s="1">
        <v>1.7849999999999999</v>
      </c>
      <c r="E4" s="1">
        <v>1.6639999999999999</v>
      </c>
      <c r="F4" s="1">
        <v>1.5920000000000001</v>
      </c>
      <c r="G4" s="1">
        <v>1.3109999999999999</v>
      </c>
      <c r="H4" s="1">
        <v>1.3280000000000001</v>
      </c>
      <c r="I4" s="1">
        <v>1.2390000000000001</v>
      </c>
      <c r="J4" s="1">
        <v>1.177</v>
      </c>
      <c r="K4" s="1">
        <v>1.1830000000000001</v>
      </c>
      <c r="L4" s="1">
        <v>1.389</v>
      </c>
      <c r="M4" s="1">
        <v>1.1950000000000001</v>
      </c>
      <c r="N4" s="6">
        <v>3863</v>
      </c>
      <c r="O4" s="1">
        <f t="shared" si="0"/>
        <v>5.6869875012881474E-2</v>
      </c>
      <c r="P4" s="13">
        <f t="shared" ref="P4:P6" si="1">N4/$N$19</f>
        <v>0.31221207467873596</v>
      </c>
      <c r="Q4" s="1">
        <v>0</v>
      </c>
      <c r="R4" s="1">
        <v>0</v>
      </c>
      <c r="S4" s="1">
        <f t="shared" ref="S4:S11" si="2">N4/$N$22</f>
        <v>9.4350682656375931E-2</v>
      </c>
    </row>
    <row r="5" spans="1:20" x14ac:dyDescent="0.3">
      <c r="A5" s="2" t="s">
        <v>9</v>
      </c>
      <c r="B5" s="1">
        <v>1.476</v>
      </c>
      <c r="C5" s="1">
        <v>1.679</v>
      </c>
      <c r="D5" s="1">
        <v>1.7390000000000001</v>
      </c>
      <c r="E5" s="1">
        <v>1.518</v>
      </c>
      <c r="F5" s="1">
        <v>1.641</v>
      </c>
      <c r="G5" s="1">
        <v>1.6339999999999999</v>
      </c>
      <c r="H5" s="1">
        <v>1.3819999999999999</v>
      </c>
      <c r="I5" s="1">
        <v>1.288</v>
      </c>
      <c r="J5" s="1">
        <v>1.3839999999999999</v>
      </c>
      <c r="K5" s="1">
        <v>1.3580000000000001</v>
      </c>
      <c r="L5" s="1">
        <v>1.6910000000000001</v>
      </c>
      <c r="M5" s="1">
        <v>1.82</v>
      </c>
      <c r="N5" s="6">
        <v>3296</v>
      </c>
      <c r="O5" s="1">
        <f t="shared" si="0"/>
        <v>4.8522678758078523E-2</v>
      </c>
      <c r="P5" s="13">
        <f t="shared" si="1"/>
        <v>0.26638648670492199</v>
      </c>
      <c r="Q5" s="1">
        <v>0</v>
      </c>
      <c r="R5" s="1">
        <v>0</v>
      </c>
      <c r="S5" s="1">
        <f t="shared" si="2"/>
        <v>8.0502161541655473E-2</v>
      </c>
    </row>
    <row r="6" spans="1:20" x14ac:dyDescent="0.3">
      <c r="A6" s="2" t="s">
        <v>3</v>
      </c>
      <c r="B6" s="1">
        <v>1.3680000000000001</v>
      </c>
      <c r="C6" s="1">
        <v>1.171</v>
      </c>
      <c r="D6" s="1">
        <v>1.198</v>
      </c>
      <c r="E6" s="1">
        <v>0.995</v>
      </c>
      <c r="F6" s="1">
        <v>1.117</v>
      </c>
      <c r="G6" s="1">
        <v>1.0880000000000001</v>
      </c>
      <c r="H6" s="1">
        <v>1.0629999999999999</v>
      </c>
      <c r="I6" s="1">
        <v>0.95599999999999996</v>
      </c>
      <c r="J6" s="1">
        <v>0.91</v>
      </c>
      <c r="K6" s="1">
        <v>0.89200000000000002</v>
      </c>
      <c r="L6" s="1">
        <v>0.85099999999999998</v>
      </c>
      <c r="M6" s="1">
        <v>1.069</v>
      </c>
      <c r="N6" s="6">
        <v>3459</v>
      </c>
      <c r="O6" s="1">
        <f t="shared" si="0"/>
        <v>5.0922313660252919E-2</v>
      </c>
      <c r="P6" s="13">
        <f t="shared" si="1"/>
        <v>0.27956033298310839</v>
      </c>
      <c r="Q6" s="1">
        <v>0</v>
      </c>
      <c r="R6" s="1">
        <v>0</v>
      </c>
      <c r="S6" s="1">
        <f t="shared" si="2"/>
        <v>8.4483306059643895E-2</v>
      </c>
    </row>
    <row r="7" spans="1:20" x14ac:dyDescent="0.3">
      <c r="A7" s="2" t="s">
        <v>11</v>
      </c>
      <c r="B7" s="1">
        <v>1.3340000000000001</v>
      </c>
      <c r="C7" s="1">
        <v>1.2869999999999999</v>
      </c>
      <c r="D7" s="1">
        <v>1.286</v>
      </c>
      <c r="E7" s="1">
        <v>1.1200000000000001</v>
      </c>
      <c r="F7" s="1">
        <v>0.95699999999999996</v>
      </c>
      <c r="G7" s="1">
        <v>1.097</v>
      </c>
      <c r="H7" s="1">
        <v>0.98099999999999998</v>
      </c>
      <c r="I7" s="1">
        <v>1.2470000000000001</v>
      </c>
      <c r="J7" s="1">
        <v>1.153</v>
      </c>
      <c r="K7" s="1">
        <v>1.4450000000000001</v>
      </c>
      <c r="L7" s="1">
        <v>1.34</v>
      </c>
      <c r="M7" s="1">
        <v>1.0369999999999999</v>
      </c>
      <c r="N7" s="6">
        <v>1615</v>
      </c>
      <c r="O7" s="1">
        <f t="shared" si="0"/>
        <v>2.377552372399782E-2</v>
      </c>
      <c r="P7" s="13">
        <v>0</v>
      </c>
      <c r="Q7" s="1">
        <f>N7/$N$20</f>
        <v>2.9070813982791519E-2</v>
      </c>
      <c r="R7" s="1">
        <v>0</v>
      </c>
      <c r="S7" s="1">
        <f t="shared" si="2"/>
        <v>3.9445082187431306E-2</v>
      </c>
    </row>
    <row r="8" spans="1:20" x14ac:dyDescent="0.3">
      <c r="A8" s="2" t="s">
        <v>6</v>
      </c>
      <c r="B8" s="1">
        <v>1.1859999999999999</v>
      </c>
      <c r="C8" s="1">
        <v>1.1379999999999999</v>
      </c>
      <c r="D8" s="1">
        <v>1.099</v>
      </c>
      <c r="E8" s="1">
        <v>1.109</v>
      </c>
      <c r="F8" s="1">
        <v>1.1299999999999999</v>
      </c>
      <c r="G8" s="1">
        <v>1.044</v>
      </c>
      <c r="H8" s="1">
        <v>1.0009999999999999</v>
      </c>
      <c r="I8" s="1">
        <v>0.93300000000000005</v>
      </c>
      <c r="J8" s="1">
        <v>1.0149999999999999</v>
      </c>
      <c r="K8" s="1">
        <v>0.98499999999999999</v>
      </c>
      <c r="L8" s="1">
        <v>1.131</v>
      </c>
      <c r="M8" s="1">
        <v>1.1539999999999999</v>
      </c>
      <c r="N8" s="6">
        <v>11545</v>
      </c>
      <c r="O8" s="1">
        <f t="shared" si="0"/>
        <v>0.16996187083192252</v>
      </c>
      <c r="P8" s="13">
        <v>0</v>
      </c>
      <c r="Q8" s="1">
        <f t="shared" ref="Q8:Q15" si="3">N8/$N$20</f>
        <v>0.2078158188429276</v>
      </c>
      <c r="R8" s="1">
        <v>0</v>
      </c>
      <c r="S8" s="1">
        <f t="shared" si="2"/>
        <v>0.28197738319126592</v>
      </c>
    </row>
    <row r="9" spans="1:20" x14ac:dyDescent="0.3">
      <c r="A9" s="2" t="s">
        <v>5</v>
      </c>
      <c r="B9" s="1">
        <v>1.169</v>
      </c>
      <c r="C9" s="1">
        <v>1.099</v>
      </c>
      <c r="D9" s="1">
        <v>0.90300000000000002</v>
      </c>
      <c r="E9" s="1">
        <v>1.012</v>
      </c>
      <c r="F9" s="1">
        <v>1.0840000000000001</v>
      </c>
      <c r="G9" s="1">
        <v>1.052</v>
      </c>
      <c r="H9" s="1">
        <v>1.0089999999999999</v>
      </c>
      <c r="I9" s="1">
        <v>1.1160000000000001</v>
      </c>
      <c r="J9" s="1">
        <v>1.022</v>
      </c>
      <c r="K9" s="1">
        <v>0.997</v>
      </c>
      <c r="L9" s="1">
        <v>0.94699999999999995</v>
      </c>
      <c r="M9" s="1">
        <v>1.0780000000000001</v>
      </c>
      <c r="N9" s="6">
        <v>5979</v>
      </c>
      <c r="O9" s="1">
        <f t="shared" si="0"/>
        <v>8.8020963681599368E-2</v>
      </c>
      <c r="P9" s="13">
        <v>0</v>
      </c>
      <c r="Q9" s="1">
        <f t="shared" si="3"/>
        <v>0.10762501350037801</v>
      </c>
      <c r="R9" s="1">
        <v>0</v>
      </c>
      <c r="S9" s="1">
        <f t="shared" si="2"/>
        <v>0.14603228879173485</v>
      </c>
    </row>
    <row r="10" spans="1:20" x14ac:dyDescent="0.3">
      <c r="A10" s="2" t="s">
        <v>12</v>
      </c>
      <c r="B10" s="1">
        <v>1.1659999999999999</v>
      </c>
      <c r="C10" s="1">
        <v>1.2410000000000001</v>
      </c>
      <c r="D10" s="1">
        <v>1.2629999999999999</v>
      </c>
      <c r="E10" s="1">
        <v>1.2849999999999999</v>
      </c>
      <c r="F10" s="1">
        <v>1.2509999999999999</v>
      </c>
      <c r="G10" s="1">
        <v>1.0149999999999999</v>
      </c>
      <c r="H10" s="1">
        <v>0.98199999999999998</v>
      </c>
      <c r="I10" s="1">
        <v>1.077</v>
      </c>
      <c r="J10" s="1">
        <v>1.077</v>
      </c>
      <c r="K10" s="1">
        <v>1.161</v>
      </c>
      <c r="L10" s="1">
        <v>1.0369999999999999</v>
      </c>
      <c r="M10" s="1">
        <v>1.163</v>
      </c>
      <c r="N10" s="6">
        <v>2051</v>
      </c>
      <c r="O10" s="1">
        <f t="shared" si="0"/>
        <v>3.0194179045151412E-2</v>
      </c>
      <c r="P10" s="13">
        <v>0</v>
      </c>
      <c r="Q10" s="1">
        <f t="shared" si="3"/>
        <v>3.6919033732944521E-2</v>
      </c>
      <c r="R10" s="1">
        <v>0</v>
      </c>
      <c r="S10" s="1">
        <f t="shared" si="2"/>
        <v>5.0094033168062914E-2</v>
      </c>
    </row>
    <row r="11" spans="1:20" x14ac:dyDescent="0.3">
      <c r="A11" s="2" t="s">
        <v>7</v>
      </c>
      <c r="B11" s="1">
        <v>1.097</v>
      </c>
      <c r="C11" s="1">
        <v>1.0009999999999999</v>
      </c>
      <c r="D11" s="1">
        <v>0.85299999999999998</v>
      </c>
      <c r="E11" s="1">
        <v>0.879</v>
      </c>
      <c r="F11" s="1">
        <v>0.88500000000000001</v>
      </c>
      <c r="G11" s="1">
        <v>0.873</v>
      </c>
      <c r="H11" s="1">
        <v>0.70299999999999996</v>
      </c>
      <c r="I11" s="1">
        <v>0.78800000000000003</v>
      </c>
      <c r="J11" s="1">
        <v>0.9</v>
      </c>
      <c r="K11" s="1">
        <v>0.89600000000000002</v>
      </c>
      <c r="L11" s="1">
        <v>1.1259999999999999</v>
      </c>
      <c r="M11" s="1">
        <v>1.103</v>
      </c>
      <c r="N11" s="6">
        <v>7380</v>
      </c>
      <c r="O11" s="1">
        <f t="shared" si="0"/>
        <v>0.10864604649108602</v>
      </c>
      <c r="P11" s="13">
        <v>0</v>
      </c>
      <c r="Q11" s="1">
        <f t="shared" si="3"/>
        <v>0.13284371962414948</v>
      </c>
      <c r="R11" s="1">
        <v>0</v>
      </c>
      <c r="S11" s="1">
        <f t="shared" si="2"/>
        <v>0.18025059228683779</v>
      </c>
    </row>
    <row r="12" spans="1:20" x14ac:dyDescent="0.3">
      <c r="A12" s="3" t="s">
        <v>1</v>
      </c>
      <c r="B12" s="4">
        <v>1</v>
      </c>
      <c r="C12" s="4">
        <v>0.99399999999999999</v>
      </c>
      <c r="D12" s="4">
        <v>0.97799999999999998</v>
      </c>
      <c r="E12" s="4">
        <v>0.95799999999999996</v>
      </c>
      <c r="F12" s="4">
        <v>0.86699999999999999</v>
      </c>
      <c r="G12" s="4">
        <v>0.753</v>
      </c>
      <c r="H12" s="4">
        <v>0.75800000000000001</v>
      </c>
      <c r="I12" s="4">
        <v>0.70499999999999996</v>
      </c>
      <c r="J12" s="4">
        <v>0.627</v>
      </c>
      <c r="K12" s="4">
        <v>0.67400000000000004</v>
      </c>
      <c r="L12" s="4">
        <v>1.248</v>
      </c>
      <c r="M12" s="4">
        <v>1.103</v>
      </c>
      <c r="N12" s="5">
        <v>907</v>
      </c>
      <c r="O12" s="1">
        <f t="shared" si="0"/>
        <v>1.3352569670381439E-2</v>
      </c>
      <c r="P12" s="13">
        <v>0</v>
      </c>
      <c r="Q12" s="1">
        <f t="shared" si="3"/>
        <v>1.6326457140799944E-2</v>
      </c>
      <c r="R12" s="1">
        <f>N12/$N$21</f>
        <v>3.3612511117699376E-2</v>
      </c>
      <c r="S12" s="1">
        <v>0</v>
      </c>
    </row>
    <row r="13" spans="1:20" x14ac:dyDescent="0.3">
      <c r="A13" s="2" t="s">
        <v>8</v>
      </c>
      <c r="B13" s="1">
        <v>0.96899999999999997</v>
      </c>
      <c r="C13" s="1">
        <v>0.95199999999999996</v>
      </c>
      <c r="D13" s="1">
        <v>1.2270000000000001</v>
      </c>
      <c r="E13" s="1">
        <v>1.131</v>
      </c>
      <c r="F13" s="1">
        <v>0.98799999999999999</v>
      </c>
      <c r="G13" s="1">
        <v>1.02</v>
      </c>
      <c r="H13" s="1">
        <v>0.91</v>
      </c>
      <c r="I13" s="1">
        <v>0.93300000000000005</v>
      </c>
      <c r="J13" s="1">
        <v>0.94599999999999995</v>
      </c>
      <c r="K13" s="1">
        <v>0.94899999999999995</v>
      </c>
      <c r="L13" s="1">
        <v>0.91200000000000003</v>
      </c>
      <c r="M13" s="1">
        <v>0.88800000000000001</v>
      </c>
      <c r="N13" s="6">
        <v>1191</v>
      </c>
      <c r="O13" s="1">
        <f t="shared" si="0"/>
        <v>1.7533528641041119E-2</v>
      </c>
      <c r="P13" s="13">
        <v>0</v>
      </c>
      <c r="Q13" s="1">
        <f t="shared" si="3"/>
        <v>2.1438600280807862E-2</v>
      </c>
      <c r="R13" s="1">
        <f t="shared" ref="R13:R15" si="4">N13/$N$21</f>
        <v>4.4137266528313075E-2</v>
      </c>
      <c r="S13" s="1">
        <v>0</v>
      </c>
    </row>
    <row r="14" spans="1:20" x14ac:dyDescent="0.3">
      <c r="A14" s="2" t="s">
        <v>2</v>
      </c>
      <c r="B14" s="1">
        <v>0.79100000000000004</v>
      </c>
      <c r="C14" s="1">
        <v>0.94199999999999995</v>
      </c>
      <c r="D14" s="1">
        <v>0.65800000000000003</v>
      </c>
      <c r="E14" s="1">
        <v>0.72199999999999998</v>
      </c>
      <c r="F14" s="1">
        <v>0.67</v>
      </c>
      <c r="G14" s="1">
        <v>0.70099999999999996</v>
      </c>
      <c r="H14" s="1">
        <v>0.64300000000000002</v>
      </c>
      <c r="I14" s="1">
        <v>0.81799999999999995</v>
      </c>
      <c r="J14" s="1">
        <v>0.72499999999999998</v>
      </c>
      <c r="K14" s="1">
        <v>0.625</v>
      </c>
      <c r="L14" s="1">
        <v>0.69799999999999995</v>
      </c>
      <c r="M14" s="1">
        <v>0.78900000000000003</v>
      </c>
      <c r="N14" s="6">
        <v>14676</v>
      </c>
      <c r="O14" s="1">
        <f t="shared" si="0"/>
        <v>0.21605547131479383</v>
      </c>
      <c r="P14" s="13">
        <v>0</v>
      </c>
      <c r="Q14" s="1">
        <f t="shared" si="3"/>
        <v>0.26417539691111352</v>
      </c>
      <c r="R14" s="1">
        <f t="shared" si="4"/>
        <v>0.54387785354284024</v>
      </c>
      <c r="S14" s="1">
        <v>0</v>
      </c>
    </row>
    <row r="15" spans="1:20" x14ac:dyDescent="0.3">
      <c r="A15" s="2" t="s">
        <v>14</v>
      </c>
      <c r="B15" s="1">
        <v>0.71099999999999997</v>
      </c>
      <c r="C15" s="1">
        <v>0.92100000000000004</v>
      </c>
      <c r="D15" s="1">
        <v>0.84299999999999997</v>
      </c>
      <c r="E15" s="1">
        <v>0.85299999999999998</v>
      </c>
      <c r="F15" s="1">
        <v>0.89400000000000002</v>
      </c>
      <c r="G15" s="1">
        <v>0.75900000000000001</v>
      </c>
      <c r="H15" s="1">
        <v>0.77200000000000002</v>
      </c>
      <c r="I15" s="1">
        <v>0.999</v>
      </c>
      <c r="J15" s="1">
        <v>1.032</v>
      </c>
      <c r="K15" s="1">
        <v>0.87</v>
      </c>
      <c r="L15" s="1">
        <v>0.85699999999999998</v>
      </c>
      <c r="M15" s="1">
        <v>0.999</v>
      </c>
      <c r="N15" s="6">
        <v>10210</v>
      </c>
      <c r="O15" s="1">
        <f t="shared" si="0"/>
        <v>0.15030841933251873</v>
      </c>
      <c r="P15" s="13">
        <v>0</v>
      </c>
      <c r="Q15" s="1">
        <f t="shared" si="3"/>
        <v>0.18378514598408754</v>
      </c>
      <c r="R15" s="1">
        <f t="shared" si="4"/>
        <v>0.37837236881114733</v>
      </c>
      <c r="S15" s="1">
        <v>0</v>
      </c>
    </row>
    <row r="16" spans="1:20" x14ac:dyDescent="0.3">
      <c r="A16" s="3" t="s">
        <v>15</v>
      </c>
      <c r="B16" s="1">
        <f>AVERAGE(B3:B15)</f>
        <v>1.2324615384615383</v>
      </c>
      <c r="C16" s="1">
        <f t="shared" ref="C16:M16" si="5">AVERAGE(C3:C15)</f>
        <v>1.2365384615384616</v>
      </c>
      <c r="D16" s="1">
        <f t="shared" si="5"/>
        <v>1.2170000000000001</v>
      </c>
      <c r="E16" s="1">
        <f t="shared" si="5"/>
        <v>1.1453076923076924</v>
      </c>
      <c r="F16" s="1">
        <f t="shared" si="5"/>
        <v>1.123</v>
      </c>
      <c r="G16" s="1">
        <f t="shared" si="5"/>
        <v>1.0806153846153845</v>
      </c>
      <c r="H16" s="1">
        <f t="shared" si="5"/>
        <v>0.98946153846153828</v>
      </c>
      <c r="I16" s="1">
        <f t="shared" si="5"/>
        <v>1.0376153846153846</v>
      </c>
      <c r="J16" s="1">
        <f t="shared" si="5"/>
        <v>1.0240769230769229</v>
      </c>
      <c r="K16" s="1">
        <f t="shared" si="5"/>
        <v>1.0354615384615384</v>
      </c>
      <c r="L16" s="1">
        <f t="shared" si="5"/>
        <v>1.1334615384615383</v>
      </c>
      <c r="M16" s="1">
        <f t="shared" si="5"/>
        <v>1.1596153846153845</v>
      </c>
      <c r="N16" s="6">
        <f>SUM(N3:N15)</f>
        <v>67927</v>
      </c>
      <c r="O16" s="1">
        <f>SUM(O3:O15)</f>
        <v>1</v>
      </c>
      <c r="P16" s="1">
        <f t="shared" ref="P16:Q16" si="6">SUM(P3:P15)</f>
        <v>1</v>
      </c>
      <c r="Q16" s="1">
        <f t="shared" si="6"/>
        <v>1</v>
      </c>
      <c r="R16" s="1">
        <f t="shared" ref="R16" si="7">SUM(R3:R15)</f>
        <v>1</v>
      </c>
      <c r="S16" s="1">
        <f t="shared" ref="S16" si="8">SUM(S3:S15)</f>
        <v>1</v>
      </c>
      <c r="T16" s="3" t="s">
        <v>20</v>
      </c>
    </row>
    <row r="17" spans="1:21" x14ac:dyDescent="0.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T17" s="2" t="s">
        <v>16</v>
      </c>
      <c r="U17" t="s">
        <v>17</v>
      </c>
    </row>
    <row r="18" spans="1:21" x14ac:dyDescent="0.3">
      <c r="N18" s="8">
        <f>N16</f>
        <v>67927</v>
      </c>
      <c r="O18" t="s">
        <v>20</v>
      </c>
      <c r="U18" t="s">
        <v>18</v>
      </c>
    </row>
    <row r="19" spans="1:21" x14ac:dyDescent="0.3">
      <c r="N19" s="8">
        <f>SUM(N3:N6)</f>
        <v>12373</v>
      </c>
      <c r="O19" t="s">
        <v>52</v>
      </c>
    </row>
    <row r="20" spans="1:21" x14ac:dyDescent="0.3">
      <c r="N20" s="8">
        <f>SUM(N7:N15)</f>
        <v>55554</v>
      </c>
      <c r="O20" t="s">
        <v>53</v>
      </c>
    </row>
    <row r="21" spans="1:21" x14ac:dyDescent="0.3">
      <c r="N21" s="8">
        <f>SUM(N12:N15)</f>
        <v>26984</v>
      </c>
      <c r="O21" t="s">
        <v>54</v>
      </c>
    </row>
    <row r="22" spans="1:21" x14ac:dyDescent="0.3">
      <c r="N22" s="8">
        <f>SUM(N3:N11)</f>
        <v>40943</v>
      </c>
      <c r="O22" t="s">
        <v>53</v>
      </c>
    </row>
    <row r="23" spans="1:21" ht="15.6" x14ac:dyDescent="0.3">
      <c r="C23" s="2"/>
      <c r="D23" s="7" t="s">
        <v>22</v>
      </c>
      <c r="E23" s="7"/>
      <c r="F23" s="7"/>
      <c r="G23" s="7"/>
      <c r="H23" s="7"/>
      <c r="I23" s="7"/>
      <c r="J23" s="7"/>
      <c r="K23" s="7"/>
      <c r="L23" s="7"/>
      <c r="M23" s="7"/>
    </row>
    <row r="24" spans="1:21" x14ac:dyDescent="0.3">
      <c r="A24" s="3" t="s">
        <v>0</v>
      </c>
      <c r="B24" s="3">
        <v>2006</v>
      </c>
      <c r="C24" s="3">
        <v>2007</v>
      </c>
      <c r="D24" s="3">
        <v>2008</v>
      </c>
      <c r="E24" s="3">
        <v>2009</v>
      </c>
      <c r="F24" s="3">
        <v>2010</v>
      </c>
      <c r="G24" s="3">
        <v>2011</v>
      </c>
      <c r="H24" s="3">
        <v>2012</v>
      </c>
      <c r="I24" s="3">
        <v>2013</v>
      </c>
      <c r="J24" s="3">
        <v>2014</v>
      </c>
      <c r="K24" s="3">
        <v>2015</v>
      </c>
      <c r="L24" s="3">
        <v>2016</v>
      </c>
      <c r="M24" s="3">
        <v>2017</v>
      </c>
    </row>
    <row r="25" spans="1:21" x14ac:dyDescent="0.3">
      <c r="A25" s="2" t="s">
        <v>4</v>
      </c>
      <c r="B25" s="4">
        <f>B3*$O3</f>
        <v>5.2267360548824471E-2</v>
      </c>
      <c r="C25" s="4">
        <f t="shared" ref="C25:M25" si="9">C3*$O$3</f>
        <v>4.7280904500419565E-2</v>
      </c>
      <c r="D25" s="4">
        <f t="shared" si="9"/>
        <v>5.1388917514390446E-2</v>
      </c>
      <c r="E25" s="4">
        <f t="shared" si="9"/>
        <v>4.2449467811032426E-2</v>
      </c>
      <c r="F25" s="4">
        <f t="shared" si="9"/>
        <v>3.9349080630677047E-2</v>
      </c>
      <c r="G25" s="4">
        <f t="shared" si="9"/>
        <v>4.394798828153753E-2</v>
      </c>
      <c r="H25" s="4">
        <f t="shared" si="9"/>
        <v>3.4388461142108438E-2</v>
      </c>
      <c r="I25" s="4">
        <f t="shared" si="9"/>
        <v>3.5912818172449831E-2</v>
      </c>
      <c r="J25" s="4">
        <f t="shared" si="9"/>
        <v>3.4750172979816564E-2</v>
      </c>
      <c r="K25" s="4">
        <f t="shared" si="9"/>
        <v>3.6842934326556449E-2</v>
      </c>
      <c r="L25" s="4">
        <f t="shared" si="9"/>
        <v>3.8961532233132624E-2</v>
      </c>
      <c r="M25" s="4">
        <f t="shared" si="9"/>
        <v>4.3327910845466458E-2</v>
      </c>
    </row>
    <row r="26" spans="1:21" x14ac:dyDescent="0.3">
      <c r="A26" s="2" t="s">
        <v>10</v>
      </c>
      <c r="B26" s="4">
        <f t="shared" ref="B26:M26" si="10">B4*$O$4</f>
        <v>9.8498623522310716E-2</v>
      </c>
      <c r="C26" s="4">
        <f t="shared" si="10"/>
        <v>0.10350317252344429</v>
      </c>
      <c r="D26" s="4">
        <f t="shared" si="10"/>
        <v>0.10151272689799343</v>
      </c>
      <c r="E26" s="4">
        <f t="shared" si="10"/>
        <v>9.4631472021434765E-2</v>
      </c>
      <c r="F26" s="4">
        <f t="shared" si="10"/>
        <v>9.0536841020507311E-2</v>
      </c>
      <c r="G26" s="4">
        <f t="shared" si="10"/>
        <v>7.4556406141887605E-2</v>
      </c>
      <c r="H26" s="4">
        <f t="shared" si="10"/>
        <v>7.5523194017106596E-2</v>
      </c>
      <c r="I26" s="4">
        <f t="shared" si="10"/>
        <v>7.0461775140960151E-2</v>
      </c>
      <c r="J26" s="4">
        <f t="shared" si="10"/>
        <v>6.6935842890161495E-2</v>
      </c>
      <c r="K26" s="4">
        <f t="shared" si="10"/>
        <v>6.7277062140238791E-2</v>
      </c>
      <c r="L26" s="4">
        <f t="shared" si="10"/>
        <v>7.8992256392892368E-2</v>
      </c>
      <c r="M26" s="4">
        <f t="shared" si="10"/>
        <v>6.7959500640393369E-2</v>
      </c>
    </row>
    <row r="27" spans="1:21" x14ac:dyDescent="0.3">
      <c r="A27" s="2" t="s">
        <v>9</v>
      </c>
      <c r="B27" s="4">
        <f t="shared" ref="B27:M27" si="11">B5*$O$5</f>
        <v>7.1619473846923895E-2</v>
      </c>
      <c r="C27" s="4">
        <f t="shared" si="11"/>
        <v>8.1469577634813842E-2</v>
      </c>
      <c r="D27" s="4">
        <f t="shared" si="11"/>
        <v>8.4380938360298557E-2</v>
      </c>
      <c r="E27" s="4">
        <f t="shared" si="11"/>
        <v>7.3657426354763203E-2</v>
      </c>
      <c r="F27" s="4">
        <f t="shared" si="11"/>
        <v>7.9625715842006853E-2</v>
      </c>
      <c r="G27" s="4">
        <f t="shared" si="11"/>
        <v>7.9286057090700301E-2</v>
      </c>
      <c r="H27" s="4">
        <f t="shared" si="11"/>
        <v>6.7058342043664509E-2</v>
      </c>
      <c r="I27" s="4">
        <f t="shared" si="11"/>
        <v>6.2497210240405138E-2</v>
      </c>
      <c r="J27" s="4">
        <f t="shared" si="11"/>
        <v>6.7155387401180669E-2</v>
      </c>
      <c r="K27" s="4">
        <f t="shared" si="11"/>
        <v>6.5893797753470637E-2</v>
      </c>
      <c r="L27" s="4">
        <f t="shared" si="11"/>
        <v>8.2051849779910785E-2</v>
      </c>
      <c r="M27" s="4">
        <f t="shared" si="11"/>
        <v>8.8311275339702913E-2</v>
      </c>
    </row>
    <row r="28" spans="1:21" x14ac:dyDescent="0.3">
      <c r="A28" s="2" t="s">
        <v>3</v>
      </c>
      <c r="B28" s="4">
        <f t="shared" ref="B28:M28" si="12">B6*$O$6</f>
        <v>6.9661725087225998E-2</v>
      </c>
      <c r="C28" s="4">
        <f t="shared" si="12"/>
        <v>5.963002929615617E-2</v>
      </c>
      <c r="D28" s="4">
        <f t="shared" si="12"/>
        <v>6.1004931764982992E-2</v>
      </c>
      <c r="E28" s="4">
        <f t="shared" si="12"/>
        <v>5.0667702091951657E-2</v>
      </c>
      <c r="F28" s="4">
        <f t="shared" si="12"/>
        <v>5.6880224358502512E-2</v>
      </c>
      <c r="G28" s="4">
        <f t="shared" si="12"/>
        <v>5.5403477262355179E-2</v>
      </c>
      <c r="H28" s="4">
        <f t="shared" si="12"/>
        <v>5.4130419420848848E-2</v>
      </c>
      <c r="I28" s="4">
        <f t="shared" si="12"/>
        <v>4.8681731859201785E-2</v>
      </c>
      <c r="J28" s="4">
        <f t="shared" si="12"/>
        <v>4.6339305430830161E-2</v>
      </c>
      <c r="K28" s="4">
        <f t="shared" si="12"/>
        <v>4.5422703784945603E-2</v>
      </c>
      <c r="L28" s="4">
        <f t="shared" si="12"/>
        <v>4.3334888924875234E-2</v>
      </c>
      <c r="M28" s="4">
        <f t="shared" si="12"/>
        <v>5.4435953302810369E-2</v>
      </c>
    </row>
    <row r="29" spans="1:21" x14ac:dyDescent="0.3">
      <c r="A29" s="2" t="s">
        <v>11</v>
      </c>
      <c r="B29" s="4">
        <f t="shared" ref="B29:M29" si="13">B7*$O$7</f>
        <v>3.1716548647813092E-2</v>
      </c>
      <c r="C29" s="4">
        <f t="shared" si="13"/>
        <v>3.0599099032785192E-2</v>
      </c>
      <c r="D29" s="4">
        <f t="shared" si="13"/>
        <v>3.0575323509061197E-2</v>
      </c>
      <c r="E29" s="4">
        <f t="shared" si="13"/>
        <v>2.662858657087756E-2</v>
      </c>
      <c r="F29" s="4">
        <f t="shared" si="13"/>
        <v>2.2753176203865914E-2</v>
      </c>
      <c r="G29" s="4">
        <f t="shared" si="13"/>
        <v>2.6081749525225607E-2</v>
      </c>
      <c r="H29" s="4">
        <f t="shared" si="13"/>
        <v>2.3323788773241861E-2</v>
      </c>
      <c r="I29" s="4">
        <f t="shared" si="13"/>
        <v>2.9648078083825285E-2</v>
      </c>
      <c r="J29" s="4">
        <f t="shared" si="13"/>
        <v>2.7413178853769486E-2</v>
      </c>
      <c r="K29" s="4">
        <f t="shared" si="13"/>
        <v>3.435563178117685E-2</v>
      </c>
      <c r="L29" s="4">
        <f t="shared" si="13"/>
        <v>3.1859201790157082E-2</v>
      </c>
      <c r="M29" s="4">
        <f t="shared" si="13"/>
        <v>2.4655218101785736E-2</v>
      </c>
    </row>
    <row r="30" spans="1:21" x14ac:dyDescent="0.3">
      <c r="A30" s="2" t="s">
        <v>6</v>
      </c>
      <c r="B30" s="4">
        <f t="shared" ref="B30:M30" si="14">B8*$O$8</f>
        <v>0.20157477880666011</v>
      </c>
      <c r="C30" s="4">
        <f t="shared" si="14"/>
        <v>0.1934166090067278</v>
      </c>
      <c r="D30" s="4">
        <f t="shared" si="14"/>
        <v>0.18678809604428284</v>
      </c>
      <c r="E30" s="4">
        <f t="shared" si="14"/>
        <v>0.18848771475260206</v>
      </c>
      <c r="F30" s="4">
        <f t="shared" si="14"/>
        <v>0.19205691404007244</v>
      </c>
      <c r="G30" s="4">
        <f t="shared" si="14"/>
        <v>0.1774401931485271</v>
      </c>
      <c r="H30" s="4">
        <f t="shared" si="14"/>
        <v>0.17013183270275442</v>
      </c>
      <c r="I30" s="4">
        <f t="shared" si="14"/>
        <v>0.15857442548618372</v>
      </c>
      <c r="J30" s="4">
        <f t="shared" si="14"/>
        <v>0.17251129889440134</v>
      </c>
      <c r="K30" s="4">
        <f t="shared" si="14"/>
        <v>0.16741244276944367</v>
      </c>
      <c r="L30" s="4">
        <f t="shared" si="14"/>
        <v>0.19222687591090437</v>
      </c>
      <c r="M30" s="4">
        <f t="shared" si="14"/>
        <v>0.19613599894003858</v>
      </c>
    </row>
    <row r="31" spans="1:21" x14ac:dyDescent="0.3">
      <c r="A31" s="2" t="s">
        <v>5</v>
      </c>
      <c r="B31" s="4">
        <f t="shared" ref="B31:M31" si="15">B9*$O$9</f>
        <v>0.10289650654378966</v>
      </c>
      <c r="C31" s="4">
        <f t="shared" si="15"/>
        <v>9.6735039086077709E-2</v>
      </c>
      <c r="D31" s="4">
        <f t="shared" si="15"/>
        <v>7.9482930204484228E-2</v>
      </c>
      <c r="E31" s="4">
        <f t="shared" si="15"/>
        <v>8.9077215245778565E-2</v>
      </c>
      <c r="F31" s="4">
        <f t="shared" si="15"/>
        <v>9.5414724630853723E-2</v>
      </c>
      <c r="G31" s="4">
        <f t="shared" si="15"/>
        <v>9.2598053793042534E-2</v>
      </c>
      <c r="H31" s="4">
        <f t="shared" si="15"/>
        <v>8.8813152354733749E-2</v>
      </c>
      <c r="I31" s="4">
        <f t="shared" si="15"/>
        <v>9.8231395468664898E-2</v>
      </c>
      <c r="J31" s="4">
        <f t="shared" si="15"/>
        <v>8.9957424882594561E-2</v>
      </c>
      <c r="K31" s="4">
        <f t="shared" si="15"/>
        <v>8.7756900790554565E-2</v>
      </c>
      <c r="L31" s="4">
        <f t="shared" si="15"/>
        <v>8.3355852606474601E-2</v>
      </c>
      <c r="M31" s="4">
        <f t="shared" si="15"/>
        <v>9.4886598848764131E-2</v>
      </c>
    </row>
    <row r="32" spans="1:21" x14ac:dyDescent="0.3">
      <c r="A32" s="2" t="s">
        <v>12</v>
      </c>
      <c r="B32" s="4">
        <f t="shared" ref="B32:M32" si="16">B10*$O$10</f>
        <v>3.5206412766646544E-2</v>
      </c>
      <c r="C32" s="4">
        <f t="shared" si="16"/>
        <v>3.7470976195032903E-2</v>
      </c>
      <c r="D32" s="4">
        <f t="shared" si="16"/>
        <v>3.8135248134026231E-2</v>
      </c>
      <c r="E32" s="4">
        <f t="shared" si="16"/>
        <v>3.879952007301956E-2</v>
      </c>
      <c r="F32" s="4">
        <f t="shared" si="16"/>
        <v>3.7772917985484412E-2</v>
      </c>
      <c r="G32" s="4">
        <f t="shared" si="16"/>
        <v>3.064709173082868E-2</v>
      </c>
      <c r="H32" s="4">
        <f t="shared" si="16"/>
        <v>2.9650683822338687E-2</v>
      </c>
      <c r="I32" s="4">
        <f t="shared" si="16"/>
        <v>3.2519130831628072E-2</v>
      </c>
      <c r="J32" s="4">
        <f t="shared" si="16"/>
        <v>3.2519130831628072E-2</v>
      </c>
      <c r="K32" s="4">
        <f t="shared" si="16"/>
        <v>3.5055441871420789E-2</v>
      </c>
      <c r="L32" s="4">
        <f t="shared" si="16"/>
        <v>3.1311363669822012E-2</v>
      </c>
      <c r="M32" s="4">
        <f t="shared" si="16"/>
        <v>3.5115830229511091E-2</v>
      </c>
    </row>
    <row r="33" spans="1:13" x14ac:dyDescent="0.3">
      <c r="A33" s="2" t="s">
        <v>7</v>
      </c>
      <c r="B33" s="4">
        <f t="shared" ref="B33:M33" si="17">B11*$O$11</f>
        <v>0.11918471300072135</v>
      </c>
      <c r="C33" s="4">
        <f t="shared" si="17"/>
        <v>0.10875469253757709</v>
      </c>
      <c r="D33" s="4">
        <f t="shared" si="17"/>
        <v>9.2675077656896365E-2</v>
      </c>
      <c r="E33" s="4">
        <f t="shared" si="17"/>
        <v>9.5499874865664608E-2</v>
      </c>
      <c r="F33" s="4">
        <f t="shared" si="17"/>
        <v>9.6151751144611122E-2</v>
      </c>
      <c r="G33" s="4">
        <f t="shared" si="17"/>
        <v>9.4847998586718094E-2</v>
      </c>
      <c r="H33" s="4">
        <f t="shared" si="17"/>
        <v>7.6378170683233465E-2</v>
      </c>
      <c r="I33" s="4">
        <f t="shared" si="17"/>
        <v>8.5613084634975786E-2</v>
      </c>
      <c r="J33" s="4">
        <f t="shared" si="17"/>
        <v>9.7781441841977415E-2</v>
      </c>
      <c r="K33" s="4">
        <f t="shared" si="17"/>
        <v>9.7346857656013072E-2</v>
      </c>
      <c r="L33" s="4">
        <f t="shared" si="17"/>
        <v>0.12233544834896284</v>
      </c>
      <c r="M33" s="4">
        <f t="shared" si="17"/>
        <v>0.11983658927966788</v>
      </c>
    </row>
    <row r="34" spans="1:13" x14ac:dyDescent="0.3">
      <c r="A34" s="3" t="s">
        <v>1</v>
      </c>
      <c r="B34" s="4">
        <f t="shared" ref="B34:M34" si="18">B12*$O$12</f>
        <v>1.3352569670381439E-2</v>
      </c>
      <c r="C34" s="4">
        <f t="shared" si="18"/>
        <v>1.327245425235915E-2</v>
      </c>
      <c r="D34" s="4">
        <f t="shared" si="18"/>
        <v>1.3058813137633048E-2</v>
      </c>
      <c r="E34" s="4">
        <f t="shared" si="18"/>
        <v>1.2791761744225418E-2</v>
      </c>
      <c r="F34" s="4">
        <f t="shared" si="18"/>
        <v>1.1576677904220707E-2</v>
      </c>
      <c r="G34" s="4">
        <f t="shared" si="18"/>
        <v>1.0054484961797224E-2</v>
      </c>
      <c r="H34" s="4">
        <f t="shared" si="18"/>
        <v>1.0121247810149132E-2</v>
      </c>
      <c r="I34" s="4">
        <f t="shared" si="18"/>
        <v>9.4135616176189135E-3</v>
      </c>
      <c r="J34" s="4">
        <f t="shared" si="18"/>
        <v>8.3720611833291627E-3</v>
      </c>
      <c r="K34" s="4">
        <f t="shared" si="18"/>
        <v>8.9996319578370901E-3</v>
      </c>
      <c r="L34" s="4">
        <f t="shared" si="18"/>
        <v>1.6664006948636036E-2</v>
      </c>
      <c r="M34" s="4">
        <f t="shared" si="18"/>
        <v>1.4727884346430728E-2</v>
      </c>
    </row>
    <row r="35" spans="1:13" x14ac:dyDescent="0.3">
      <c r="A35" s="2" t="s">
        <v>8</v>
      </c>
      <c r="B35" s="4">
        <f t="shared" ref="B35:M35" si="19">B13*$O$13</f>
        <v>1.6989989253168844E-2</v>
      </c>
      <c r="C35" s="4">
        <f t="shared" si="19"/>
        <v>1.6691919266271144E-2</v>
      </c>
      <c r="D35" s="4">
        <f t="shared" si="19"/>
        <v>2.1513639642557456E-2</v>
      </c>
      <c r="E35" s="4">
        <f t="shared" si="19"/>
        <v>1.9830420893017505E-2</v>
      </c>
      <c r="F35" s="4">
        <f t="shared" si="19"/>
        <v>1.7323126297348626E-2</v>
      </c>
      <c r="G35" s="4">
        <f t="shared" si="19"/>
        <v>1.7884199213861942E-2</v>
      </c>
      <c r="H35" s="4">
        <f t="shared" si="19"/>
        <v>1.595551106334742E-2</v>
      </c>
      <c r="I35" s="4">
        <f t="shared" si="19"/>
        <v>1.6358782222091365E-2</v>
      </c>
      <c r="J35" s="4">
        <f t="shared" si="19"/>
        <v>1.6586718094424899E-2</v>
      </c>
      <c r="K35" s="4">
        <f t="shared" si="19"/>
        <v>1.6639318680348021E-2</v>
      </c>
      <c r="L35" s="4">
        <f t="shared" si="19"/>
        <v>1.5990578120629501E-2</v>
      </c>
      <c r="M35" s="4">
        <f t="shared" si="19"/>
        <v>1.5569773433244513E-2</v>
      </c>
    </row>
    <row r="36" spans="1:13" x14ac:dyDescent="0.3">
      <c r="A36" s="2" t="s">
        <v>2</v>
      </c>
      <c r="B36" s="4">
        <f t="shared" ref="B36:M36" si="20">B14*$O$14</f>
        <v>0.17089987781000193</v>
      </c>
      <c r="C36" s="4">
        <f t="shared" si="20"/>
        <v>0.20352425397853577</v>
      </c>
      <c r="D36" s="4">
        <f t="shared" si="20"/>
        <v>0.14216450012513435</v>
      </c>
      <c r="E36" s="4">
        <f t="shared" si="20"/>
        <v>0.15599205028928115</v>
      </c>
      <c r="F36" s="4">
        <f t="shared" si="20"/>
        <v>0.14475716578091188</v>
      </c>
      <c r="G36" s="4">
        <f t="shared" si="20"/>
        <v>0.15145488539167046</v>
      </c>
      <c r="H36" s="4">
        <f t="shared" si="20"/>
        <v>0.13892366805541242</v>
      </c>
      <c r="I36" s="4">
        <f t="shared" si="20"/>
        <v>0.17673337553550134</v>
      </c>
      <c r="J36" s="4">
        <f t="shared" si="20"/>
        <v>0.15664021670322553</v>
      </c>
      <c r="K36" s="4">
        <f t="shared" si="20"/>
        <v>0.13503466957174615</v>
      </c>
      <c r="L36" s="4">
        <f t="shared" si="20"/>
        <v>0.15080671897772607</v>
      </c>
      <c r="M36" s="4">
        <f t="shared" si="20"/>
        <v>0.17046776686737233</v>
      </c>
    </row>
    <row r="37" spans="1:13" x14ac:dyDescent="0.3">
      <c r="A37" s="2" t="s">
        <v>14</v>
      </c>
      <c r="B37" s="4">
        <f t="shared" ref="B37:M37" si="21">B15*$O$15</f>
        <v>0.10686928614542081</v>
      </c>
      <c r="C37" s="4">
        <f t="shared" si="21"/>
        <v>0.13843405420524976</v>
      </c>
      <c r="D37" s="4">
        <f t="shared" si="21"/>
        <v>0.12670999749731329</v>
      </c>
      <c r="E37" s="4">
        <f t="shared" si="21"/>
        <v>0.12821308169063847</v>
      </c>
      <c r="F37" s="4">
        <f t="shared" si="21"/>
        <v>0.13437572688327176</v>
      </c>
      <c r="G37" s="4">
        <f t="shared" si="21"/>
        <v>0.11408409027338172</v>
      </c>
      <c r="H37" s="4">
        <f t="shared" si="21"/>
        <v>0.11603809972470447</v>
      </c>
      <c r="I37" s="4">
        <f t="shared" si="21"/>
        <v>0.1501581109131862</v>
      </c>
      <c r="J37" s="4">
        <f t="shared" si="21"/>
        <v>0.15511828875115935</v>
      </c>
      <c r="K37" s="4">
        <f t="shared" si="21"/>
        <v>0.13076832481929129</v>
      </c>
      <c r="L37" s="4">
        <f t="shared" si="21"/>
        <v>0.12881431536796856</v>
      </c>
      <c r="M37" s="4">
        <f t="shared" si="21"/>
        <v>0.1501581109131862</v>
      </c>
    </row>
    <row r="38" spans="1:13" x14ac:dyDescent="0.3">
      <c r="A38" s="3" t="s">
        <v>23</v>
      </c>
      <c r="B38" s="1">
        <f>SUM(B25:B37)</f>
        <v>1.0907378656498889</v>
      </c>
      <c r="C38" s="1">
        <f t="shared" ref="C38:M38" si="22">SUM(C25:C37)</f>
        <v>1.1307827815154503</v>
      </c>
      <c r="D38" s="1">
        <f t="shared" si="22"/>
        <v>1.0293911404890546</v>
      </c>
      <c r="E38" s="1">
        <f t="shared" si="22"/>
        <v>1.016726294404287</v>
      </c>
      <c r="F38" s="1">
        <f t="shared" si="22"/>
        <v>1.0185740427223344</v>
      </c>
      <c r="G38" s="1">
        <f t="shared" si="22"/>
        <v>0.96828667540153401</v>
      </c>
      <c r="H38" s="1">
        <f t="shared" si="22"/>
        <v>0.9004365716136441</v>
      </c>
      <c r="I38" s="1">
        <f t="shared" si="22"/>
        <v>0.9748034802066925</v>
      </c>
      <c r="J38" s="1">
        <f t="shared" si="22"/>
        <v>0.97208046873849874</v>
      </c>
      <c r="K38" s="1">
        <f t="shared" si="22"/>
        <v>0.92880571790304289</v>
      </c>
      <c r="L38" s="1">
        <f t="shared" si="22"/>
        <v>1.0167048890720922</v>
      </c>
      <c r="M38" s="1">
        <f t="shared" si="22"/>
        <v>1.0755884110883742</v>
      </c>
    </row>
    <row r="39" spans="1:13" x14ac:dyDescent="0.3">
      <c r="A39" s="2" t="s">
        <v>38</v>
      </c>
      <c r="B39" s="4">
        <f t="shared" ref="B39:M39" si="23">(B3*$P$3+B4*$P$4+B5*$P$5+B6*$P$6)</f>
        <v>1.6033208599369595</v>
      </c>
      <c r="C39" s="4">
        <f t="shared" si="23"/>
        <v>1.6024232603249011</v>
      </c>
      <c r="D39" s="4">
        <f t="shared" si="23"/>
        <v>1.6375798916996687</v>
      </c>
      <c r="E39" s="4">
        <f t="shared" si="23"/>
        <v>1.435103046957084</v>
      </c>
      <c r="F39" s="4">
        <f t="shared" si="23"/>
        <v>1.4624747433928715</v>
      </c>
      <c r="G39" s="4">
        <f t="shared" si="23"/>
        <v>1.3900189121474178</v>
      </c>
      <c r="H39" s="4">
        <f t="shared" si="23"/>
        <v>1.2687269053584416</v>
      </c>
      <c r="I39" s="4">
        <f t="shared" si="23"/>
        <v>1.1943553705649399</v>
      </c>
      <c r="J39" s="4">
        <f t="shared" si="23"/>
        <v>1.1813286995878121</v>
      </c>
      <c r="K39" s="4">
        <f t="shared" si="23"/>
        <v>1.1827329669441529</v>
      </c>
      <c r="L39" s="4">
        <f t="shared" si="23"/>
        <v>1.3359243514103289</v>
      </c>
      <c r="M39" s="4">
        <f t="shared" si="23"/>
        <v>1.3946343651499233</v>
      </c>
    </row>
    <row r="40" spans="1:13" x14ac:dyDescent="0.3">
      <c r="A40" s="2" t="s">
        <v>39</v>
      </c>
      <c r="B40" s="4">
        <f t="shared" ref="B40:M40" si="24">B7*$Q$7+B8*$Q$8+B9*$Q$9+B10*$Q$10+B11*$Q$11+B12*$Q$12+B13*$Q$13+B14*$Q$14+B15*$Q$15</f>
        <v>0.97657526010728302</v>
      </c>
      <c r="C40" s="4">
        <f t="shared" si="24"/>
        <v>1.0257389026892754</v>
      </c>
      <c r="D40" s="4">
        <f t="shared" si="24"/>
        <v>0.89393519818554934</v>
      </c>
      <c r="E40" s="4">
        <f t="shared" si="24"/>
        <v>0.92354532526910749</v>
      </c>
      <c r="F40" s="4">
        <f t="shared" si="24"/>
        <v>0.91970837383446746</v>
      </c>
      <c r="G40" s="4">
        <f t="shared" si="24"/>
        <v>0.87435837203441691</v>
      </c>
      <c r="H40" s="4">
        <f t="shared" si="24"/>
        <v>0.81841086150412212</v>
      </c>
      <c r="I40" s="4">
        <f t="shared" si="24"/>
        <v>0.92590483133527735</v>
      </c>
      <c r="J40" s="4">
        <f t="shared" si="24"/>
        <v>0.9254766533462937</v>
      </c>
      <c r="K40" s="4">
        <f t="shared" si="24"/>
        <v>0.87225098102746879</v>
      </c>
      <c r="L40" s="4">
        <f t="shared" si="24"/>
        <v>0.94560825503114088</v>
      </c>
      <c r="M40" s="4">
        <f t="shared" si="24"/>
        <v>1.004530420851784</v>
      </c>
    </row>
    <row r="41" spans="1:13" x14ac:dyDescent="0.3">
      <c r="A41" s="2" t="s">
        <v>27</v>
      </c>
      <c r="B41" s="4">
        <f t="shared" ref="B41:M41" si="25">B12*$R$12+B13*$R$13+B14*$R$14+B15*$R$15</f>
        <v>0.77561165876074711</v>
      </c>
      <c r="C41" s="4">
        <f t="shared" si="25"/>
        <v>0.93624340349836932</v>
      </c>
      <c r="D41" s="4">
        <f t="shared" si="25"/>
        <v>0.76386899644233619</v>
      </c>
      <c r="E41" s="4">
        <f t="shared" si="25"/>
        <v>0.7975514749481174</v>
      </c>
      <c r="F41" s="4">
        <f t="shared" si="25"/>
        <v>0.77541272605988742</v>
      </c>
      <c r="G41" s="4">
        <f t="shared" si="25"/>
        <v>0.73877323599169875</v>
      </c>
      <c r="H41" s="4">
        <f t="shared" si="25"/>
        <v>0.70746012451823304</v>
      </c>
      <c r="I41" s="4">
        <f t="shared" si="25"/>
        <v>0.88776297064927356</v>
      </c>
      <c r="J41" s="4">
        <f t="shared" si="25"/>
        <v>0.84762062703824492</v>
      </c>
      <c r="K41" s="4">
        <f t="shared" si="25"/>
        <v>0.7336487177586718</v>
      </c>
      <c r="L41" s="4">
        <f t="shared" si="25"/>
        <v>0.78609346279276604</v>
      </c>
      <c r="M41" s="4">
        <f t="shared" si="25"/>
        <v>0.88338211532760158</v>
      </c>
    </row>
    <row r="42" spans="1:13" x14ac:dyDescent="0.3">
      <c r="A42" s="2" t="s">
        <v>29</v>
      </c>
      <c r="B42" s="4">
        <f t="shared" ref="B42:M42" si="26">B3*$S$3+B4*$S$4+B5*$S$5+B5*$S$5+B6*$S$6+B7*$S$7+B8*$S$8+B9*$S$9+B10*$S$10+B11*$S$11</f>
        <v>1.4172469530811125</v>
      </c>
      <c r="C42" s="4">
        <f t="shared" si="26"/>
        <v>1.3941595388711134</v>
      </c>
      <c r="D42" s="4">
        <f t="shared" si="26"/>
        <v>1.3443801138167697</v>
      </c>
      <c r="E42" s="4">
        <f t="shared" si="26"/>
        <v>1.2833785018196029</v>
      </c>
      <c r="F42" s="4">
        <f t="shared" si="26"/>
        <v>1.3109366192023055</v>
      </c>
      <c r="G42" s="4">
        <f t="shared" si="26"/>
        <v>1.2510909312947269</v>
      </c>
      <c r="H42" s="4">
        <f t="shared" si="26"/>
        <v>1.1388741176757933</v>
      </c>
      <c r="I42" s="4">
        <f t="shared" si="26"/>
        <v>1.1358554087389785</v>
      </c>
      <c r="J42" s="4">
        <f t="shared" si="26"/>
        <v>1.165522287082041</v>
      </c>
      <c r="K42" s="4">
        <f t="shared" si="26"/>
        <v>1.1667483330483843</v>
      </c>
      <c r="L42" s="4">
        <f t="shared" si="26"/>
        <v>1.3048214102532789</v>
      </c>
      <c r="M42" s="4">
        <f t="shared" si="26"/>
        <v>1.3487783259653665</v>
      </c>
    </row>
    <row r="44" spans="1:13" ht="15.6" x14ac:dyDescent="0.3">
      <c r="B44" s="24" t="s">
        <v>13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x14ac:dyDescent="0.3">
      <c r="B45" s="2">
        <v>2006</v>
      </c>
      <c r="C45" s="2">
        <v>2007</v>
      </c>
      <c r="D45" s="2">
        <v>2008</v>
      </c>
      <c r="E45" s="2">
        <v>2009</v>
      </c>
      <c r="F45" s="2">
        <v>2010</v>
      </c>
      <c r="G45" s="2">
        <v>2011</v>
      </c>
      <c r="H45" s="2">
        <v>2012</v>
      </c>
      <c r="I45" s="2">
        <v>2013</v>
      </c>
      <c r="J45" s="2">
        <v>2014</v>
      </c>
      <c r="K45" s="2">
        <v>2015</v>
      </c>
      <c r="L45" s="2">
        <v>2016</v>
      </c>
      <c r="M45" s="2">
        <v>2017</v>
      </c>
    </row>
    <row r="46" spans="1:13" x14ac:dyDescent="0.3">
      <c r="A46" s="2" t="s">
        <v>30</v>
      </c>
      <c r="C46" s="9">
        <f>(C38-B38)/B38</f>
        <v>3.6713601981445465E-2</v>
      </c>
      <c r="D46" s="9">
        <f t="shared" ref="D46:M46" si="27">(D38-C38)/C38</f>
        <v>-8.9665002583885212E-2</v>
      </c>
      <c r="E46" s="9">
        <f t="shared" si="27"/>
        <v>-1.2303239834326371E-2</v>
      </c>
      <c r="F46" s="9">
        <f t="shared" si="27"/>
        <v>1.8173507739662415E-3</v>
      </c>
      <c r="G46" s="9">
        <f t="shared" si="27"/>
        <v>-4.9370360142300292E-2</v>
      </c>
      <c r="H46" s="9">
        <f t="shared" si="27"/>
        <v>-7.0072330345507944E-2</v>
      </c>
      <c r="I46" s="9">
        <f t="shared" si="27"/>
        <v>8.2589835794627711E-2</v>
      </c>
      <c r="J46" s="9">
        <f t="shared" si="27"/>
        <v>-2.7933953083716782E-3</v>
      </c>
      <c r="K46" s="9">
        <f t="shared" si="27"/>
        <v>-4.4517663122699024E-2</v>
      </c>
      <c r="L46" s="9">
        <f t="shared" si="27"/>
        <v>9.463676792117362E-2</v>
      </c>
      <c r="M46" s="9">
        <f t="shared" si="27"/>
        <v>5.7916040976278518E-2</v>
      </c>
    </row>
    <row r="47" spans="1:13" x14ac:dyDescent="0.3">
      <c r="A47" s="2" t="s">
        <v>38</v>
      </c>
      <c r="C47" s="9">
        <f t="shared" ref="C47:M50" si="28">(C39-B39)/B39</f>
        <v>-5.5983779322478695E-4</v>
      </c>
      <c r="D47" s="9">
        <f t="shared" si="28"/>
        <v>2.1939666157641348E-2</v>
      </c>
      <c r="E47" s="9">
        <f t="shared" si="28"/>
        <v>-0.12364394907929097</v>
      </c>
      <c r="F47" s="9">
        <f t="shared" si="28"/>
        <v>1.9072983291217312E-2</v>
      </c>
      <c r="G47" s="9">
        <f t="shared" si="28"/>
        <v>-4.9543304301693222E-2</v>
      </c>
      <c r="H47" s="9">
        <f t="shared" si="28"/>
        <v>-8.7259249301575442E-2</v>
      </c>
      <c r="I47" s="9">
        <f t="shared" si="28"/>
        <v>-5.8619025480893525E-2</v>
      </c>
      <c r="J47" s="9">
        <f t="shared" si="28"/>
        <v>-1.0906863483157545E-2</v>
      </c>
      <c r="K47" s="9">
        <f t="shared" si="28"/>
        <v>1.1887185648082369E-3</v>
      </c>
      <c r="L47" s="9">
        <f t="shared" si="28"/>
        <v>0.12952322184945875</v>
      </c>
      <c r="M47" s="9">
        <f t="shared" si="28"/>
        <v>4.3947109488358761E-2</v>
      </c>
    </row>
    <row r="48" spans="1:13" x14ac:dyDescent="0.3">
      <c r="A48" s="2" t="s">
        <v>39</v>
      </c>
      <c r="C48" s="9">
        <f t="shared" si="28"/>
        <v>5.0342912205856426E-2</v>
      </c>
      <c r="D48" s="9">
        <f t="shared" si="28"/>
        <v>-0.12849634946882094</v>
      </c>
      <c r="E48" s="9">
        <f t="shared" si="28"/>
        <v>3.3123348474988823E-2</v>
      </c>
      <c r="F48" s="9">
        <f t="shared" si="28"/>
        <v>-4.1545892006133994E-3</v>
      </c>
      <c r="G48" s="9">
        <f t="shared" si="28"/>
        <v>-4.930911046397933E-2</v>
      </c>
      <c r="H48" s="9">
        <f t="shared" si="28"/>
        <v>-6.3986932955326647E-2</v>
      </c>
      <c r="I48" s="9">
        <f t="shared" si="28"/>
        <v>0.13134474979180588</v>
      </c>
      <c r="J48" s="9">
        <f t="shared" si="28"/>
        <v>-4.6244276354639758E-4</v>
      </c>
      <c r="K48" s="9">
        <f t="shared" si="28"/>
        <v>-5.7511631575333753E-2</v>
      </c>
      <c r="L48" s="9">
        <f t="shared" si="28"/>
        <v>8.4101108051791273E-2</v>
      </c>
      <c r="M48" s="9">
        <f t="shared" si="28"/>
        <v>6.2311391114814985E-2</v>
      </c>
    </row>
    <row r="49" spans="1:13" x14ac:dyDescent="0.3">
      <c r="A49" s="2" t="s">
        <v>27</v>
      </c>
      <c r="C49" s="9">
        <f t="shared" si="28"/>
        <v>0.20710331378240959</v>
      </c>
      <c r="D49" s="9">
        <f t="shared" si="28"/>
        <v>-0.1841128134114895</v>
      </c>
      <c r="E49" s="9">
        <f t="shared" si="28"/>
        <v>4.4094574675310666E-2</v>
      </c>
      <c r="F49" s="9">
        <f t="shared" si="28"/>
        <v>-2.7758395017287319E-2</v>
      </c>
      <c r="G49" s="9">
        <f t="shared" si="28"/>
        <v>-4.7251597551622976E-2</v>
      </c>
      <c r="H49" s="9">
        <f t="shared" si="28"/>
        <v>-4.2385281366388812E-2</v>
      </c>
      <c r="I49" s="9">
        <f t="shared" si="28"/>
        <v>0.25485937635541417</v>
      </c>
      <c r="J49" s="9">
        <f t="shared" si="28"/>
        <v>-4.5217411559382983E-2</v>
      </c>
      <c r="K49" s="9">
        <f t="shared" si="28"/>
        <v>-0.13446099073569462</v>
      </c>
      <c r="L49" s="9">
        <f t="shared" si="28"/>
        <v>7.1484817957993815E-2</v>
      </c>
      <c r="M49" s="9">
        <f t="shared" si="28"/>
        <v>0.12376219513287477</v>
      </c>
    </row>
    <row r="50" spans="1:13" x14ac:dyDescent="0.3">
      <c r="A50" s="2" t="s">
        <v>29</v>
      </c>
      <c r="C50" s="9">
        <f t="shared" si="28"/>
        <v>-1.6290325521467322E-2</v>
      </c>
      <c r="D50" s="9">
        <f t="shared" si="28"/>
        <v>-3.5705687668035044E-2</v>
      </c>
      <c r="E50" s="9">
        <f t="shared" si="28"/>
        <v>-4.5375271004254779E-2</v>
      </c>
      <c r="F50" s="9">
        <f t="shared" si="28"/>
        <v>2.1473101928721823E-2</v>
      </c>
      <c r="G50" s="9">
        <f t="shared" si="28"/>
        <v>-4.5651091769786878E-2</v>
      </c>
      <c r="H50" s="9">
        <f t="shared" si="28"/>
        <v>-8.9695169880899789E-2</v>
      </c>
      <c r="I50" s="9">
        <f t="shared" si="28"/>
        <v>-2.6506080785954943E-3</v>
      </c>
      <c r="J50" s="9">
        <f t="shared" si="28"/>
        <v>2.6118534203220908E-2</v>
      </c>
      <c r="K50" s="9">
        <f t="shared" si="28"/>
        <v>1.0519283757437462E-3</v>
      </c>
      <c r="L50" s="9">
        <f t="shared" si="28"/>
        <v>0.11834006811404528</v>
      </c>
      <c r="M50" s="9">
        <f t="shared" si="28"/>
        <v>3.3688070541052141E-2</v>
      </c>
    </row>
    <row r="52" spans="1:13" ht="100.8" x14ac:dyDescent="0.3">
      <c r="B52" s="29" t="s">
        <v>34</v>
      </c>
      <c r="C52" s="29"/>
      <c r="D52" s="29"/>
      <c r="E52" s="29" t="s">
        <v>35</v>
      </c>
      <c r="F52" s="29"/>
      <c r="G52" s="29"/>
      <c r="I52" s="28" t="s">
        <v>55</v>
      </c>
      <c r="J52" s="28"/>
      <c r="K52" s="28"/>
      <c r="L52" s="28"/>
    </row>
    <row r="53" spans="1:13" x14ac:dyDescent="0.3">
      <c r="B53" s="3" t="s">
        <v>33</v>
      </c>
      <c r="C53" s="3" t="s">
        <v>31</v>
      </c>
      <c r="D53" s="3" t="s">
        <v>32</v>
      </c>
      <c r="E53" s="3" t="s">
        <v>33</v>
      </c>
      <c r="F53" s="3" t="s">
        <v>31</v>
      </c>
      <c r="G53" s="3" t="s">
        <v>32</v>
      </c>
      <c r="I53" s="3" t="s">
        <v>56</v>
      </c>
      <c r="J53" s="3" t="s">
        <v>32</v>
      </c>
      <c r="K53" s="3" t="s">
        <v>57</v>
      </c>
      <c r="L53" s="3" t="s">
        <v>58</v>
      </c>
    </row>
    <row r="54" spans="1:13" x14ac:dyDescent="0.3">
      <c r="A54" s="2" t="s">
        <v>30</v>
      </c>
      <c r="B54" s="10">
        <f>AVERAGE(C46:M46)</f>
        <v>4.5014601003645751E-4</v>
      </c>
      <c r="C54" s="10">
        <f>AVERAGE(C46:H46)</f>
        <v>-3.0479996691768017E-2</v>
      </c>
      <c r="D54" s="10">
        <f>AVERAGE(I46:M46)</f>
        <v>3.7566317252201831E-2</v>
      </c>
      <c r="E54" s="11">
        <f>((M38/B38)^(1/11))-1</f>
        <v>-1.2706953636998364E-3</v>
      </c>
      <c r="F54" s="11">
        <f>((H38/B38)^(1/6))-1</f>
        <v>-3.1449827990982504E-2</v>
      </c>
      <c r="G54" s="11">
        <f>((M38/H38)^(1/5))-1</f>
        <v>3.6188093652227638E-2</v>
      </c>
      <c r="I54" s="18">
        <f>((M38/G38)^(1/6))-1</f>
        <v>1.7670127375787104E-2</v>
      </c>
      <c r="J54" s="18">
        <f>((M38/H38)^(1/5))-1</f>
        <v>3.6188093652227638E-2</v>
      </c>
      <c r="K54" s="18">
        <f>((M38/I38)^(1/4))-1</f>
        <v>2.4901811672762175E-2</v>
      </c>
      <c r="L54" s="18">
        <f>((M38/J38)^(1/3))-1</f>
        <v>3.430343179954054E-2</v>
      </c>
    </row>
    <row r="55" spans="1:13" x14ac:dyDescent="0.3">
      <c r="A55" s="2" t="s">
        <v>38</v>
      </c>
      <c r="B55" s="10">
        <f t="shared" ref="B55:B58" si="29">AVERAGE(C47:M47)</f>
        <v>-1.0441866371668281E-2</v>
      </c>
      <c r="C55" s="10">
        <f t="shared" ref="C55:C58" si="30">AVERAGE(C47:H47)</f>
        <v>-3.6665615171154291E-2</v>
      </c>
      <c r="D55" s="10">
        <f t="shared" ref="D55:D58" si="31">AVERAGE(I47:M47)</f>
        <v>2.1026632187714934E-2</v>
      </c>
      <c r="E55" s="11">
        <f t="shared" ref="E55:E58" si="32">((M39/B39)^(1/11))-1</f>
        <v>-1.2596782322075395E-2</v>
      </c>
      <c r="F55" s="11">
        <f t="shared" ref="F55:F58" si="33">((H39/B39)^(1/6))-1</f>
        <v>-3.8259397964565789E-2</v>
      </c>
      <c r="G55" s="11">
        <f t="shared" ref="G55:G58" si="34">((M39/H39)^(1/5))-1</f>
        <v>1.9103850544394341E-2</v>
      </c>
      <c r="I55" s="18">
        <f t="shared" ref="I55:I58" si="35">((M39/G39)^(1/6))-1</f>
        <v>5.5264001116039907E-4</v>
      </c>
      <c r="J55" s="18">
        <f t="shared" ref="J55:J58" si="36">((M39/H39)^(1/5))-1</f>
        <v>1.9103850544394341E-2</v>
      </c>
      <c r="K55" s="18">
        <f t="shared" ref="K55:K58" si="37">((M39/I39)^(1/4))-1</f>
        <v>3.9517246186891786E-2</v>
      </c>
      <c r="L55" s="18">
        <f t="shared" ref="L55:L58" si="38">((M39/J39)^(1/3))-1</f>
        <v>5.6890195672893995E-2</v>
      </c>
    </row>
    <row r="56" spans="1:13" x14ac:dyDescent="0.3">
      <c r="A56" s="2" t="s">
        <v>39</v>
      </c>
      <c r="B56" s="10">
        <f t="shared" si="29"/>
        <v>5.2093139283306304E-3</v>
      </c>
      <c r="C56" s="10">
        <f t="shared" si="30"/>
        <v>-2.7080120234649174E-2</v>
      </c>
      <c r="D56" s="10">
        <f t="shared" si="31"/>
        <v>4.3956634923906397E-2</v>
      </c>
      <c r="E56" s="11">
        <f t="shared" si="32"/>
        <v>2.5690807866309839E-3</v>
      </c>
      <c r="F56" s="11">
        <f t="shared" si="33"/>
        <v>-2.9018524610245677E-2</v>
      </c>
      <c r="G56" s="11">
        <f t="shared" si="34"/>
        <v>4.1833557031139224E-2</v>
      </c>
      <c r="I56" s="19">
        <f t="shared" si="35"/>
        <v>2.3400449574324966E-2</v>
      </c>
      <c r="J56" s="19">
        <f t="shared" si="36"/>
        <v>4.1833557031139224E-2</v>
      </c>
      <c r="K56" s="19">
        <f t="shared" si="37"/>
        <v>2.0585011156986077E-2</v>
      </c>
      <c r="L56" s="19">
        <f t="shared" si="38"/>
        <v>2.7698861211587822E-2</v>
      </c>
      <c r="M56" s="20"/>
    </row>
    <row r="57" spans="1:13" x14ac:dyDescent="0.3">
      <c r="A57" s="2" t="s">
        <v>27</v>
      </c>
      <c r="B57" s="10">
        <f t="shared" si="29"/>
        <v>2.001070802383062E-2</v>
      </c>
      <c r="C57" s="10">
        <f t="shared" si="30"/>
        <v>-8.3850331481780567E-3</v>
      </c>
      <c r="D57" s="10">
        <f t="shared" si="31"/>
        <v>5.4085597430241036E-2</v>
      </c>
      <c r="E57" s="11">
        <f t="shared" si="32"/>
        <v>1.1898034084152354E-2</v>
      </c>
      <c r="F57" s="11">
        <f t="shared" si="33"/>
        <v>-1.5211565371540225E-2</v>
      </c>
      <c r="G57" s="11">
        <f t="shared" si="34"/>
        <v>4.5416444350575125E-2</v>
      </c>
      <c r="I57" s="11">
        <f t="shared" si="35"/>
        <v>3.0242768515362117E-2</v>
      </c>
      <c r="J57" s="11">
        <f t="shared" si="36"/>
        <v>4.5416444350575125E-2</v>
      </c>
      <c r="K57" s="11">
        <f t="shared" si="37"/>
        <v>-1.2359677445127337E-3</v>
      </c>
      <c r="L57" s="11">
        <f t="shared" si="38"/>
        <v>1.3870208284853414E-2</v>
      </c>
    </row>
    <row r="58" spans="1:13" x14ac:dyDescent="0.3">
      <c r="A58" s="2" t="s">
        <v>29</v>
      </c>
      <c r="B58" s="10">
        <f t="shared" si="29"/>
        <v>-3.1542227963868557E-3</v>
      </c>
      <c r="C58" s="10">
        <f t="shared" si="30"/>
        <v>-3.5207407319287003E-2</v>
      </c>
      <c r="D58" s="10">
        <f t="shared" si="31"/>
        <v>3.5309598631093314E-2</v>
      </c>
      <c r="E58" s="11">
        <f t="shared" si="32"/>
        <v>-4.4914273569223173E-3</v>
      </c>
      <c r="F58" s="11">
        <f t="shared" si="33"/>
        <v>-3.5789850770442722E-2</v>
      </c>
      <c r="G58" s="11">
        <f t="shared" si="34"/>
        <v>3.4410620925383828E-2</v>
      </c>
      <c r="I58" s="18">
        <f t="shared" si="35"/>
        <v>1.2609390214239236E-2</v>
      </c>
      <c r="J58" s="18">
        <f t="shared" si="36"/>
        <v>3.4410620925383828E-2</v>
      </c>
      <c r="K58" s="18">
        <f t="shared" si="37"/>
        <v>4.3889146138886392E-2</v>
      </c>
      <c r="L58" s="18">
        <f t="shared" si="38"/>
        <v>4.9880812465259883E-2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U58"/>
  <sheetViews>
    <sheetView workbookViewId="0"/>
  </sheetViews>
  <sheetFormatPr defaultRowHeight="14.4" x14ac:dyDescent="0.3"/>
  <sheetData>
    <row r="1" spans="1:20" ht="15.6" x14ac:dyDescent="0.3">
      <c r="A1" s="2"/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P1" s="3"/>
    </row>
    <row r="2" spans="1:20" x14ac:dyDescent="0.3">
      <c r="A2" s="3" t="s">
        <v>0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 t="s">
        <v>21</v>
      </c>
      <c r="O2" s="3" t="s">
        <v>48</v>
      </c>
      <c r="P2" s="3" t="s">
        <v>49</v>
      </c>
      <c r="Q2" s="3" t="s">
        <v>50</v>
      </c>
      <c r="R2" s="3" t="s">
        <v>51</v>
      </c>
      <c r="S2" s="3" t="s">
        <v>50</v>
      </c>
    </row>
    <row r="3" spans="1:20" x14ac:dyDescent="0.3">
      <c r="A3" s="2" t="s">
        <v>9</v>
      </c>
      <c r="B3" s="1">
        <v>1.476</v>
      </c>
      <c r="C3" s="1">
        <v>1.679</v>
      </c>
      <c r="D3" s="1">
        <v>1.7390000000000001</v>
      </c>
      <c r="E3" s="1">
        <v>1.518</v>
      </c>
      <c r="F3" s="1">
        <v>1.641</v>
      </c>
      <c r="G3" s="1">
        <v>1.6339999999999999</v>
      </c>
      <c r="H3" s="1">
        <v>1.3819999999999999</v>
      </c>
      <c r="I3" s="1">
        <v>1.288</v>
      </c>
      <c r="J3" s="1">
        <v>1.3839999999999999</v>
      </c>
      <c r="K3" s="1">
        <v>1.3580000000000001</v>
      </c>
      <c r="L3" s="1">
        <v>1.6910000000000001</v>
      </c>
      <c r="M3" s="1">
        <v>1.82</v>
      </c>
      <c r="N3" s="6">
        <v>3296</v>
      </c>
      <c r="O3" s="1">
        <f t="shared" ref="O3:O15" si="0">N3/N$16</f>
        <v>4.8522678758078523E-2</v>
      </c>
      <c r="P3" s="13">
        <f>N3/$N$19</f>
        <v>0.26638648670492199</v>
      </c>
      <c r="Q3" s="1">
        <v>0</v>
      </c>
      <c r="R3" s="1">
        <v>0</v>
      </c>
      <c r="S3" s="1">
        <f>N3/$N$22</f>
        <v>9.4838004258502612E-2</v>
      </c>
    </row>
    <row r="4" spans="1:20" x14ac:dyDescent="0.3">
      <c r="A4" s="2" t="s">
        <v>4</v>
      </c>
      <c r="B4" s="1">
        <v>2.0230000000000001</v>
      </c>
      <c r="C4" s="1">
        <v>1.83</v>
      </c>
      <c r="D4" s="1">
        <v>1.9890000000000001</v>
      </c>
      <c r="E4" s="1">
        <v>1.643</v>
      </c>
      <c r="F4" s="1">
        <v>1.5229999999999999</v>
      </c>
      <c r="G4" s="1">
        <v>1.7010000000000001</v>
      </c>
      <c r="H4" s="1">
        <v>1.331</v>
      </c>
      <c r="I4" s="1">
        <v>1.39</v>
      </c>
      <c r="J4" s="1">
        <v>1.345</v>
      </c>
      <c r="K4" s="1">
        <v>1.4259999999999999</v>
      </c>
      <c r="L4" s="1">
        <v>1.508</v>
      </c>
      <c r="M4" s="1">
        <v>1.677</v>
      </c>
      <c r="N4" s="6">
        <v>1755</v>
      </c>
      <c r="O4" s="1">
        <f t="shared" si="0"/>
        <v>2.5836559836294844E-2</v>
      </c>
      <c r="P4" s="13">
        <f t="shared" ref="P4:P6" si="1">N4/$N$19</f>
        <v>0.14184110563323366</v>
      </c>
      <c r="Q4" s="1">
        <v>0</v>
      </c>
      <c r="R4" s="1">
        <v>0</v>
      </c>
      <c r="S4" s="1">
        <f t="shared" ref="S4:S11" si="2">N4/$N$22</f>
        <v>5.0497784427691775E-2</v>
      </c>
    </row>
    <row r="5" spans="1:20" x14ac:dyDescent="0.3">
      <c r="A5" s="2" t="s">
        <v>10</v>
      </c>
      <c r="B5" s="1">
        <v>1.732</v>
      </c>
      <c r="C5" s="1">
        <v>1.82</v>
      </c>
      <c r="D5" s="1">
        <v>1.7849999999999999</v>
      </c>
      <c r="E5" s="1">
        <v>1.6639999999999999</v>
      </c>
      <c r="F5" s="1">
        <v>1.5920000000000001</v>
      </c>
      <c r="G5" s="1">
        <v>1.3109999999999999</v>
      </c>
      <c r="H5" s="1">
        <v>1.3280000000000001</v>
      </c>
      <c r="I5" s="1">
        <v>1.2390000000000001</v>
      </c>
      <c r="J5" s="1">
        <v>1.177</v>
      </c>
      <c r="K5" s="1">
        <v>1.1830000000000001</v>
      </c>
      <c r="L5" s="1">
        <v>1.389</v>
      </c>
      <c r="M5" s="1">
        <v>1.1950000000000001</v>
      </c>
      <c r="N5" s="6">
        <v>3863</v>
      </c>
      <c r="O5" s="1">
        <f t="shared" si="0"/>
        <v>5.6869875012881474E-2</v>
      </c>
      <c r="P5" s="13">
        <f t="shared" si="1"/>
        <v>0.31221207467873596</v>
      </c>
      <c r="Q5" s="1">
        <v>0</v>
      </c>
      <c r="R5" s="1">
        <v>0</v>
      </c>
      <c r="S5" s="1">
        <f t="shared" si="2"/>
        <v>0.11115267307360303</v>
      </c>
    </row>
    <row r="6" spans="1:20" x14ac:dyDescent="0.3">
      <c r="A6" s="2" t="s">
        <v>3</v>
      </c>
      <c r="B6" s="1">
        <v>1.3680000000000001</v>
      </c>
      <c r="C6" s="1">
        <v>1.171</v>
      </c>
      <c r="D6" s="1">
        <v>1.198</v>
      </c>
      <c r="E6" s="1">
        <v>0.995</v>
      </c>
      <c r="F6" s="1">
        <v>1.117</v>
      </c>
      <c r="G6" s="1">
        <v>1.0880000000000001</v>
      </c>
      <c r="H6" s="1">
        <v>1.0629999999999999</v>
      </c>
      <c r="I6" s="1">
        <v>0.95599999999999996</v>
      </c>
      <c r="J6" s="1">
        <v>0.91</v>
      </c>
      <c r="K6" s="1">
        <v>0.89200000000000002</v>
      </c>
      <c r="L6" s="1">
        <v>0.85099999999999998</v>
      </c>
      <c r="M6" s="1">
        <v>1.069</v>
      </c>
      <c r="N6" s="6">
        <v>3459</v>
      </c>
      <c r="O6" s="1">
        <f t="shared" si="0"/>
        <v>5.0922313660252919E-2</v>
      </c>
      <c r="P6" s="13">
        <f t="shared" si="1"/>
        <v>0.27956033298310839</v>
      </c>
      <c r="Q6" s="1">
        <v>0</v>
      </c>
      <c r="R6" s="1">
        <v>0</v>
      </c>
      <c r="S6" s="1">
        <f t="shared" si="2"/>
        <v>9.9528111872014727E-2</v>
      </c>
    </row>
    <row r="7" spans="1:20" x14ac:dyDescent="0.3">
      <c r="A7" s="2" t="s">
        <v>5</v>
      </c>
      <c r="B7" s="1">
        <v>1.169</v>
      </c>
      <c r="C7" s="1">
        <v>1.099</v>
      </c>
      <c r="D7" s="1">
        <v>0.90300000000000002</v>
      </c>
      <c r="E7" s="1">
        <v>1.012</v>
      </c>
      <c r="F7" s="1">
        <v>1.0840000000000001</v>
      </c>
      <c r="G7" s="1">
        <v>1.052</v>
      </c>
      <c r="H7" s="1">
        <v>1.0089999999999999</v>
      </c>
      <c r="I7" s="1">
        <v>1.1160000000000001</v>
      </c>
      <c r="J7" s="1">
        <v>1.022</v>
      </c>
      <c r="K7" s="1">
        <v>0.997</v>
      </c>
      <c r="L7" s="1">
        <v>0.94699999999999995</v>
      </c>
      <c r="M7" s="1">
        <v>1.0780000000000001</v>
      </c>
      <c r="N7" s="6">
        <v>5979</v>
      </c>
      <c r="O7" s="1">
        <f t="shared" si="0"/>
        <v>8.8020963681599368E-2</v>
      </c>
      <c r="P7" s="13">
        <v>0</v>
      </c>
      <c r="Q7" s="1">
        <f>N7/$N$20</f>
        <v>0.10762501350037801</v>
      </c>
      <c r="R7" s="1">
        <v>0</v>
      </c>
      <c r="S7" s="1">
        <f t="shared" si="2"/>
        <v>0.17203775105023883</v>
      </c>
    </row>
    <row r="8" spans="1:20" x14ac:dyDescent="0.3">
      <c r="A8" s="2" t="s">
        <v>6</v>
      </c>
      <c r="B8" s="1">
        <v>1.1859999999999999</v>
      </c>
      <c r="C8" s="1">
        <v>1.1379999999999999</v>
      </c>
      <c r="D8" s="1">
        <v>1.099</v>
      </c>
      <c r="E8" s="1">
        <v>1.109</v>
      </c>
      <c r="F8" s="1">
        <v>1.1299999999999999</v>
      </c>
      <c r="G8" s="1">
        <v>1.044</v>
      </c>
      <c r="H8" s="1">
        <v>1.0009999999999999</v>
      </c>
      <c r="I8" s="1">
        <v>0.93300000000000005</v>
      </c>
      <c r="J8" s="1">
        <v>1.0149999999999999</v>
      </c>
      <c r="K8" s="1">
        <v>0.98499999999999999</v>
      </c>
      <c r="L8" s="1">
        <v>1.131</v>
      </c>
      <c r="M8" s="1">
        <v>1.1539999999999999</v>
      </c>
      <c r="N8" s="6">
        <v>11545</v>
      </c>
      <c r="O8" s="1">
        <f t="shared" si="0"/>
        <v>0.16996187083192252</v>
      </c>
      <c r="P8" s="13">
        <v>0</v>
      </c>
      <c r="Q8" s="1">
        <f t="shared" ref="Q8:Q15" si="3">N8/$N$20</f>
        <v>0.2078158188429276</v>
      </c>
      <c r="R8" s="1">
        <v>0</v>
      </c>
      <c r="S8" s="1">
        <f t="shared" si="2"/>
        <v>0.33219197790182425</v>
      </c>
    </row>
    <row r="9" spans="1:20" x14ac:dyDescent="0.3">
      <c r="A9" s="2" t="s">
        <v>12</v>
      </c>
      <c r="B9" s="1">
        <v>1.1659999999999999</v>
      </c>
      <c r="C9" s="1">
        <v>1.2410000000000001</v>
      </c>
      <c r="D9" s="1">
        <v>1.2629999999999999</v>
      </c>
      <c r="E9" s="1">
        <v>1.2849999999999999</v>
      </c>
      <c r="F9" s="1">
        <v>1.2509999999999999</v>
      </c>
      <c r="G9" s="1">
        <v>1.0149999999999999</v>
      </c>
      <c r="H9" s="1">
        <v>0.98199999999999998</v>
      </c>
      <c r="I9" s="1">
        <v>1.077</v>
      </c>
      <c r="J9" s="1">
        <v>1.077</v>
      </c>
      <c r="K9" s="1">
        <v>1.161</v>
      </c>
      <c r="L9" s="1">
        <v>1.0369999999999999</v>
      </c>
      <c r="M9" s="1">
        <v>1.163</v>
      </c>
      <c r="N9" s="6">
        <v>2051</v>
      </c>
      <c r="O9" s="1">
        <f t="shared" si="0"/>
        <v>3.0194179045151412E-2</v>
      </c>
      <c r="P9" s="13">
        <v>0</v>
      </c>
      <c r="Q9" s="1">
        <f t="shared" si="3"/>
        <v>3.6919033732944521E-2</v>
      </c>
      <c r="R9" s="1">
        <v>0</v>
      </c>
      <c r="S9" s="1">
        <f t="shared" si="2"/>
        <v>5.9014789664499051E-2</v>
      </c>
    </row>
    <row r="10" spans="1:20" x14ac:dyDescent="0.3">
      <c r="A10" s="2" t="s">
        <v>11</v>
      </c>
      <c r="B10" s="1">
        <v>1.3340000000000001</v>
      </c>
      <c r="C10" s="1">
        <v>1.2869999999999999</v>
      </c>
      <c r="D10" s="1">
        <v>1.286</v>
      </c>
      <c r="E10" s="1">
        <v>1.1200000000000001</v>
      </c>
      <c r="F10" s="1">
        <v>0.95699999999999996</v>
      </c>
      <c r="G10" s="1">
        <v>1.097</v>
      </c>
      <c r="H10" s="1">
        <v>0.98099999999999998</v>
      </c>
      <c r="I10" s="1">
        <v>1.2470000000000001</v>
      </c>
      <c r="J10" s="1">
        <v>1.153</v>
      </c>
      <c r="K10" s="1">
        <v>1.4450000000000001</v>
      </c>
      <c r="L10" s="1">
        <v>1.34</v>
      </c>
      <c r="M10" s="1">
        <v>1.0369999999999999</v>
      </c>
      <c r="N10" s="6">
        <v>1615</v>
      </c>
      <c r="O10" s="1">
        <f t="shared" si="0"/>
        <v>2.377552372399782E-2</v>
      </c>
      <c r="P10" s="13">
        <v>0</v>
      </c>
      <c r="Q10" s="1">
        <f t="shared" si="3"/>
        <v>2.9070813982791519E-2</v>
      </c>
      <c r="R10" s="1">
        <v>0</v>
      </c>
      <c r="S10" s="1">
        <f t="shared" si="2"/>
        <v>4.6469471140012659E-2</v>
      </c>
    </row>
    <row r="11" spans="1:20" x14ac:dyDescent="0.3">
      <c r="A11" s="2" t="s">
        <v>8</v>
      </c>
      <c r="B11" s="1">
        <v>0.96899999999999997</v>
      </c>
      <c r="C11" s="1">
        <v>0.95199999999999996</v>
      </c>
      <c r="D11" s="1">
        <v>1.2270000000000001</v>
      </c>
      <c r="E11" s="1">
        <v>1.131</v>
      </c>
      <c r="F11" s="1">
        <v>0.98799999999999999</v>
      </c>
      <c r="G11" s="1">
        <v>1.02</v>
      </c>
      <c r="H11" s="1">
        <v>0.91</v>
      </c>
      <c r="I11" s="1">
        <v>0.93300000000000005</v>
      </c>
      <c r="J11" s="1">
        <v>0.94599999999999995</v>
      </c>
      <c r="K11" s="1">
        <v>0.94899999999999995</v>
      </c>
      <c r="L11" s="1">
        <v>0.91200000000000003</v>
      </c>
      <c r="M11" s="1">
        <v>0.88800000000000001</v>
      </c>
      <c r="N11" s="6">
        <v>1191</v>
      </c>
      <c r="O11" s="1">
        <f t="shared" si="0"/>
        <v>1.7533528641041119E-2</v>
      </c>
      <c r="P11" s="13">
        <v>0</v>
      </c>
      <c r="Q11" s="1">
        <f t="shared" si="3"/>
        <v>2.1438600280807862E-2</v>
      </c>
      <c r="R11" s="1">
        <v>0</v>
      </c>
      <c r="S11" s="1">
        <f t="shared" si="2"/>
        <v>3.4269436611613052E-2</v>
      </c>
    </row>
    <row r="12" spans="1:20" x14ac:dyDescent="0.3">
      <c r="A12" s="2" t="s">
        <v>14</v>
      </c>
      <c r="B12" s="1">
        <v>0.71099999999999997</v>
      </c>
      <c r="C12" s="1">
        <v>0.92100000000000004</v>
      </c>
      <c r="D12" s="1">
        <v>0.84299999999999997</v>
      </c>
      <c r="E12" s="1">
        <v>0.85299999999999998</v>
      </c>
      <c r="F12" s="1">
        <v>0.89400000000000002</v>
      </c>
      <c r="G12" s="1">
        <v>0.75900000000000001</v>
      </c>
      <c r="H12" s="1">
        <v>0.77200000000000002</v>
      </c>
      <c r="I12" s="1">
        <v>0.999</v>
      </c>
      <c r="J12" s="1">
        <v>1.032</v>
      </c>
      <c r="K12" s="1">
        <v>0.87</v>
      </c>
      <c r="L12" s="1">
        <v>0.85699999999999998</v>
      </c>
      <c r="M12" s="1">
        <v>0.999</v>
      </c>
      <c r="N12" s="6">
        <v>10210</v>
      </c>
      <c r="O12" s="1">
        <f t="shared" si="0"/>
        <v>0.15030841933251873</v>
      </c>
      <c r="P12" s="13">
        <v>0</v>
      </c>
      <c r="Q12" s="1">
        <f t="shared" si="3"/>
        <v>0.18378514598408754</v>
      </c>
      <c r="R12" s="1">
        <f>N12/$N$21</f>
        <v>0.307780423838664</v>
      </c>
      <c r="S12" s="1">
        <v>0</v>
      </c>
    </row>
    <row r="13" spans="1:20" x14ac:dyDescent="0.3">
      <c r="A13" s="3" t="s">
        <v>1</v>
      </c>
      <c r="B13" s="4">
        <v>1</v>
      </c>
      <c r="C13" s="4">
        <v>0.99399999999999999</v>
      </c>
      <c r="D13" s="4">
        <v>0.97799999999999998</v>
      </c>
      <c r="E13" s="4">
        <v>0.95799999999999996</v>
      </c>
      <c r="F13" s="4">
        <v>0.86699999999999999</v>
      </c>
      <c r="G13" s="4">
        <v>0.753</v>
      </c>
      <c r="H13" s="4">
        <v>0.75800000000000001</v>
      </c>
      <c r="I13" s="4">
        <v>0.70499999999999996</v>
      </c>
      <c r="J13" s="4">
        <v>0.627</v>
      </c>
      <c r="K13" s="4">
        <v>0.67400000000000004</v>
      </c>
      <c r="L13" s="4">
        <v>1.248</v>
      </c>
      <c r="M13" s="4">
        <v>1.103</v>
      </c>
      <c r="N13" s="5">
        <v>907</v>
      </c>
      <c r="O13" s="1">
        <f t="shared" si="0"/>
        <v>1.3352569670381439E-2</v>
      </c>
      <c r="P13" s="13">
        <v>0</v>
      </c>
      <c r="Q13" s="1">
        <f t="shared" si="3"/>
        <v>1.6326457140799944E-2</v>
      </c>
      <c r="R13" s="1">
        <f t="shared" ref="R13:R15" si="4">N13/$N$21</f>
        <v>2.7341512675971423E-2</v>
      </c>
      <c r="S13" s="1">
        <v>0</v>
      </c>
    </row>
    <row r="14" spans="1:20" x14ac:dyDescent="0.3">
      <c r="A14" s="2" t="s">
        <v>7</v>
      </c>
      <c r="B14" s="1">
        <v>1.097</v>
      </c>
      <c r="C14" s="1">
        <v>1.0009999999999999</v>
      </c>
      <c r="D14" s="1">
        <v>0.85299999999999998</v>
      </c>
      <c r="E14" s="1">
        <v>0.879</v>
      </c>
      <c r="F14" s="1">
        <v>0.88500000000000001</v>
      </c>
      <c r="G14" s="1">
        <v>0.873</v>
      </c>
      <c r="H14" s="1">
        <v>0.70299999999999996</v>
      </c>
      <c r="I14" s="1">
        <v>0.78800000000000003</v>
      </c>
      <c r="J14" s="1">
        <v>0.9</v>
      </c>
      <c r="K14" s="1">
        <v>0.89600000000000002</v>
      </c>
      <c r="L14" s="1">
        <v>1.1259999999999999</v>
      </c>
      <c r="M14" s="1">
        <v>1.103</v>
      </c>
      <c r="N14" s="6">
        <v>7380</v>
      </c>
      <c r="O14" s="1">
        <f t="shared" si="0"/>
        <v>0.10864604649108602</v>
      </c>
      <c r="P14" s="13">
        <v>0</v>
      </c>
      <c r="Q14" s="1">
        <f t="shared" si="3"/>
        <v>0.13284371962414948</v>
      </c>
      <c r="R14" s="1">
        <f t="shared" si="4"/>
        <v>0.2224700810900431</v>
      </c>
      <c r="S14" s="1">
        <v>0</v>
      </c>
    </row>
    <row r="15" spans="1:20" x14ac:dyDescent="0.3">
      <c r="A15" s="2" t="s">
        <v>2</v>
      </c>
      <c r="B15" s="1">
        <v>0.79100000000000004</v>
      </c>
      <c r="C15" s="1">
        <v>0.94199999999999995</v>
      </c>
      <c r="D15" s="1">
        <v>0.65800000000000003</v>
      </c>
      <c r="E15" s="1">
        <v>0.72199999999999998</v>
      </c>
      <c r="F15" s="1">
        <v>0.67</v>
      </c>
      <c r="G15" s="1">
        <v>0.70099999999999996</v>
      </c>
      <c r="H15" s="1">
        <v>0.64300000000000002</v>
      </c>
      <c r="I15" s="1">
        <v>0.81799999999999995</v>
      </c>
      <c r="J15" s="1">
        <v>0.72499999999999998</v>
      </c>
      <c r="K15" s="1">
        <v>0.625</v>
      </c>
      <c r="L15" s="1">
        <v>0.69799999999999995</v>
      </c>
      <c r="M15" s="1">
        <v>0.78900000000000003</v>
      </c>
      <c r="N15" s="6">
        <v>14676</v>
      </c>
      <c r="O15" s="1">
        <f t="shared" si="0"/>
        <v>0.21605547131479383</v>
      </c>
      <c r="P15" s="13">
        <v>0</v>
      </c>
      <c r="Q15" s="1">
        <f t="shared" si="3"/>
        <v>0.26417539691111352</v>
      </c>
      <c r="R15" s="1">
        <f t="shared" si="4"/>
        <v>0.44240798239532148</v>
      </c>
      <c r="S15" s="1">
        <v>0</v>
      </c>
    </row>
    <row r="16" spans="1:20" x14ac:dyDescent="0.3">
      <c r="A16" s="3" t="s">
        <v>15</v>
      </c>
      <c r="B16" s="1">
        <f>AVERAGE(B3:B15)</f>
        <v>1.2324615384615383</v>
      </c>
      <c r="C16" s="1">
        <f t="shared" ref="C16:M16" si="5">AVERAGE(C3:C15)</f>
        <v>1.2365384615384616</v>
      </c>
      <c r="D16" s="1">
        <f t="shared" si="5"/>
        <v>1.2170000000000001</v>
      </c>
      <c r="E16" s="1">
        <f t="shared" si="5"/>
        <v>1.1453076923076924</v>
      </c>
      <c r="F16" s="1">
        <f t="shared" si="5"/>
        <v>1.123</v>
      </c>
      <c r="G16" s="1">
        <f t="shared" si="5"/>
        <v>1.0806153846153845</v>
      </c>
      <c r="H16" s="1">
        <f t="shared" si="5"/>
        <v>0.98946153846153839</v>
      </c>
      <c r="I16" s="1">
        <f t="shared" si="5"/>
        <v>1.0376153846153846</v>
      </c>
      <c r="J16" s="1">
        <f t="shared" si="5"/>
        <v>1.0240769230769231</v>
      </c>
      <c r="K16" s="1">
        <f t="shared" si="5"/>
        <v>1.0354615384615384</v>
      </c>
      <c r="L16" s="1">
        <f t="shared" si="5"/>
        <v>1.1334615384615385</v>
      </c>
      <c r="M16" s="1">
        <f t="shared" si="5"/>
        <v>1.1596153846153847</v>
      </c>
      <c r="N16" s="6">
        <f>SUM(N3:N15)</f>
        <v>67927</v>
      </c>
      <c r="O16" s="1">
        <f>SUM(O3:O15)</f>
        <v>1</v>
      </c>
      <c r="P16" s="1">
        <f t="shared" ref="P16:S16" si="6">SUM(P3:P15)</f>
        <v>1</v>
      </c>
      <c r="Q16" s="1">
        <f t="shared" si="6"/>
        <v>1</v>
      </c>
      <c r="R16" s="1">
        <f t="shared" si="6"/>
        <v>1</v>
      </c>
      <c r="S16" s="1">
        <f t="shared" si="6"/>
        <v>1</v>
      </c>
      <c r="T16" s="3" t="s">
        <v>20</v>
      </c>
    </row>
    <row r="17" spans="1:21" x14ac:dyDescent="0.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T17" s="2" t="s">
        <v>16</v>
      </c>
      <c r="U17" t="s">
        <v>17</v>
      </c>
    </row>
    <row r="18" spans="1:21" x14ac:dyDescent="0.3">
      <c r="N18" s="8">
        <f>N16</f>
        <v>67927</v>
      </c>
      <c r="O18" t="s">
        <v>20</v>
      </c>
      <c r="U18" t="s">
        <v>18</v>
      </c>
    </row>
    <row r="19" spans="1:21" x14ac:dyDescent="0.3">
      <c r="N19" s="8">
        <f>SUM(N3:N6)</f>
        <v>12373</v>
      </c>
      <c r="O19" t="s">
        <v>52</v>
      </c>
    </row>
    <row r="20" spans="1:21" x14ac:dyDescent="0.3">
      <c r="N20" s="8">
        <f>SUM(N7:N15)</f>
        <v>55554</v>
      </c>
      <c r="O20" t="s">
        <v>53</v>
      </c>
    </row>
    <row r="21" spans="1:21" x14ac:dyDescent="0.3">
      <c r="N21" s="8">
        <f>SUM(N12:N15)</f>
        <v>33173</v>
      </c>
      <c r="O21" t="s">
        <v>54</v>
      </c>
    </row>
    <row r="22" spans="1:21" x14ac:dyDescent="0.3">
      <c r="N22" s="8">
        <f>SUM(N3:N11)</f>
        <v>34754</v>
      </c>
      <c r="O22" t="s">
        <v>53</v>
      </c>
    </row>
    <row r="23" spans="1:21" ht="15.6" x14ac:dyDescent="0.3">
      <c r="C23" s="2"/>
      <c r="D23" s="7" t="s">
        <v>22</v>
      </c>
      <c r="E23" s="7"/>
      <c r="F23" s="7"/>
      <c r="G23" s="7"/>
      <c r="H23" s="7"/>
      <c r="I23" s="7"/>
      <c r="J23" s="7"/>
      <c r="K23" s="7"/>
      <c r="L23" s="7"/>
      <c r="M23" s="7"/>
    </row>
    <row r="24" spans="1:21" x14ac:dyDescent="0.3">
      <c r="A24" s="3" t="s">
        <v>0</v>
      </c>
      <c r="B24" s="3">
        <v>2006</v>
      </c>
      <c r="C24" s="3">
        <v>2007</v>
      </c>
      <c r="D24" s="3">
        <v>2008</v>
      </c>
      <c r="E24" s="3">
        <v>2009</v>
      </c>
      <c r="F24" s="3">
        <v>2010</v>
      </c>
      <c r="G24" s="3">
        <v>2011</v>
      </c>
      <c r="H24" s="3">
        <v>2012</v>
      </c>
      <c r="I24" s="3">
        <v>2013</v>
      </c>
      <c r="J24" s="3">
        <v>2014</v>
      </c>
      <c r="K24" s="3">
        <v>2015</v>
      </c>
      <c r="L24" s="3">
        <v>2016</v>
      </c>
      <c r="M24" s="3">
        <v>2017</v>
      </c>
    </row>
    <row r="25" spans="1:21" x14ac:dyDescent="0.3">
      <c r="A25" s="2" t="s">
        <v>9</v>
      </c>
      <c r="B25" s="4">
        <f>B3*$O3</f>
        <v>7.1619473846923895E-2</v>
      </c>
      <c r="C25" s="4">
        <f t="shared" ref="C25:M25" si="7">C3*$O$3</f>
        <v>8.1469577634813842E-2</v>
      </c>
      <c r="D25" s="4">
        <f t="shared" si="7"/>
        <v>8.4380938360298557E-2</v>
      </c>
      <c r="E25" s="4">
        <f t="shared" si="7"/>
        <v>7.3657426354763203E-2</v>
      </c>
      <c r="F25" s="4">
        <f t="shared" si="7"/>
        <v>7.9625715842006853E-2</v>
      </c>
      <c r="G25" s="4">
        <f t="shared" si="7"/>
        <v>7.9286057090700301E-2</v>
      </c>
      <c r="H25" s="4">
        <f t="shared" si="7"/>
        <v>6.7058342043664509E-2</v>
      </c>
      <c r="I25" s="4">
        <f t="shared" si="7"/>
        <v>6.2497210240405138E-2</v>
      </c>
      <c r="J25" s="4">
        <f t="shared" si="7"/>
        <v>6.7155387401180669E-2</v>
      </c>
      <c r="K25" s="4">
        <f t="shared" si="7"/>
        <v>6.5893797753470637E-2</v>
      </c>
      <c r="L25" s="4">
        <f t="shared" si="7"/>
        <v>8.2051849779910785E-2</v>
      </c>
      <c r="M25" s="4">
        <f t="shared" si="7"/>
        <v>8.8311275339702913E-2</v>
      </c>
    </row>
    <row r="26" spans="1:21" x14ac:dyDescent="0.3">
      <c r="A26" s="2" t="s">
        <v>4</v>
      </c>
      <c r="B26" s="4">
        <f t="shared" ref="B26:M26" si="8">B4*$O$4</f>
        <v>5.2267360548824471E-2</v>
      </c>
      <c r="C26" s="4">
        <f t="shared" si="8"/>
        <v>4.7280904500419565E-2</v>
      </c>
      <c r="D26" s="4">
        <f t="shared" si="8"/>
        <v>5.1388917514390446E-2</v>
      </c>
      <c r="E26" s="4">
        <f t="shared" si="8"/>
        <v>4.2449467811032426E-2</v>
      </c>
      <c r="F26" s="4">
        <f t="shared" si="8"/>
        <v>3.9349080630677047E-2</v>
      </c>
      <c r="G26" s="4">
        <f t="shared" si="8"/>
        <v>4.394798828153753E-2</v>
      </c>
      <c r="H26" s="4">
        <f t="shared" si="8"/>
        <v>3.4388461142108438E-2</v>
      </c>
      <c r="I26" s="4">
        <f t="shared" si="8"/>
        <v>3.5912818172449831E-2</v>
      </c>
      <c r="J26" s="4">
        <f t="shared" si="8"/>
        <v>3.4750172979816564E-2</v>
      </c>
      <c r="K26" s="4">
        <f t="shared" si="8"/>
        <v>3.6842934326556449E-2</v>
      </c>
      <c r="L26" s="4">
        <f t="shared" si="8"/>
        <v>3.8961532233132624E-2</v>
      </c>
      <c r="M26" s="4">
        <f t="shared" si="8"/>
        <v>4.3327910845466458E-2</v>
      </c>
    </row>
    <row r="27" spans="1:21" x14ac:dyDescent="0.3">
      <c r="A27" s="2" t="s">
        <v>10</v>
      </c>
      <c r="B27" s="4">
        <f t="shared" ref="B27:M27" si="9">B5*$O$5</f>
        <v>9.8498623522310716E-2</v>
      </c>
      <c r="C27" s="4">
        <f t="shared" si="9"/>
        <v>0.10350317252344429</v>
      </c>
      <c r="D27" s="4">
        <f t="shared" si="9"/>
        <v>0.10151272689799343</v>
      </c>
      <c r="E27" s="4">
        <f t="shared" si="9"/>
        <v>9.4631472021434765E-2</v>
      </c>
      <c r="F27" s="4">
        <f t="shared" si="9"/>
        <v>9.0536841020507311E-2</v>
      </c>
      <c r="G27" s="4">
        <f t="shared" si="9"/>
        <v>7.4556406141887605E-2</v>
      </c>
      <c r="H27" s="4">
        <f t="shared" si="9"/>
        <v>7.5523194017106596E-2</v>
      </c>
      <c r="I27" s="4">
        <f t="shared" si="9"/>
        <v>7.0461775140960151E-2</v>
      </c>
      <c r="J27" s="4">
        <f t="shared" si="9"/>
        <v>6.6935842890161495E-2</v>
      </c>
      <c r="K27" s="4">
        <f t="shared" si="9"/>
        <v>6.7277062140238791E-2</v>
      </c>
      <c r="L27" s="4">
        <f t="shared" si="9"/>
        <v>7.8992256392892368E-2</v>
      </c>
      <c r="M27" s="4">
        <f t="shared" si="9"/>
        <v>6.7959500640393369E-2</v>
      </c>
    </row>
    <row r="28" spans="1:21" x14ac:dyDescent="0.3">
      <c r="A28" s="2" t="s">
        <v>3</v>
      </c>
      <c r="B28" s="4">
        <f t="shared" ref="B28:M28" si="10">B6*$O$6</f>
        <v>6.9661725087225998E-2</v>
      </c>
      <c r="C28" s="4">
        <f t="shared" si="10"/>
        <v>5.963002929615617E-2</v>
      </c>
      <c r="D28" s="4">
        <f t="shared" si="10"/>
        <v>6.1004931764982992E-2</v>
      </c>
      <c r="E28" s="4">
        <f t="shared" si="10"/>
        <v>5.0667702091951657E-2</v>
      </c>
      <c r="F28" s="4">
        <f t="shared" si="10"/>
        <v>5.6880224358502512E-2</v>
      </c>
      <c r="G28" s="4">
        <f t="shared" si="10"/>
        <v>5.5403477262355179E-2</v>
      </c>
      <c r="H28" s="4">
        <f t="shared" si="10"/>
        <v>5.4130419420848848E-2</v>
      </c>
      <c r="I28" s="4">
        <f t="shared" si="10"/>
        <v>4.8681731859201785E-2</v>
      </c>
      <c r="J28" s="4">
        <f t="shared" si="10"/>
        <v>4.6339305430830161E-2</v>
      </c>
      <c r="K28" s="4">
        <f t="shared" si="10"/>
        <v>4.5422703784945603E-2</v>
      </c>
      <c r="L28" s="4">
        <f t="shared" si="10"/>
        <v>4.3334888924875234E-2</v>
      </c>
      <c r="M28" s="4">
        <f t="shared" si="10"/>
        <v>5.4435953302810369E-2</v>
      </c>
    </row>
    <row r="29" spans="1:21" x14ac:dyDescent="0.3">
      <c r="A29" s="2" t="s">
        <v>5</v>
      </c>
      <c r="B29" s="4">
        <f t="shared" ref="B29:M29" si="11">B7*$O$7</f>
        <v>0.10289650654378966</v>
      </c>
      <c r="C29" s="4">
        <f t="shared" si="11"/>
        <v>9.6735039086077709E-2</v>
      </c>
      <c r="D29" s="4">
        <f t="shared" si="11"/>
        <v>7.9482930204484228E-2</v>
      </c>
      <c r="E29" s="4">
        <f t="shared" si="11"/>
        <v>8.9077215245778565E-2</v>
      </c>
      <c r="F29" s="4">
        <f t="shared" si="11"/>
        <v>9.5414724630853723E-2</v>
      </c>
      <c r="G29" s="4">
        <f t="shared" si="11"/>
        <v>9.2598053793042534E-2</v>
      </c>
      <c r="H29" s="4">
        <f t="shared" si="11"/>
        <v>8.8813152354733749E-2</v>
      </c>
      <c r="I29" s="4">
        <f t="shared" si="11"/>
        <v>9.8231395468664898E-2</v>
      </c>
      <c r="J29" s="4">
        <f t="shared" si="11"/>
        <v>8.9957424882594561E-2</v>
      </c>
      <c r="K29" s="4">
        <f t="shared" si="11"/>
        <v>8.7756900790554565E-2</v>
      </c>
      <c r="L29" s="4">
        <f t="shared" si="11"/>
        <v>8.3355852606474601E-2</v>
      </c>
      <c r="M29" s="4">
        <f t="shared" si="11"/>
        <v>9.4886598848764131E-2</v>
      </c>
    </row>
    <row r="30" spans="1:21" x14ac:dyDescent="0.3">
      <c r="A30" s="2" t="s">
        <v>6</v>
      </c>
      <c r="B30" s="4">
        <f t="shared" ref="B30:M30" si="12">B8*$O$8</f>
        <v>0.20157477880666011</v>
      </c>
      <c r="C30" s="4">
        <f t="shared" si="12"/>
        <v>0.1934166090067278</v>
      </c>
      <c r="D30" s="4">
        <f t="shared" si="12"/>
        <v>0.18678809604428284</v>
      </c>
      <c r="E30" s="4">
        <f t="shared" si="12"/>
        <v>0.18848771475260206</v>
      </c>
      <c r="F30" s="4">
        <f t="shared" si="12"/>
        <v>0.19205691404007244</v>
      </c>
      <c r="G30" s="4">
        <f t="shared" si="12"/>
        <v>0.1774401931485271</v>
      </c>
      <c r="H30" s="4">
        <f t="shared" si="12"/>
        <v>0.17013183270275442</v>
      </c>
      <c r="I30" s="4">
        <f t="shared" si="12"/>
        <v>0.15857442548618372</v>
      </c>
      <c r="J30" s="4">
        <f t="shared" si="12"/>
        <v>0.17251129889440134</v>
      </c>
      <c r="K30" s="4">
        <f t="shared" si="12"/>
        <v>0.16741244276944367</v>
      </c>
      <c r="L30" s="4">
        <f t="shared" si="12"/>
        <v>0.19222687591090437</v>
      </c>
      <c r="M30" s="4">
        <f t="shared" si="12"/>
        <v>0.19613599894003858</v>
      </c>
    </row>
    <row r="31" spans="1:21" x14ac:dyDescent="0.3">
      <c r="A31" s="2" t="s">
        <v>12</v>
      </c>
      <c r="B31" s="4">
        <f t="shared" ref="B31:M31" si="13">B9*$O$9</f>
        <v>3.5206412766646544E-2</v>
      </c>
      <c r="C31" s="4">
        <f t="shared" si="13"/>
        <v>3.7470976195032903E-2</v>
      </c>
      <c r="D31" s="4">
        <f t="shared" si="13"/>
        <v>3.8135248134026231E-2</v>
      </c>
      <c r="E31" s="4">
        <f t="shared" si="13"/>
        <v>3.879952007301956E-2</v>
      </c>
      <c r="F31" s="4">
        <f t="shared" si="13"/>
        <v>3.7772917985484412E-2</v>
      </c>
      <c r="G31" s="4">
        <f t="shared" si="13"/>
        <v>3.064709173082868E-2</v>
      </c>
      <c r="H31" s="4">
        <f t="shared" si="13"/>
        <v>2.9650683822338687E-2</v>
      </c>
      <c r="I31" s="4">
        <f t="shared" si="13"/>
        <v>3.2519130831628072E-2</v>
      </c>
      <c r="J31" s="4">
        <f t="shared" si="13"/>
        <v>3.2519130831628072E-2</v>
      </c>
      <c r="K31" s="4">
        <f t="shared" si="13"/>
        <v>3.5055441871420789E-2</v>
      </c>
      <c r="L31" s="4">
        <f t="shared" si="13"/>
        <v>3.1311363669822012E-2</v>
      </c>
      <c r="M31" s="4">
        <f t="shared" si="13"/>
        <v>3.5115830229511091E-2</v>
      </c>
    </row>
    <row r="32" spans="1:21" x14ac:dyDescent="0.3">
      <c r="A32" s="2" t="s">
        <v>11</v>
      </c>
      <c r="B32" s="4">
        <f t="shared" ref="B32:M32" si="14">B10*$O$10</f>
        <v>3.1716548647813092E-2</v>
      </c>
      <c r="C32" s="4">
        <f t="shared" si="14"/>
        <v>3.0599099032785192E-2</v>
      </c>
      <c r="D32" s="4">
        <f t="shared" si="14"/>
        <v>3.0575323509061197E-2</v>
      </c>
      <c r="E32" s="4">
        <f t="shared" si="14"/>
        <v>2.662858657087756E-2</v>
      </c>
      <c r="F32" s="4">
        <f t="shared" si="14"/>
        <v>2.2753176203865914E-2</v>
      </c>
      <c r="G32" s="4">
        <f t="shared" si="14"/>
        <v>2.6081749525225607E-2</v>
      </c>
      <c r="H32" s="4">
        <f t="shared" si="14"/>
        <v>2.3323788773241861E-2</v>
      </c>
      <c r="I32" s="4">
        <f t="shared" si="14"/>
        <v>2.9648078083825285E-2</v>
      </c>
      <c r="J32" s="4">
        <f t="shared" si="14"/>
        <v>2.7413178853769486E-2</v>
      </c>
      <c r="K32" s="4">
        <f t="shared" si="14"/>
        <v>3.435563178117685E-2</v>
      </c>
      <c r="L32" s="4">
        <f t="shared" si="14"/>
        <v>3.1859201790157082E-2</v>
      </c>
      <c r="M32" s="4">
        <f t="shared" si="14"/>
        <v>2.4655218101785736E-2</v>
      </c>
    </row>
    <row r="33" spans="1:13" x14ac:dyDescent="0.3">
      <c r="A33" s="2" t="s">
        <v>8</v>
      </c>
      <c r="B33" s="4">
        <f t="shared" ref="B33:M33" si="15">B11*$O$11</f>
        <v>1.6989989253168844E-2</v>
      </c>
      <c r="C33" s="4">
        <f t="shared" si="15"/>
        <v>1.6691919266271144E-2</v>
      </c>
      <c r="D33" s="4">
        <f t="shared" si="15"/>
        <v>2.1513639642557456E-2</v>
      </c>
      <c r="E33" s="4">
        <f t="shared" si="15"/>
        <v>1.9830420893017505E-2</v>
      </c>
      <c r="F33" s="4">
        <f t="shared" si="15"/>
        <v>1.7323126297348626E-2</v>
      </c>
      <c r="G33" s="4">
        <f t="shared" si="15"/>
        <v>1.7884199213861942E-2</v>
      </c>
      <c r="H33" s="4">
        <f t="shared" si="15"/>
        <v>1.595551106334742E-2</v>
      </c>
      <c r="I33" s="4">
        <f t="shared" si="15"/>
        <v>1.6358782222091365E-2</v>
      </c>
      <c r="J33" s="4">
        <f t="shared" si="15"/>
        <v>1.6586718094424899E-2</v>
      </c>
      <c r="K33" s="4">
        <f t="shared" si="15"/>
        <v>1.6639318680348021E-2</v>
      </c>
      <c r="L33" s="4">
        <f t="shared" si="15"/>
        <v>1.5990578120629501E-2</v>
      </c>
      <c r="M33" s="4">
        <f t="shared" si="15"/>
        <v>1.5569773433244513E-2</v>
      </c>
    </row>
    <row r="34" spans="1:13" x14ac:dyDescent="0.3">
      <c r="A34" s="2" t="s">
        <v>14</v>
      </c>
      <c r="B34" s="4">
        <f t="shared" ref="B34:M34" si="16">B12*$O$12</f>
        <v>0.10686928614542081</v>
      </c>
      <c r="C34" s="4">
        <f t="shared" si="16"/>
        <v>0.13843405420524976</v>
      </c>
      <c r="D34" s="4">
        <f t="shared" si="16"/>
        <v>0.12670999749731329</v>
      </c>
      <c r="E34" s="4">
        <f t="shared" si="16"/>
        <v>0.12821308169063847</v>
      </c>
      <c r="F34" s="4">
        <f t="shared" si="16"/>
        <v>0.13437572688327176</v>
      </c>
      <c r="G34" s="4">
        <f t="shared" si="16"/>
        <v>0.11408409027338172</v>
      </c>
      <c r="H34" s="4">
        <f t="shared" si="16"/>
        <v>0.11603809972470447</v>
      </c>
      <c r="I34" s="4">
        <f t="shared" si="16"/>
        <v>0.1501581109131862</v>
      </c>
      <c r="J34" s="4">
        <f t="shared" si="16"/>
        <v>0.15511828875115935</v>
      </c>
      <c r="K34" s="4">
        <f t="shared" si="16"/>
        <v>0.13076832481929129</v>
      </c>
      <c r="L34" s="4">
        <f t="shared" si="16"/>
        <v>0.12881431536796856</v>
      </c>
      <c r="M34" s="4">
        <f t="shared" si="16"/>
        <v>0.1501581109131862</v>
      </c>
    </row>
    <row r="35" spans="1:13" x14ac:dyDescent="0.3">
      <c r="A35" s="3" t="s">
        <v>1</v>
      </c>
      <c r="B35" s="4">
        <f t="shared" ref="B35:M35" si="17">B13*$O$13</f>
        <v>1.3352569670381439E-2</v>
      </c>
      <c r="C35" s="4">
        <f t="shared" si="17"/>
        <v>1.327245425235915E-2</v>
      </c>
      <c r="D35" s="4">
        <f t="shared" si="17"/>
        <v>1.3058813137633048E-2</v>
      </c>
      <c r="E35" s="4">
        <f t="shared" si="17"/>
        <v>1.2791761744225418E-2</v>
      </c>
      <c r="F35" s="4">
        <f t="shared" si="17"/>
        <v>1.1576677904220707E-2</v>
      </c>
      <c r="G35" s="4">
        <f t="shared" si="17"/>
        <v>1.0054484961797224E-2</v>
      </c>
      <c r="H35" s="4">
        <f t="shared" si="17"/>
        <v>1.0121247810149132E-2</v>
      </c>
      <c r="I35" s="4">
        <f t="shared" si="17"/>
        <v>9.4135616176189135E-3</v>
      </c>
      <c r="J35" s="4">
        <f t="shared" si="17"/>
        <v>8.3720611833291627E-3</v>
      </c>
      <c r="K35" s="4">
        <f t="shared" si="17"/>
        <v>8.9996319578370901E-3</v>
      </c>
      <c r="L35" s="4">
        <f t="shared" si="17"/>
        <v>1.6664006948636036E-2</v>
      </c>
      <c r="M35" s="4">
        <f t="shared" si="17"/>
        <v>1.4727884346430728E-2</v>
      </c>
    </row>
    <row r="36" spans="1:13" x14ac:dyDescent="0.3">
      <c r="A36" s="2" t="s">
        <v>7</v>
      </c>
      <c r="B36" s="4">
        <f t="shared" ref="B36:M36" si="18">B14*$O$14</f>
        <v>0.11918471300072135</v>
      </c>
      <c r="C36" s="4">
        <f t="shared" si="18"/>
        <v>0.10875469253757709</v>
      </c>
      <c r="D36" s="4">
        <f t="shared" si="18"/>
        <v>9.2675077656896365E-2</v>
      </c>
      <c r="E36" s="4">
        <f t="shared" si="18"/>
        <v>9.5499874865664608E-2</v>
      </c>
      <c r="F36" s="4">
        <f t="shared" si="18"/>
        <v>9.6151751144611122E-2</v>
      </c>
      <c r="G36" s="4">
        <f t="shared" si="18"/>
        <v>9.4847998586718094E-2</v>
      </c>
      <c r="H36" s="4">
        <f t="shared" si="18"/>
        <v>7.6378170683233465E-2</v>
      </c>
      <c r="I36" s="4">
        <f t="shared" si="18"/>
        <v>8.5613084634975786E-2</v>
      </c>
      <c r="J36" s="4">
        <f t="shared" si="18"/>
        <v>9.7781441841977415E-2</v>
      </c>
      <c r="K36" s="4">
        <f t="shared" si="18"/>
        <v>9.7346857656013072E-2</v>
      </c>
      <c r="L36" s="4">
        <f t="shared" si="18"/>
        <v>0.12233544834896284</v>
      </c>
      <c r="M36" s="4">
        <f t="shared" si="18"/>
        <v>0.11983658927966788</v>
      </c>
    </row>
    <row r="37" spans="1:13" x14ac:dyDescent="0.3">
      <c r="A37" s="2" t="s">
        <v>2</v>
      </c>
      <c r="B37" s="4">
        <f t="shared" ref="B37:M37" si="19">B15*$O$15</f>
        <v>0.17089987781000193</v>
      </c>
      <c r="C37" s="4">
        <f t="shared" si="19"/>
        <v>0.20352425397853577</v>
      </c>
      <c r="D37" s="4">
        <f t="shared" si="19"/>
        <v>0.14216450012513435</v>
      </c>
      <c r="E37" s="4">
        <f t="shared" si="19"/>
        <v>0.15599205028928115</v>
      </c>
      <c r="F37" s="4">
        <f t="shared" si="19"/>
        <v>0.14475716578091188</v>
      </c>
      <c r="G37" s="4">
        <f t="shared" si="19"/>
        <v>0.15145488539167046</v>
      </c>
      <c r="H37" s="4">
        <f t="shared" si="19"/>
        <v>0.13892366805541242</v>
      </c>
      <c r="I37" s="4">
        <f t="shared" si="19"/>
        <v>0.17673337553550134</v>
      </c>
      <c r="J37" s="4">
        <f t="shared" si="19"/>
        <v>0.15664021670322553</v>
      </c>
      <c r="K37" s="4">
        <f t="shared" si="19"/>
        <v>0.13503466957174615</v>
      </c>
      <c r="L37" s="4">
        <f t="shared" si="19"/>
        <v>0.15080671897772607</v>
      </c>
      <c r="M37" s="4">
        <f t="shared" si="19"/>
        <v>0.17046776686737233</v>
      </c>
    </row>
    <row r="38" spans="1:13" x14ac:dyDescent="0.3">
      <c r="A38" s="3" t="s">
        <v>23</v>
      </c>
      <c r="B38" s="1">
        <f>SUM(B25:B37)</f>
        <v>1.0907378656498889</v>
      </c>
      <c r="C38" s="1">
        <f t="shared" ref="C38:M38" si="20">SUM(C25:C37)</f>
        <v>1.1307827815154505</v>
      </c>
      <c r="D38" s="1">
        <f t="shared" si="20"/>
        <v>1.0293911404890546</v>
      </c>
      <c r="E38" s="1">
        <f t="shared" si="20"/>
        <v>1.016726294404287</v>
      </c>
      <c r="F38" s="1">
        <f t="shared" si="20"/>
        <v>1.0185740427223344</v>
      </c>
      <c r="G38" s="1">
        <f t="shared" si="20"/>
        <v>0.96828667540153401</v>
      </c>
      <c r="H38" s="1">
        <f t="shared" si="20"/>
        <v>0.9004365716136441</v>
      </c>
      <c r="I38" s="1">
        <f t="shared" si="20"/>
        <v>0.9748034802066925</v>
      </c>
      <c r="J38" s="1">
        <f t="shared" si="20"/>
        <v>0.97208046873849874</v>
      </c>
      <c r="K38" s="1">
        <f t="shared" si="20"/>
        <v>0.928805717903043</v>
      </c>
      <c r="L38" s="1">
        <f t="shared" si="20"/>
        <v>1.016704889072092</v>
      </c>
      <c r="M38" s="1">
        <f t="shared" si="20"/>
        <v>1.0755884110883744</v>
      </c>
    </row>
    <row r="39" spans="1:13" x14ac:dyDescent="0.3">
      <c r="A39" s="2" t="s">
        <v>38</v>
      </c>
      <c r="B39" s="4">
        <f t="shared" ref="B39:M39" si="21">(B3*$P$3+B4*$P$4+B5*$P$5+B6*$P$6)</f>
        <v>1.6033208599369595</v>
      </c>
      <c r="C39" s="4">
        <f t="shared" si="21"/>
        <v>1.6024232603249011</v>
      </c>
      <c r="D39" s="4">
        <f t="shared" si="21"/>
        <v>1.6375798916996687</v>
      </c>
      <c r="E39" s="4">
        <f t="shared" si="21"/>
        <v>1.435103046957084</v>
      </c>
      <c r="F39" s="4">
        <f t="shared" si="21"/>
        <v>1.4624747433928715</v>
      </c>
      <c r="G39" s="4">
        <f t="shared" si="21"/>
        <v>1.3900189121474178</v>
      </c>
      <c r="H39" s="4">
        <f t="shared" si="21"/>
        <v>1.2687269053584418</v>
      </c>
      <c r="I39" s="4">
        <f t="shared" si="21"/>
        <v>1.1943553705649399</v>
      </c>
      <c r="J39" s="4">
        <f t="shared" si="21"/>
        <v>1.1813286995878123</v>
      </c>
      <c r="K39" s="4">
        <f t="shared" si="21"/>
        <v>1.1827329669441526</v>
      </c>
      <c r="L39" s="4">
        <f t="shared" si="21"/>
        <v>1.3359243514103289</v>
      </c>
      <c r="M39" s="4">
        <f t="shared" si="21"/>
        <v>1.3946343651499231</v>
      </c>
    </row>
    <row r="40" spans="1:13" x14ac:dyDescent="0.3">
      <c r="A40" s="2" t="s">
        <v>39</v>
      </c>
      <c r="B40" s="4">
        <f t="shared" ref="B40:M40" si="22">B7*$Q$7+B8*$Q$8+B9*$Q$9+B10*$Q$10+B11*$Q$11+B12*$Q$12+B13*$Q$13+B14*$Q$14+B15*$Q$15</f>
        <v>0.97657526010728302</v>
      </c>
      <c r="C40" s="4">
        <f t="shared" si="22"/>
        <v>1.0257389026892754</v>
      </c>
      <c r="D40" s="4">
        <f t="shared" si="22"/>
        <v>0.89393519818554901</v>
      </c>
      <c r="E40" s="4">
        <f t="shared" si="22"/>
        <v>0.9235453252691076</v>
      </c>
      <c r="F40" s="4">
        <f t="shared" si="22"/>
        <v>0.91970837383446746</v>
      </c>
      <c r="G40" s="4">
        <f t="shared" si="22"/>
        <v>0.87435837203441702</v>
      </c>
      <c r="H40" s="4">
        <f t="shared" si="22"/>
        <v>0.81841086150412201</v>
      </c>
      <c r="I40" s="4">
        <f t="shared" si="22"/>
        <v>0.92590483133527735</v>
      </c>
      <c r="J40" s="4">
        <f t="shared" si="22"/>
        <v>0.9254766533462937</v>
      </c>
      <c r="K40" s="4">
        <f t="shared" si="22"/>
        <v>0.87225098102746879</v>
      </c>
      <c r="L40" s="4">
        <f t="shared" si="22"/>
        <v>0.94560825503114088</v>
      </c>
      <c r="M40" s="4">
        <f t="shared" si="22"/>
        <v>1.0045304208517838</v>
      </c>
    </row>
    <row r="41" spans="1:13" x14ac:dyDescent="0.3">
      <c r="A41" s="2" t="s">
        <v>27</v>
      </c>
      <c r="B41" s="4">
        <f t="shared" ref="B41:M41" si="23">B12*$R$12+B13*$R$13+B14*$R$14+B15*$R$15</f>
        <v>0.84016778705573814</v>
      </c>
      <c r="C41" s="4">
        <f t="shared" si="23"/>
        <v>0.95008410454285097</v>
      </c>
      <c r="D41" s="4">
        <f t="shared" si="23"/>
        <v>0.76707032827902211</v>
      </c>
      <c r="E41" s="4">
        <f t="shared" si="23"/>
        <v>0.8036996352455309</v>
      </c>
      <c r="F41" s="4">
        <f t="shared" si="23"/>
        <v>0.79216016037138637</v>
      </c>
      <c r="G41" s="4">
        <f t="shared" si="23"/>
        <v>0.75853787718928045</v>
      </c>
      <c r="H41" s="4">
        <f t="shared" si="23"/>
        <v>0.69919615349832698</v>
      </c>
      <c r="I41" s="4">
        <f t="shared" si="23"/>
        <v>0.86394456334971215</v>
      </c>
      <c r="J41" s="4">
        <f t="shared" si="23"/>
        <v>0.85574138606698225</v>
      </c>
      <c r="K41" s="4">
        <f t="shared" si="23"/>
        <v>0.76203532993699707</v>
      </c>
      <c r="L41" s="4">
        <f t="shared" si="23"/>
        <v>0.85719211406867024</v>
      </c>
      <c r="M41" s="4">
        <f t="shared" si="23"/>
        <v>0.932074729448648</v>
      </c>
    </row>
    <row r="42" spans="1:13" x14ac:dyDescent="0.3">
      <c r="A42" s="2" t="s">
        <v>29</v>
      </c>
      <c r="B42" s="4">
        <f t="shared" ref="B42:M42" si="24">B3*$S$3+B4*$S$4+B5*$S$5+B5*$S$5+B6*$S$6+B7*$S$7+B8*$S$8+B9*$S$9+B10*$S$10+B11*$S$11</f>
        <v>1.5224256488461758</v>
      </c>
      <c r="C42" s="4">
        <f t="shared" si="24"/>
        <v>1.5055591298843298</v>
      </c>
      <c r="D42" s="4">
        <f t="shared" si="24"/>
        <v>1.47818619439489</v>
      </c>
      <c r="E42" s="4">
        <f t="shared" si="24"/>
        <v>1.4050201703401046</v>
      </c>
      <c r="F42" s="4">
        <f t="shared" si="24"/>
        <v>1.4116431489900443</v>
      </c>
      <c r="G42" s="4">
        <f t="shared" si="24"/>
        <v>1.314214910513898</v>
      </c>
      <c r="H42" s="4">
        <f t="shared" si="24"/>
        <v>1.2401330782068249</v>
      </c>
      <c r="I42" s="4">
        <f t="shared" si="24"/>
        <v>1.2183374575588424</v>
      </c>
      <c r="J42" s="4">
        <f t="shared" si="24"/>
        <v>1.2139538470391897</v>
      </c>
      <c r="K42" s="4">
        <f t="shared" si="24"/>
        <v>1.2194831386315244</v>
      </c>
      <c r="L42" s="4">
        <f t="shared" si="24"/>
        <v>1.3233523047706739</v>
      </c>
      <c r="M42" s="4">
        <f t="shared" si="24"/>
        <v>1.3454009322667895</v>
      </c>
    </row>
    <row r="44" spans="1:13" ht="15.6" x14ac:dyDescent="0.3">
      <c r="B44" s="24" t="s">
        <v>13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x14ac:dyDescent="0.3">
      <c r="B45" s="2">
        <v>2006</v>
      </c>
      <c r="C45" s="2">
        <v>2007</v>
      </c>
      <c r="D45" s="2">
        <v>2008</v>
      </c>
      <c r="E45" s="2">
        <v>2009</v>
      </c>
      <c r="F45" s="2">
        <v>2010</v>
      </c>
      <c r="G45" s="2">
        <v>2011</v>
      </c>
      <c r="H45" s="2">
        <v>2012</v>
      </c>
      <c r="I45" s="2">
        <v>2013</v>
      </c>
      <c r="J45" s="2">
        <v>2014</v>
      </c>
      <c r="K45" s="2">
        <v>2015</v>
      </c>
      <c r="L45" s="2">
        <v>2016</v>
      </c>
      <c r="M45" s="2">
        <v>2017</v>
      </c>
    </row>
    <row r="46" spans="1:13" x14ac:dyDescent="0.3">
      <c r="A46" s="2" t="s">
        <v>30</v>
      </c>
      <c r="C46" s="9">
        <f>(C38-B38)/B38</f>
        <v>3.6713601981445666E-2</v>
      </c>
      <c r="D46" s="9">
        <f t="shared" ref="D46:M46" si="25">(D38-C38)/C38</f>
        <v>-8.9665002583885378E-2</v>
      </c>
      <c r="E46" s="9">
        <f t="shared" si="25"/>
        <v>-1.2303239834326371E-2</v>
      </c>
      <c r="F46" s="9">
        <f t="shared" si="25"/>
        <v>1.8173507739662415E-3</v>
      </c>
      <c r="G46" s="9">
        <f t="shared" si="25"/>
        <v>-4.9370360142300292E-2</v>
      </c>
      <c r="H46" s="9">
        <f t="shared" si="25"/>
        <v>-7.0072330345507944E-2</v>
      </c>
      <c r="I46" s="9">
        <f t="shared" si="25"/>
        <v>8.2589835794627711E-2</v>
      </c>
      <c r="J46" s="9">
        <f t="shared" si="25"/>
        <v>-2.7933953083716782E-3</v>
      </c>
      <c r="K46" s="9">
        <f t="shared" si="25"/>
        <v>-4.4517663122698906E-2</v>
      </c>
      <c r="L46" s="9">
        <f t="shared" si="25"/>
        <v>9.4636767921173259E-2</v>
      </c>
      <c r="M46" s="9">
        <f t="shared" si="25"/>
        <v>5.7916040976278969E-2</v>
      </c>
    </row>
    <row r="47" spans="1:13" x14ac:dyDescent="0.3">
      <c r="A47" s="2" t="s">
        <v>38</v>
      </c>
      <c r="C47" s="9">
        <f t="shared" ref="C47:M50" si="26">(C39-B39)/B39</f>
        <v>-5.5983779322478695E-4</v>
      </c>
      <c r="D47" s="9">
        <f t="shared" si="26"/>
        <v>2.1939666157641348E-2</v>
      </c>
      <c r="E47" s="9">
        <f t="shared" si="26"/>
        <v>-0.12364394907929097</v>
      </c>
      <c r="F47" s="9">
        <f t="shared" si="26"/>
        <v>1.9072983291217312E-2</v>
      </c>
      <c r="G47" s="9">
        <f t="shared" si="26"/>
        <v>-4.9543304301693222E-2</v>
      </c>
      <c r="H47" s="9">
        <f t="shared" si="26"/>
        <v>-8.725924930157529E-2</v>
      </c>
      <c r="I47" s="9">
        <f t="shared" si="26"/>
        <v>-5.8619025480893684E-2</v>
      </c>
      <c r="J47" s="9">
        <f t="shared" si="26"/>
        <v>-1.0906863483157359E-2</v>
      </c>
      <c r="K47" s="9">
        <f t="shared" si="26"/>
        <v>1.1887185648078607E-3</v>
      </c>
      <c r="L47" s="9">
        <f t="shared" si="26"/>
        <v>0.12952322184945897</v>
      </c>
      <c r="M47" s="9">
        <f t="shared" si="26"/>
        <v>4.3947109488358595E-2</v>
      </c>
    </row>
    <row r="48" spans="1:13" x14ac:dyDescent="0.3">
      <c r="A48" s="2" t="s">
        <v>39</v>
      </c>
      <c r="C48" s="9">
        <f t="shared" si="26"/>
        <v>5.0342912205856426E-2</v>
      </c>
      <c r="D48" s="9">
        <f t="shared" si="26"/>
        <v>-0.12849634946882124</v>
      </c>
      <c r="E48" s="9">
        <f t="shared" si="26"/>
        <v>3.3123348474989329E-2</v>
      </c>
      <c r="F48" s="9">
        <f t="shared" si="26"/>
        <v>-4.1545892006135191E-3</v>
      </c>
      <c r="G48" s="9">
        <f t="shared" si="26"/>
        <v>-4.9309110463979212E-2</v>
      </c>
      <c r="H48" s="9">
        <f t="shared" si="26"/>
        <v>-6.3986932955326897E-2</v>
      </c>
      <c r="I48" s="9">
        <f t="shared" si="26"/>
        <v>0.13134474979180605</v>
      </c>
      <c r="J48" s="9">
        <f t="shared" si="26"/>
        <v>-4.6244276354639758E-4</v>
      </c>
      <c r="K48" s="9">
        <f t="shared" si="26"/>
        <v>-5.7511631575333753E-2</v>
      </c>
      <c r="L48" s="9">
        <f t="shared" si="26"/>
        <v>8.4101108051791273E-2</v>
      </c>
      <c r="M48" s="9">
        <f t="shared" si="26"/>
        <v>6.2311391114814749E-2</v>
      </c>
    </row>
    <row r="49" spans="1:13" x14ac:dyDescent="0.3">
      <c r="A49" s="2" t="s">
        <v>27</v>
      </c>
      <c r="C49" s="9">
        <f t="shared" si="26"/>
        <v>0.13082662675309259</v>
      </c>
      <c r="D49" s="9">
        <f t="shared" si="26"/>
        <v>-0.19262902661853187</v>
      </c>
      <c r="E49" s="9">
        <f t="shared" si="26"/>
        <v>4.7752214648543762E-2</v>
      </c>
      <c r="F49" s="9">
        <f t="shared" si="26"/>
        <v>-1.4357944645102656E-2</v>
      </c>
      <c r="G49" s="9">
        <f t="shared" si="26"/>
        <v>-4.2443794656806359E-2</v>
      </c>
      <c r="H49" s="9">
        <f t="shared" si="26"/>
        <v>-7.823172115127712E-2</v>
      </c>
      <c r="I49" s="9">
        <f t="shared" si="26"/>
        <v>0.23562545220978448</v>
      </c>
      <c r="J49" s="9">
        <f t="shared" si="26"/>
        <v>-9.4950273787525116E-3</v>
      </c>
      <c r="K49" s="9">
        <f t="shared" si="26"/>
        <v>-0.10950277461823078</v>
      </c>
      <c r="L49" s="9">
        <f t="shared" si="26"/>
        <v>0.12487187981105871</v>
      </c>
      <c r="M49" s="9">
        <f t="shared" si="26"/>
        <v>8.7358031123906096E-2</v>
      </c>
    </row>
    <row r="50" spans="1:13" x14ac:dyDescent="0.3">
      <c r="A50" s="2" t="s">
        <v>29</v>
      </c>
      <c r="C50" s="9">
        <f t="shared" si="26"/>
        <v>-1.1078714401999781E-2</v>
      </c>
      <c r="D50" s="9">
        <f t="shared" si="26"/>
        <v>-1.8181242400982879E-2</v>
      </c>
      <c r="E50" s="9">
        <f t="shared" si="26"/>
        <v>-4.9497163707943145E-2</v>
      </c>
      <c r="F50" s="9">
        <f t="shared" si="26"/>
        <v>4.7137961359917527E-3</v>
      </c>
      <c r="G50" s="9">
        <f t="shared" si="26"/>
        <v>-6.9017611530117207E-2</v>
      </c>
      <c r="H50" s="9">
        <f t="shared" si="26"/>
        <v>-5.6369648308209237E-2</v>
      </c>
      <c r="I50" s="9">
        <f t="shared" si="26"/>
        <v>-1.7575227232466076E-2</v>
      </c>
      <c r="J50" s="9">
        <f t="shared" si="26"/>
        <v>-3.5980265504074599E-3</v>
      </c>
      <c r="K50" s="9">
        <f t="shared" si="26"/>
        <v>4.5547790847407042E-3</v>
      </c>
      <c r="L50" s="9">
        <f t="shared" si="26"/>
        <v>8.5174745635031163E-2</v>
      </c>
      <c r="M50" s="9">
        <f t="shared" si="26"/>
        <v>1.6661192500765264E-2</v>
      </c>
    </row>
    <row r="52" spans="1:13" ht="100.8" x14ac:dyDescent="0.3">
      <c r="B52" s="29" t="s">
        <v>34</v>
      </c>
      <c r="C52" s="29"/>
      <c r="D52" s="29"/>
      <c r="E52" s="29" t="s">
        <v>35</v>
      </c>
      <c r="F52" s="29"/>
      <c r="G52" s="29"/>
      <c r="I52" s="28" t="s">
        <v>55</v>
      </c>
      <c r="J52" s="28"/>
      <c r="K52" s="28"/>
      <c r="L52" s="28"/>
    </row>
    <row r="53" spans="1:13" x14ac:dyDescent="0.3">
      <c r="B53" s="3" t="s">
        <v>33</v>
      </c>
      <c r="C53" s="3" t="s">
        <v>31</v>
      </c>
      <c r="D53" s="3" t="s">
        <v>32</v>
      </c>
      <c r="E53" s="3" t="s">
        <v>33</v>
      </c>
      <c r="F53" s="3" t="s">
        <v>31</v>
      </c>
      <c r="G53" s="3" t="s">
        <v>32</v>
      </c>
      <c r="I53" s="3" t="s">
        <v>56</v>
      </c>
      <c r="J53" s="3" t="s">
        <v>32</v>
      </c>
      <c r="K53" s="3" t="s">
        <v>57</v>
      </c>
      <c r="L53" s="3" t="s">
        <v>58</v>
      </c>
    </row>
    <row r="54" spans="1:13" x14ac:dyDescent="0.3">
      <c r="A54" s="2" t="s">
        <v>30</v>
      </c>
      <c r="B54" s="10">
        <f>AVERAGE(C46:M46)</f>
        <v>4.5014601003647833E-4</v>
      </c>
      <c r="C54" s="10">
        <f>AVERAGE(C46:H46)</f>
        <v>-3.0479996691768013E-2</v>
      </c>
      <c r="D54" s="10">
        <f>AVERAGE(I46:M46)</f>
        <v>3.7566317252201872E-2</v>
      </c>
      <c r="E54" s="11">
        <f>((M38/B38)^(1/11))-1</f>
        <v>-1.2706953636998364E-3</v>
      </c>
      <c r="F54" s="11">
        <f>((H38/B38)^(1/6))-1</f>
        <v>-3.1449827990982504E-2</v>
      </c>
      <c r="G54" s="11">
        <f>((M38/H38)^(1/5))-1</f>
        <v>3.6188093652227638E-2</v>
      </c>
      <c r="I54" s="18">
        <f>((M38/G38)^(1/6))-1</f>
        <v>1.7670127375787104E-2</v>
      </c>
      <c r="J54" s="18">
        <f>((M38/H38)^(1/5))-1</f>
        <v>3.6188093652227638E-2</v>
      </c>
      <c r="K54" s="18">
        <f>((M38/I38)^(1/4))-1</f>
        <v>2.4901811672762397E-2</v>
      </c>
      <c r="L54" s="18">
        <f>((M38/J38)^(1/3))-1</f>
        <v>3.4303431799540762E-2</v>
      </c>
    </row>
    <row r="55" spans="1:13" x14ac:dyDescent="0.3">
      <c r="A55" s="2" t="s">
        <v>38</v>
      </c>
      <c r="B55" s="10">
        <f t="shared" ref="B55:B58" si="27">AVERAGE(C47:M47)</f>
        <v>-1.0441866371668296E-2</v>
      </c>
      <c r="C55" s="10">
        <f t="shared" ref="C55:C58" si="28">AVERAGE(C47:H47)</f>
        <v>-3.666561517115427E-2</v>
      </c>
      <c r="D55" s="10">
        <f t="shared" ref="D55:D58" si="29">AVERAGE(I47:M47)</f>
        <v>2.1026632187714878E-2</v>
      </c>
      <c r="E55" s="11">
        <f t="shared" ref="E55:E58" si="30">((M39/B39)^(1/11))-1</f>
        <v>-1.2596782322075395E-2</v>
      </c>
      <c r="F55" s="11">
        <f t="shared" ref="F55:F58" si="31">((H39/B39)^(1/6))-1</f>
        <v>-3.8259397964565789E-2</v>
      </c>
      <c r="G55" s="11">
        <f t="shared" ref="G55:G58" si="32">((M39/H39)^(1/5))-1</f>
        <v>1.9103850544394119E-2</v>
      </c>
      <c r="I55" s="18">
        <f t="shared" ref="I55:I58" si="33">((M39/G39)^(1/6))-1</f>
        <v>5.5264001116039907E-4</v>
      </c>
      <c r="J55" s="18">
        <f t="shared" ref="J55:J58" si="34">((M39/H39)^(1/5))-1</f>
        <v>1.9103850544394119E-2</v>
      </c>
      <c r="K55" s="18">
        <f t="shared" ref="K55:K58" si="35">((M39/I39)^(1/4))-1</f>
        <v>3.9517246186891564E-2</v>
      </c>
      <c r="L55" s="18">
        <f t="shared" ref="L55:L58" si="36">((M39/J39)^(1/3))-1</f>
        <v>5.6890195672893773E-2</v>
      </c>
    </row>
    <row r="56" spans="1:13" x14ac:dyDescent="0.3">
      <c r="A56" s="2" t="s">
        <v>39</v>
      </c>
      <c r="B56" s="10">
        <f t="shared" si="27"/>
        <v>5.2093139283306191E-3</v>
      </c>
      <c r="C56" s="10">
        <f t="shared" si="28"/>
        <v>-2.7080120234649185E-2</v>
      </c>
      <c r="D56" s="10">
        <f t="shared" si="29"/>
        <v>4.3956634923906376E-2</v>
      </c>
      <c r="E56" s="11">
        <f t="shared" si="30"/>
        <v>2.5690807866309839E-3</v>
      </c>
      <c r="F56" s="11">
        <f t="shared" si="31"/>
        <v>-2.9018524610245677E-2</v>
      </c>
      <c r="G56" s="11">
        <f t="shared" si="32"/>
        <v>4.1833557031139224E-2</v>
      </c>
      <c r="I56" s="11">
        <f t="shared" si="33"/>
        <v>2.3400449574324966E-2</v>
      </c>
      <c r="J56" s="11">
        <f t="shared" si="34"/>
        <v>4.1833557031139224E-2</v>
      </c>
      <c r="K56" s="11">
        <f t="shared" si="35"/>
        <v>2.0585011156985855E-2</v>
      </c>
      <c r="L56" s="11">
        <f t="shared" si="36"/>
        <v>2.7698861211587822E-2</v>
      </c>
    </row>
    <row r="57" spans="1:13" x14ac:dyDescent="0.3">
      <c r="A57" s="2" t="s">
        <v>27</v>
      </c>
      <c r="B57" s="10">
        <f t="shared" si="27"/>
        <v>1.634308322524403E-2</v>
      </c>
      <c r="C57" s="10">
        <f t="shared" si="28"/>
        <v>-2.4847274278346942E-2</v>
      </c>
      <c r="D57" s="10">
        <f t="shared" si="29"/>
        <v>6.57715122295532E-2</v>
      </c>
      <c r="E57" s="11">
        <f t="shared" si="30"/>
        <v>9.4820703764177949E-3</v>
      </c>
      <c r="F57" s="11">
        <f t="shared" si="31"/>
        <v>-3.0147921874635553E-2</v>
      </c>
      <c r="G57" s="11">
        <f t="shared" si="32"/>
        <v>5.9181387740852465E-2</v>
      </c>
      <c r="I57" s="11">
        <f t="shared" si="33"/>
        <v>3.4933020153554928E-2</v>
      </c>
      <c r="J57" s="11">
        <f t="shared" si="34"/>
        <v>5.9181387740852465E-2</v>
      </c>
      <c r="K57" s="11">
        <f t="shared" si="35"/>
        <v>1.9157287747772811E-2</v>
      </c>
      <c r="L57" s="11">
        <f t="shared" si="36"/>
        <v>2.8891072846258803E-2</v>
      </c>
    </row>
    <row r="58" spans="1:13" x14ac:dyDescent="0.3">
      <c r="A58" s="2" t="s">
        <v>29</v>
      </c>
      <c r="B58" s="10">
        <f t="shared" si="27"/>
        <v>-1.0383010979599719E-2</v>
      </c>
      <c r="C58" s="10">
        <f t="shared" si="28"/>
        <v>-3.3238430702210081E-2</v>
      </c>
      <c r="D58" s="10">
        <f t="shared" si="29"/>
        <v>1.7043492687532722E-2</v>
      </c>
      <c r="E58" s="11">
        <f t="shared" si="30"/>
        <v>-1.117462436007155E-2</v>
      </c>
      <c r="F58" s="11">
        <f t="shared" si="31"/>
        <v>-3.3603459495575971E-2</v>
      </c>
      <c r="G58" s="11">
        <f t="shared" si="32"/>
        <v>1.6428155122428123E-2</v>
      </c>
      <c r="I58" s="18">
        <f t="shared" si="33"/>
        <v>3.9164155945834445E-3</v>
      </c>
      <c r="J58" s="18">
        <f t="shared" si="34"/>
        <v>1.6428155122428123E-2</v>
      </c>
      <c r="K58" s="18">
        <f t="shared" si="35"/>
        <v>2.5111326045015536E-2</v>
      </c>
      <c r="L58" s="18">
        <f t="shared" si="36"/>
        <v>3.4863770100720837E-2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N113"/>
  <sheetViews>
    <sheetView workbookViewId="0"/>
  </sheetViews>
  <sheetFormatPr defaultRowHeight="14.4" x14ac:dyDescent="0.3"/>
  <sheetData>
    <row r="1" spans="1:14" ht="18" x14ac:dyDescent="0.3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6" x14ac:dyDescent="0.3">
      <c r="A2" s="2"/>
      <c r="B2" s="24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x14ac:dyDescent="0.3">
      <c r="A3" s="3" t="s">
        <v>0</v>
      </c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</row>
    <row r="4" spans="1:14" x14ac:dyDescent="0.3">
      <c r="A4" s="2" t="s">
        <v>4</v>
      </c>
      <c r="B4" s="1">
        <v>2.0230000000000001</v>
      </c>
      <c r="C4" s="1">
        <v>1.83</v>
      </c>
      <c r="D4" s="1">
        <v>1.9890000000000001</v>
      </c>
      <c r="E4" s="1">
        <v>1.643</v>
      </c>
      <c r="F4" s="1">
        <v>1.5229999999999999</v>
      </c>
      <c r="G4" s="1">
        <v>1.7010000000000001</v>
      </c>
      <c r="H4" s="1">
        <v>1.331</v>
      </c>
      <c r="I4" s="1">
        <v>1.39</v>
      </c>
      <c r="J4" s="1">
        <v>1.345</v>
      </c>
      <c r="K4" s="1">
        <v>1.4259999999999999</v>
      </c>
      <c r="L4" s="1">
        <v>1.508</v>
      </c>
      <c r="M4" s="1">
        <v>1.677</v>
      </c>
    </row>
    <row r="5" spans="1:14" x14ac:dyDescent="0.3">
      <c r="A5" s="2" t="s">
        <v>10</v>
      </c>
      <c r="B5" s="1">
        <v>1.732</v>
      </c>
      <c r="C5" s="1">
        <v>1.82</v>
      </c>
      <c r="D5" s="1">
        <v>1.7849999999999999</v>
      </c>
      <c r="E5" s="1">
        <v>1.6639999999999999</v>
      </c>
      <c r="F5" s="1">
        <v>1.5920000000000001</v>
      </c>
      <c r="G5" s="1">
        <v>1.3109999999999999</v>
      </c>
      <c r="H5" s="1">
        <v>1.3280000000000001</v>
      </c>
      <c r="I5" s="1">
        <v>1.2390000000000001</v>
      </c>
      <c r="J5" s="1">
        <v>1.177</v>
      </c>
      <c r="K5" s="1">
        <v>1.1830000000000001</v>
      </c>
      <c r="L5" s="1">
        <v>1.389</v>
      </c>
      <c r="M5" s="1">
        <v>1.1950000000000001</v>
      </c>
    </row>
    <row r="6" spans="1:14" x14ac:dyDescent="0.3">
      <c r="A6" s="2" t="s">
        <v>9</v>
      </c>
      <c r="B6" s="1">
        <v>1.476</v>
      </c>
      <c r="C6" s="1">
        <v>1.679</v>
      </c>
      <c r="D6" s="1">
        <v>1.7390000000000001</v>
      </c>
      <c r="E6" s="1">
        <v>1.518</v>
      </c>
      <c r="F6" s="1">
        <v>1.641</v>
      </c>
      <c r="G6" s="1">
        <v>1.6339999999999999</v>
      </c>
      <c r="H6" s="1">
        <v>1.3819999999999999</v>
      </c>
      <c r="I6" s="1">
        <v>1.288</v>
      </c>
      <c r="J6" s="1">
        <v>1.3839999999999999</v>
      </c>
      <c r="K6" s="1">
        <v>1.3580000000000001</v>
      </c>
      <c r="L6" s="1">
        <v>1.6910000000000001</v>
      </c>
      <c r="M6" s="1">
        <v>1.82</v>
      </c>
    </row>
    <row r="7" spans="1:14" x14ac:dyDescent="0.3">
      <c r="A7" s="2" t="s">
        <v>3</v>
      </c>
      <c r="B7" s="1">
        <v>1.3680000000000001</v>
      </c>
      <c r="C7" s="1">
        <v>1.171</v>
      </c>
      <c r="D7" s="1">
        <v>1.198</v>
      </c>
      <c r="E7" s="1">
        <v>0.995</v>
      </c>
      <c r="F7" s="1">
        <v>1.117</v>
      </c>
      <c r="G7" s="1">
        <v>1.0880000000000001</v>
      </c>
      <c r="H7" s="1">
        <v>1.0629999999999999</v>
      </c>
      <c r="I7" s="1">
        <v>0.95599999999999996</v>
      </c>
      <c r="J7" s="1">
        <v>0.91</v>
      </c>
      <c r="K7" s="1">
        <v>0.89200000000000002</v>
      </c>
      <c r="L7" s="1">
        <v>0.85099999999999998</v>
      </c>
      <c r="M7" s="1">
        <v>1.069</v>
      </c>
    </row>
    <row r="8" spans="1:14" x14ac:dyDescent="0.3">
      <c r="A8" s="2" t="s">
        <v>11</v>
      </c>
      <c r="B8" s="1">
        <v>1.3340000000000001</v>
      </c>
      <c r="C8" s="1">
        <v>1.2869999999999999</v>
      </c>
      <c r="D8" s="1">
        <v>1.286</v>
      </c>
      <c r="E8" s="1">
        <v>1.1200000000000001</v>
      </c>
      <c r="F8" s="1">
        <v>0.95699999999999996</v>
      </c>
      <c r="G8" s="1">
        <v>1.097</v>
      </c>
      <c r="H8" s="1">
        <v>0.98099999999999998</v>
      </c>
      <c r="I8" s="1">
        <v>1.2470000000000001</v>
      </c>
      <c r="J8" s="1">
        <v>1.153</v>
      </c>
      <c r="K8" s="1">
        <v>1.4450000000000001</v>
      </c>
      <c r="L8" s="1">
        <v>1.34</v>
      </c>
      <c r="M8" s="1">
        <v>1.0369999999999999</v>
      </c>
    </row>
    <row r="9" spans="1:14" x14ac:dyDescent="0.3">
      <c r="A9" s="2" t="s">
        <v>6</v>
      </c>
      <c r="B9" s="1">
        <v>1.1859999999999999</v>
      </c>
      <c r="C9" s="1">
        <v>1.1379999999999999</v>
      </c>
      <c r="D9" s="1">
        <v>1.099</v>
      </c>
      <c r="E9" s="1">
        <v>1.109</v>
      </c>
      <c r="F9" s="1">
        <v>1.1299999999999999</v>
      </c>
      <c r="G9" s="1">
        <v>1.044</v>
      </c>
      <c r="H9" s="1">
        <v>1.0009999999999999</v>
      </c>
      <c r="I9" s="1">
        <v>0.93300000000000005</v>
      </c>
      <c r="J9" s="1">
        <v>1.0149999999999999</v>
      </c>
      <c r="K9" s="1">
        <v>0.98499999999999999</v>
      </c>
      <c r="L9" s="1">
        <v>1.131</v>
      </c>
      <c r="M9" s="1">
        <v>1.1539999999999999</v>
      </c>
    </row>
    <row r="10" spans="1:14" x14ac:dyDescent="0.3">
      <c r="A10" s="2" t="s">
        <v>5</v>
      </c>
      <c r="B10" s="1">
        <v>1.169</v>
      </c>
      <c r="C10" s="1">
        <v>1.099</v>
      </c>
      <c r="D10" s="1">
        <v>0.90300000000000002</v>
      </c>
      <c r="E10" s="1">
        <v>1.012</v>
      </c>
      <c r="F10" s="1">
        <v>1.0840000000000001</v>
      </c>
      <c r="G10" s="1">
        <v>1.052</v>
      </c>
      <c r="H10" s="1">
        <v>1.0089999999999999</v>
      </c>
      <c r="I10" s="1">
        <v>1.1160000000000001</v>
      </c>
      <c r="J10" s="1">
        <v>1.022</v>
      </c>
      <c r="K10" s="1">
        <v>0.997</v>
      </c>
      <c r="L10" s="1">
        <v>0.94699999999999995</v>
      </c>
      <c r="M10" s="1">
        <v>1.0780000000000001</v>
      </c>
    </row>
    <row r="11" spans="1:14" x14ac:dyDescent="0.3">
      <c r="A11" s="2" t="s">
        <v>12</v>
      </c>
      <c r="B11" s="1">
        <v>1.1659999999999999</v>
      </c>
      <c r="C11" s="1">
        <v>1.2410000000000001</v>
      </c>
      <c r="D11" s="1">
        <v>1.2629999999999999</v>
      </c>
      <c r="E11" s="1">
        <v>1.2849999999999999</v>
      </c>
      <c r="F11" s="1">
        <v>1.2509999999999999</v>
      </c>
      <c r="G11" s="1">
        <v>1.0149999999999999</v>
      </c>
      <c r="H11" s="1">
        <v>0.98199999999999998</v>
      </c>
      <c r="I11" s="1">
        <v>1.077</v>
      </c>
      <c r="J11" s="1">
        <v>1.077</v>
      </c>
      <c r="K11" s="1">
        <v>1.161</v>
      </c>
      <c r="L11" s="1">
        <v>1.0369999999999999</v>
      </c>
      <c r="M11" s="1">
        <v>1.163</v>
      </c>
    </row>
    <row r="12" spans="1:14" x14ac:dyDescent="0.3">
      <c r="A12" s="2" t="s">
        <v>7</v>
      </c>
      <c r="B12" s="1">
        <v>1.097</v>
      </c>
      <c r="C12" s="1">
        <v>1.0009999999999999</v>
      </c>
      <c r="D12" s="1">
        <v>0.85299999999999998</v>
      </c>
      <c r="E12" s="1">
        <v>0.879</v>
      </c>
      <c r="F12" s="1">
        <v>0.88500000000000001</v>
      </c>
      <c r="G12" s="1">
        <v>0.873</v>
      </c>
      <c r="H12" s="1">
        <v>0.70299999999999996</v>
      </c>
      <c r="I12" s="1">
        <v>0.78800000000000003</v>
      </c>
      <c r="J12" s="1">
        <v>0.9</v>
      </c>
      <c r="K12" s="1">
        <v>0.89600000000000002</v>
      </c>
      <c r="L12" s="1">
        <v>1.1259999999999999</v>
      </c>
      <c r="M12" s="1">
        <v>1.103</v>
      </c>
    </row>
    <row r="13" spans="1:14" x14ac:dyDescent="0.3">
      <c r="A13" s="3" t="s">
        <v>1</v>
      </c>
      <c r="B13" s="4">
        <v>1</v>
      </c>
      <c r="C13" s="4">
        <v>0.99399999999999999</v>
      </c>
      <c r="D13" s="4">
        <v>0.97799999999999998</v>
      </c>
      <c r="E13" s="4">
        <v>0.95799999999999996</v>
      </c>
      <c r="F13" s="4">
        <v>0.86699999999999999</v>
      </c>
      <c r="G13" s="4">
        <v>0.753</v>
      </c>
      <c r="H13" s="4">
        <v>0.75800000000000001</v>
      </c>
      <c r="I13" s="4">
        <v>0.70499999999999996</v>
      </c>
      <c r="J13" s="4">
        <v>0.627</v>
      </c>
      <c r="K13" s="4">
        <v>0.67400000000000004</v>
      </c>
      <c r="L13" s="4">
        <v>1.248</v>
      </c>
      <c r="M13" s="4">
        <v>1.103</v>
      </c>
    </row>
    <row r="14" spans="1:14" x14ac:dyDescent="0.3">
      <c r="A14" s="2" t="s">
        <v>8</v>
      </c>
      <c r="B14" s="1">
        <v>0.96899999999999997</v>
      </c>
      <c r="C14" s="1">
        <v>0.95199999999999996</v>
      </c>
      <c r="D14" s="1">
        <v>1.2270000000000001</v>
      </c>
      <c r="E14" s="1">
        <v>1.131</v>
      </c>
      <c r="F14" s="1">
        <v>0.98799999999999999</v>
      </c>
      <c r="G14" s="1">
        <v>1.02</v>
      </c>
      <c r="H14" s="1">
        <v>0.91</v>
      </c>
      <c r="I14" s="1">
        <v>0.93300000000000005</v>
      </c>
      <c r="J14" s="1">
        <v>0.94599999999999995</v>
      </c>
      <c r="K14" s="1">
        <v>0.94899999999999995</v>
      </c>
      <c r="L14" s="1">
        <v>0.91200000000000003</v>
      </c>
      <c r="M14" s="1">
        <v>0.88800000000000001</v>
      </c>
    </row>
    <row r="15" spans="1:14" x14ac:dyDescent="0.3">
      <c r="A15" s="2" t="s">
        <v>2</v>
      </c>
      <c r="B15" s="1">
        <v>0.79100000000000004</v>
      </c>
      <c r="C15" s="1">
        <v>0.94199999999999995</v>
      </c>
      <c r="D15" s="1">
        <v>0.65800000000000003</v>
      </c>
      <c r="E15" s="1">
        <v>0.72199999999999998</v>
      </c>
      <c r="F15" s="1">
        <v>0.67</v>
      </c>
      <c r="G15" s="1">
        <v>0.70099999999999996</v>
      </c>
      <c r="H15" s="1">
        <v>0.64300000000000002</v>
      </c>
      <c r="I15" s="1">
        <v>0.81799999999999995</v>
      </c>
      <c r="J15" s="1">
        <v>0.72499999999999998</v>
      </c>
      <c r="K15" s="1">
        <v>0.625</v>
      </c>
      <c r="L15" s="1">
        <v>0.69799999999999995</v>
      </c>
      <c r="M15" s="1">
        <v>0.78900000000000003</v>
      </c>
    </row>
    <row r="16" spans="1:14" x14ac:dyDescent="0.3">
      <c r="A16" s="2" t="s">
        <v>14</v>
      </c>
      <c r="B16" s="1">
        <v>0.71099999999999997</v>
      </c>
      <c r="C16" s="1">
        <v>0.92100000000000004</v>
      </c>
      <c r="D16" s="1">
        <v>0.84299999999999997</v>
      </c>
      <c r="E16" s="1">
        <v>0.85299999999999998</v>
      </c>
      <c r="F16" s="1">
        <v>0.89400000000000002</v>
      </c>
      <c r="G16" s="1">
        <v>0.75900000000000001</v>
      </c>
      <c r="H16" s="1">
        <v>0.77200000000000002</v>
      </c>
      <c r="I16" s="1">
        <v>0.999</v>
      </c>
      <c r="J16" s="1">
        <v>1.032</v>
      </c>
      <c r="K16" s="1">
        <v>0.87</v>
      </c>
      <c r="L16" s="1">
        <v>0.85699999999999998</v>
      </c>
      <c r="M16" s="1">
        <v>0.999</v>
      </c>
    </row>
    <row r="17" spans="1:13" x14ac:dyDescent="0.3">
      <c r="A17" s="3" t="s">
        <v>30</v>
      </c>
      <c r="B17" s="1">
        <f t="shared" ref="B17:M17" si="0">AVERAGE(B4:B16)</f>
        <v>1.2324615384615383</v>
      </c>
      <c r="C17" s="1">
        <f t="shared" si="0"/>
        <v>1.2365384615384616</v>
      </c>
      <c r="D17" s="1">
        <f t="shared" si="0"/>
        <v>1.2170000000000001</v>
      </c>
      <c r="E17" s="1">
        <f t="shared" si="0"/>
        <v>1.1453076923076924</v>
      </c>
      <c r="F17" s="1">
        <f t="shared" si="0"/>
        <v>1.123</v>
      </c>
      <c r="G17" s="1">
        <f t="shared" si="0"/>
        <v>1.0806153846153845</v>
      </c>
      <c r="H17" s="1">
        <f t="shared" si="0"/>
        <v>0.98946153846153828</v>
      </c>
      <c r="I17" s="1">
        <f t="shared" si="0"/>
        <v>1.0376153846153846</v>
      </c>
      <c r="J17" s="1">
        <f t="shared" si="0"/>
        <v>1.0240769230769229</v>
      </c>
      <c r="K17" s="1">
        <f t="shared" si="0"/>
        <v>1.0354615384615384</v>
      </c>
      <c r="L17" s="1">
        <f t="shared" si="0"/>
        <v>1.1334615384615383</v>
      </c>
      <c r="M17" s="1">
        <f t="shared" si="0"/>
        <v>1.1596153846153845</v>
      </c>
    </row>
    <row r="18" spans="1:13" x14ac:dyDescent="0.3">
      <c r="A18" s="3" t="s">
        <v>26</v>
      </c>
      <c r="B18" s="1">
        <f>AVERAGE(B4:B6)</f>
        <v>1.7436666666666667</v>
      </c>
      <c r="C18" s="1">
        <f t="shared" ref="C18:M18" si="1">AVERAGE(C4:C6)</f>
        <v>1.7763333333333335</v>
      </c>
      <c r="D18" s="1">
        <f t="shared" si="1"/>
        <v>1.8376666666666666</v>
      </c>
      <c r="E18" s="1">
        <f t="shared" si="1"/>
        <v>1.6083333333333334</v>
      </c>
      <c r="F18" s="1">
        <f t="shared" si="1"/>
        <v>1.5853333333333335</v>
      </c>
      <c r="G18" s="1">
        <f t="shared" si="1"/>
        <v>1.5486666666666666</v>
      </c>
      <c r="H18" s="1">
        <f t="shared" si="1"/>
        <v>1.3469999999999998</v>
      </c>
      <c r="I18" s="1">
        <f t="shared" si="1"/>
        <v>1.3056666666666665</v>
      </c>
      <c r="J18" s="1">
        <f t="shared" si="1"/>
        <v>1.302</v>
      </c>
      <c r="K18" s="1">
        <f t="shared" si="1"/>
        <v>1.3223333333333334</v>
      </c>
      <c r="L18" s="1">
        <f t="shared" si="1"/>
        <v>1.5293333333333334</v>
      </c>
      <c r="M18" s="1">
        <f t="shared" si="1"/>
        <v>1.5640000000000001</v>
      </c>
    </row>
    <row r="19" spans="1:13" x14ac:dyDescent="0.3">
      <c r="A19" s="3" t="s">
        <v>28</v>
      </c>
      <c r="B19" s="1">
        <f>AVERAGE(B7:B16)</f>
        <v>1.0790999999999999</v>
      </c>
      <c r="C19" s="1">
        <f t="shared" ref="C19:M19" si="2">AVERAGE(C7:C16)</f>
        <v>1.0745999999999998</v>
      </c>
      <c r="D19" s="1">
        <f t="shared" si="2"/>
        <v>1.0307999999999999</v>
      </c>
      <c r="E19" s="1">
        <f t="shared" si="2"/>
        <v>1.0064</v>
      </c>
      <c r="F19" s="1">
        <f t="shared" si="2"/>
        <v>0.98429999999999995</v>
      </c>
      <c r="G19" s="1">
        <f t="shared" si="2"/>
        <v>0.94020000000000015</v>
      </c>
      <c r="H19" s="1">
        <f t="shared" si="2"/>
        <v>0.8822000000000001</v>
      </c>
      <c r="I19" s="1">
        <f t="shared" si="2"/>
        <v>0.95720000000000005</v>
      </c>
      <c r="J19" s="1">
        <f t="shared" si="2"/>
        <v>0.94069999999999998</v>
      </c>
      <c r="K19" s="1">
        <f t="shared" si="2"/>
        <v>0.94940000000000002</v>
      </c>
      <c r="L19" s="1">
        <f t="shared" si="2"/>
        <v>1.0146999999999999</v>
      </c>
      <c r="M19" s="1">
        <f t="shared" si="2"/>
        <v>1.0383</v>
      </c>
    </row>
    <row r="20" spans="1:13" x14ac:dyDescent="0.3">
      <c r="A20" s="3" t="s">
        <v>27</v>
      </c>
      <c r="B20" s="1">
        <f>AVERAGE(B13:B16)</f>
        <v>0.86774999999999991</v>
      </c>
      <c r="C20" s="1">
        <f t="shared" ref="C20:M20" si="3">AVERAGE(C13:C16)</f>
        <v>0.95225000000000004</v>
      </c>
      <c r="D20" s="1">
        <f t="shared" si="3"/>
        <v>0.92649999999999999</v>
      </c>
      <c r="E20" s="1">
        <f t="shared" si="3"/>
        <v>0.91599999999999993</v>
      </c>
      <c r="F20" s="1">
        <f t="shared" si="3"/>
        <v>0.85475000000000001</v>
      </c>
      <c r="G20" s="1">
        <f t="shared" si="3"/>
        <v>0.80825000000000002</v>
      </c>
      <c r="H20" s="1">
        <f t="shared" si="3"/>
        <v>0.77075000000000005</v>
      </c>
      <c r="I20" s="1">
        <f t="shared" si="3"/>
        <v>0.86375000000000002</v>
      </c>
      <c r="J20" s="1">
        <f t="shared" si="3"/>
        <v>0.83250000000000002</v>
      </c>
      <c r="K20" s="1">
        <f t="shared" si="3"/>
        <v>0.77950000000000008</v>
      </c>
      <c r="L20" s="1">
        <f t="shared" si="3"/>
        <v>0.92874999999999996</v>
      </c>
      <c r="M20" s="1">
        <f t="shared" si="3"/>
        <v>0.94475000000000009</v>
      </c>
    </row>
    <row r="21" spans="1:13" x14ac:dyDescent="0.3">
      <c r="A21" s="3" t="s">
        <v>29</v>
      </c>
      <c r="B21" s="1">
        <f>AVERAGE(B4:B12)</f>
        <v>1.3945555555555555</v>
      </c>
      <c r="C21" s="1">
        <f t="shared" ref="C21:M21" si="4">AVERAGE(C4:C12)</f>
        <v>1.3628888888888888</v>
      </c>
      <c r="D21" s="1">
        <f t="shared" si="4"/>
        <v>1.346111111111111</v>
      </c>
      <c r="E21" s="1">
        <f t="shared" si="4"/>
        <v>1.2472222222222222</v>
      </c>
      <c r="F21" s="1">
        <f t="shared" si="4"/>
        <v>1.2422222222222221</v>
      </c>
      <c r="G21" s="1">
        <f t="shared" si="4"/>
        <v>1.2016666666666667</v>
      </c>
      <c r="H21" s="1">
        <f t="shared" si="4"/>
        <v>1.0866666666666664</v>
      </c>
      <c r="I21" s="1">
        <f t="shared" si="4"/>
        <v>1.1148888888888888</v>
      </c>
      <c r="J21" s="1">
        <f t="shared" si="4"/>
        <v>1.1092222222222221</v>
      </c>
      <c r="K21" s="1">
        <f t="shared" si="4"/>
        <v>1.1492222222222224</v>
      </c>
      <c r="L21" s="1">
        <f t="shared" si="4"/>
        <v>1.2244444444444442</v>
      </c>
      <c r="M21" s="1">
        <f t="shared" si="4"/>
        <v>1.2551111111111111</v>
      </c>
    </row>
    <row r="23" spans="1:13" ht="15.6" x14ac:dyDescent="0.3">
      <c r="B23" s="24" t="s">
        <v>13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3">
      <c r="B24" s="2">
        <v>2006</v>
      </c>
      <c r="C24" s="2">
        <v>2007</v>
      </c>
      <c r="D24" s="2">
        <v>2008</v>
      </c>
      <c r="E24" s="2">
        <v>2009</v>
      </c>
      <c r="F24" s="2">
        <v>2010</v>
      </c>
      <c r="G24" s="2">
        <v>2011</v>
      </c>
      <c r="H24" s="2">
        <v>2012</v>
      </c>
      <c r="I24" s="2">
        <v>2013</v>
      </c>
      <c r="J24" s="2">
        <v>2014</v>
      </c>
      <c r="K24" s="2">
        <v>2015</v>
      </c>
      <c r="L24" s="2">
        <v>2016</v>
      </c>
      <c r="M24" s="2">
        <v>2017</v>
      </c>
    </row>
    <row r="25" spans="1:13" x14ac:dyDescent="0.3">
      <c r="A25" s="2" t="s">
        <v>30</v>
      </c>
      <c r="C25" s="9">
        <f>(C17-B17)/B17</f>
        <v>3.3079515665961211E-3</v>
      </c>
      <c r="D25" s="9">
        <f t="shared" ref="D25:M25" si="5">(D17-C17)/C17</f>
        <v>-1.5800933125971979E-2</v>
      </c>
      <c r="E25" s="9">
        <f t="shared" si="5"/>
        <v>-5.890904494026928E-2</v>
      </c>
      <c r="F25" s="9">
        <f t="shared" si="5"/>
        <v>-1.9477466586070299E-2</v>
      </c>
      <c r="G25" s="9">
        <f t="shared" si="5"/>
        <v>-3.7742311117199882E-2</v>
      </c>
      <c r="H25" s="9">
        <f t="shared" si="5"/>
        <v>-8.4353644646924922E-2</v>
      </c>
      <c r="I25" s="9">
        <f t="shared" si="5"/>
        <v>4.8666718494908057E-2</v>
      </c>
      <c r="J25" s="9">
        <f t="shared" si="5"/>
        <v>-1.3047668470605855E-2</v>
      </c>
      <c r="K25" s="9">
        <f t="shared" si="5"/>
        <v>1.1116953353864806E-2</v>
      </c>
      <c r="L25" s="9">
        <f t="shared" si="5"/>
        <v>9.4643785751429926E-2</v>
      </c>
      <c r="M25" s="9">
        <f t="shared" si="5"/>
        <v>2.3074312860536177E-2</v>
      </c>
    </row>
    <row r="26" spans="1:13" x14ac:dyDescent="0.3">
      <c r="A26" s="2" t="s">
        <v>26</v>
      </c>
      <c r="C26" s="9">
        <f t="shared" ref="C26:M29" si="6">(C18-B18)/B18</f>
        <v>1.8734467597017881E-2</v>
      </c>
      <c r="D26" s="9">
        <f t="shared" si="6"/>
        <v>3.4528054043910496E-2</v>
      </c>
      <c r="E26" s="9">
        <f t="shared" si="6"/>
        <v>-0.12479593687647371</v>
      </c>
      <c r="F26" s="9">
        <f t="shared" si="6"/>
        <v>-1.4300518134714968E-2</v>
      </c>
      <c r="G26" s="9">
        <f t="shared" si="6"/>
        <v>-2.3128679562657808E-2</v>
      </c>
      <c r="H26" s="9">
        <f t="shared" si="6"/>
        <v>-0.13021954369349992</v>
      </c>
      <c r="I26" s="9">
        <f t="shared" si="6"/>
        <v>-3.0685473892600765E-2</v>
      </c>
      <c r="J26" s="9">
        <f t="shared" si="6"/>
        <v>-2.8082716364563327E-3</v>
      </c>
      <c r="K26" s="9">
        <f t="shared" si="6"/>
        <v>1.5616999487967215E-2</v>
      </c>
      <c r="L26" s="9">
        <f t="shared" si="6"/>
        <v>0.15654146710360478</v>
      </c>
      <c r="M26" s="9">
        <f t="shared" si="6"/>
        <v>2.2667829119441991E-2</v>
      </c>
    </row>
    <row r="27" spans="1:13" x14ac:dyDescent="0.3">
      <c r="A27" s="2" t="s">
        <v>28</v>
      </c>
      <c r="C27" s="9">
        <f t="shared" si="6"/>
        <v>-4.1701417848208425E-3</v>
      </c>
      <c r="D27" s="9">
        <f t="shared" si="6"/>
        <v>-4.0759352317141118E-2</v>
      </c>
      <c r="E27" s="9">
        <f t="shared" si="6"/>
        <v>-2.367093519596428E-2</v>
      </c>
      <c r="F27" s="9">
        <f t="shared" si="6"/>
        <v>-2.1959459459459468E-2</v>
      </c>
      <c r="G27" s="9">
        <f t="shared" si="6"/>
        <v>-4.4803413593416448E-2</v>
      </c>
      <c r="H27" s="9">
        <f t="shared" si="6"/>
        <v>-6.1689002339927718E-2</v>
      </c>
      <c r="I27" s="9">
        <f t="shared" si="6"/>
        <v>8.5014735887553788E-2</v>
      </c>
      <c r="J27" s="9">
        <f t="shared" si="6"/>
        <v>-1.7237776849143408E-2</v>
      </c>
      <c r="K27" s="9">
        <f t="shared" si="6"/>
        <v>9.2484320187095157E-3</v>
      </c>
      <c r="L27" s="9">
        <f t="shared" si="6"/>
        <v>6.8780282283547406E-2</v>
      </c>
      <c r="M27" s="9">
        <f t="shared" si="6"/>
        <v>2.3258105844091916E-2</v>
      </c>
    </row>
    <row r="28" spans="1:13" x14ac:dyDescent="0.3">
      <c r="A28" s="2" t="s">
        <v>27</v>
      </c>
      <c r="C28" s="9">
        <f t="shared" si="6"/>
        <v>9.7378277153558207E-2</v>
      </c>
      <c r="D28" s="9">
        <f t="shared" si="6"/>
        <v>-2.7041218167498084E-2</v>
      </c>
      <c r="E28" s="9">
        <f t="shared" si="6"/>
        <v>-1.1332973556395105E-2</v>
      </c>
      <c r="F28" s="9">
        <f>(F20-E20)/E20</f>
        <v>-6.6866812227074149E-2</v>
      </c>
      <c r="G28" s="9">
        <f t="shared" si="6"/>
        <v>-5.4401871892366171E-2</v>
      </c>
      <c r="H28" s="9">
        <f t="shared" si="6"/>
        <v>-4.6396535725332477E-2</v>
      </c>
      <c r="I28" s="9">
        <f>(I20-H20)/H20</f>
        <v>0.12066169315601682</v>
      </c>
      <c r="J28" s="9">
        <f t="shared" si="6"/>
        <v>-3.6179450072358899E-2</v>
      </c>
      <c r="K28" s="9">
        <f t="shared" si="6"/>
        <v>-6.3663663663663592E-2</v>
      </c>
      <c r="L28" s="9">
        <f t="shared" si="6"/>
        <v>0.19146889031430386</v>
      </c>
      <c r="M28" s="9">
        <f t="shared" si="6"/>
        <v>1.7227456258411978E-2</v>
      </c>
    </row>
    <row r="29" spans="1:13" x14ac:dyDescent="0.3">
      <c r="A29" s="2" t="s">
        <v>29</v>
      </c>
      <c r="C29" s="9">
        <f t="shared" si="6"/>
        <v>-2.27073539956976E-2</v>
      </c>
      <c r="D29" s="9">
        <f t="shared" si="6"/>
        <v>-1.2310451654981252E-2</v>
      </c>
      <c r="E29" s="9">
        <f t="shared" si="6"/>
        <v>-7.3462649607924008E-2</v>
      </c>
      <c r="F29" s="9">
        <f t="shared" si="6"/>
        <v>-4.0089086859689121E-3</v>
      </c>
      <c r="G29" s="9">
        <f t="shared" si="6"/>
        <v>-3.2647584973166291E-2</v>
      </c>
      <c r="H29" s="9">
        <f t="shared" si="6"/>
        <v>-9.5700416088765783E-2</v>
      </c>
      <c r="I29" s="9">
        <f t="shared" si="6"/>
        <v>2.5971370143149427E-2</v>
      </c>
      <c r="J29" s="9">
        <f t="shared" si="6"/>
        <v>-5.0827187562288599E-3</v>
      </c>
      <c r="K29" s="9">
        <f t="shared" si="6"/>
        <v>3.6061304217169424E-2</v>
      </c>
      <c r="L29" s="9">
        <f t="shared" si="6"/>
        <v>6.5454897031808623E-2</v>
      </c>
      <c r="M29" s="9">
        <f t="shared" si="6"/>
        <v>2.5045372050816844E-2</v>
      </c>
    </row>
    <row r="31" spans="1:13" ht="100.8" x14ac:dyDescent="0.3">
      <c r="B31" s="29" t="s">
        <v>34</v>
      </c>
      <c r="C31" s="29"/>
      <c r="D31" s="29"/>
      <c r="E31" s="29" t="s">
        <v>35</v>
      </c>
      <c r="F31" s="29"/>
      <c r="G31" s="29"/>
      <c r="I31" s="28" t="s">
        <v>55</v>
      </c>
      <c r="J31" s="28"/>
      <c r="K31" s="28"/>
      <c r="L31" s="28"/>
    </row>
    <row r="32" spans="1:13" x14ac:dyDescent="0.3">
      <c r="B32" s="3" t="s">
        <v>33</v>
      </c>
      <c r="C32" s="3" t="s">
        <v>31</v>
      </c>
      <c r="D32" s="3" t="s">
        <v>32</v>
      </c>
      <c r="E32" s="3" t="s">
        <v>33</v>
      </c>
      <c r="F32" s="3" t="s">
        <v>31</v>
      </c>
      <c r="G32" s="3" t="s">
        <v>32</v>
      </c>
      <c r="I32" s="3" t="s">
        <v>56</v>
      </c>
      <c r="J32" s="3" t="s">
        <v>32</v>
      </c>
      <c r="K32" s="3" t="s">
        <v>57</v>
      </c>
      <c r="L32" s="3" t="s">
        <v>58</v>
      </c>
    </row>
    <row r="33" spans="1:14" x14ac:dyDescent="0.3">
      <c r="A33" s="2" t="s">
        <v>30</v>
      </c>
      <c r="B33" s="10">
        <f>AVERAGE(C25:M25)</f>
        <v>-4.4110315327006494E-3</v>
      </c>
      <c r="C33" s="10">
        <f>AVERAGE(C25:H25)</f>
        <v>-3.5495908141640047E-2</v>
      </c>
      <c r="D33" s="10">
        <f>AVERAGE(I25:M25)</f>
        <v>3.289082039802662E-2</v>
      </c>
      <c r="E33" s="11">
        <f>((M17/B17)^(1/11))-1</f>
        <v>-5.5233295762294743E-3</v>
      </c>
      <c r="F33" s="11">
        <f>((H17/B17)^(1/6))-1</f>
        <v>-3.593957112640267E-2</v>
      </c>
      <c r="G33" s="11">
        <f>((M17/H17)^(1/5))-1</f>
        <v>3.2245528425803194E-2</v>
      </c>
      <c r="I33" s="11">
        <f>((M17/G17)^(1/6))-1</f>
        <v>1.1829033758922636E-2</v>
      </c>
      <c r="J33" s="11">
        <f>((M17/H17)^(1/5))-1</f>
        <v>3.2245528425803194E-2</v>
      </c>
      <c r="K33" s="11">
        <f>((M17/I17)^(1/4))-1</f>
        <v>2.818056760685117E-2</v>
      </c>
      <c r="L33" s="11">
        <f>((M17/J17)^(1/3))-1</f>
        <v>4.230254039186998E-2</v>
      </c>
    </row>
    <row r="34" spans="1:14" x14ac:dyDescent="0.3">
      <c r="A34" s="2" t="s">
        <v>26</v>
      </c>
      <c r="B34" s="10">
        <f t="shared" ref="B34:B37" si="7">AVERAGE(C26:M26)</f>
        <v>-7.077236949496463E-3</v>
      </c>
      <c r="C34" s="10">
        <f t="shared" ref="C34:C37" si="8">AVERAGE(C26:H26)</f>
        <v>-3.9863692771069673E-2</v>
      </c>
      <c r="D34" s="10">
        <f t="shared" ref="D34:D37" si="9">AVERAGE(I26:M26)</f>
        <v>3.2266510036391374E-2</v>
      </c>
      <c r="E34" s="11">
        <f t="shared" ref="E34:E37" si="10">((M18/B18)^(1/11))-1</f>
        <v>-9.8370721234417591E-3</v>
      </c>
      <c r="F34" s="11">
        <f t="shared" ref="F34:F37" si="11">((H18/B18)^(1/6))-1</f>
        <v>-4.2106215909858413E-2</v>
      </c>
      <c r="G34" s="11">
        <f t="shared" ref="G34:G37" si="12">((M18/H18)^(1/5))-1</f>
        <v>3.0324034057606752E-2</v>
      </c>
      <c r="I34" s="11">
        <f t="shared" ref="I34:I37" si="13">((M18/G18)^(1/6))-1</f>
        <v>1.6433983085162307E-3</v>
      </c>
      <c r="J34" s="11">
        <f t="shared" ref="J34:J37" si="14">((M18/H18)^(1/5))-1</f>
        <v>3.0324034057606752E-2</v>
      </c>
      <c r="K34" s="11">
        <f t="shared" ref="K34:K37" si="15">((M18/I18)^(1/4))-1</f>
        <v>4.6167220004809328E-2</v>
      </c>
      <c r="L34" s="11">
        <f t="shared" ref="L34:L37" si="16">((M18/J18)^(1/3))-1</f>
        <v>6.3021189435694902E-2</v>
      </c>
    </row>
    <row r="35" spans="1:14" x14ac:dyDescent="0.3">
      <c r="A35" s="2" t="s">
        <v>28</v>
      </c>
      <c r="B35" s="10">
        <f t="shared" si="7"/>
        <v>-2.5444114096336953E-3</v>
      </c>
      <c r="C35" s="10">
        <f t="shared" si="8"/>
        <v>-3.2842050781788312E-2</v>
      </c>
      <c r="D35" s="10">
        <f t="shared" si="9"/>
        <v>3.3812755836951841E-2</v>
      </c>
      <c r="E35" s="11">
        <f t="shared" si="10"/>
        <v>-3.4977413339931651E-3</v>
      </c>
      <c r="F35" s="11">
        <f t="shared" si="11"/>
        <v>-3.3019847556053028E-2</v>
      </c>
      <c r="G35" s="11">
        <f t="shared" si="12"/>
        <v>3.312093025441043E-2</v>
      </c>
      <c r="I35" s="11">
        <f t="shared" si="13"/>
        <v>1.6678800488349133E-2</v>
      </c>
      <c r="J35" s="11">
        <f t="shared" si="14"/>
        <v>3.312093025441043E-2</v>
      </c>
      <c r="K35" s="11">
        <f t="shared" si="15"/>
        <v>2.0540022295614246E-2</v>
      </c>
      <c r="L35" s="11">
        <f t="shared" si="16"/>
        <v>3.3452618525987576E-2</v>
      </c>
    </row>
    <row r="36" spans="1:14" x14ac:dyDescent="0.3">
      <c r="A36" s="2" t="s">
        <v>27</v>
      </c>
      <c r="B36" s="10">
        <f>AVERAGE(C28:M28)</f>
        <v>1.0986708325236582E-2</v>
      </c>
      <c r="C36" s="10">
        <f>AVERAGE(C28:H28)</f>
        <v>-1.8110189069184629E-2</v>
      </c>
      <c r="D36" s="10">
        <f t="shared" si="9"/>
        <v>4.5902985198542037E-2</v>
      </c>
      <c r="E36" s="11">
        <f>((M20/B20)^(1/11))-1</f>
        <v>7.7587339616813633E-3</v>
      </c>
      <c r="F36" s="11">
        <f t="shared" si="11"/>
        <v>-1.9562715333720671E-2</v>
      </c>
      <c r="G36" s="11">
        <f t="shared" si="12"/>
        <v>4.1551319483121629E-2</v>
      </c>
      <c r="I36" s="11">
        <f t="shared" si="13"/>
        <v>2.6349317569463793E-2</v>
      </c>
      <c r="J36" s="11">
        <f t="shared" si="14"/>
        <v>4.1551319483121629E-2</v>
      </c>
      <c r="K36" s="11">
        <f t="shared" si="15"/>
        <v>2.2662214957252846E-2</v>
      </c>
      <c r="L36" s="11">
        <f t="shared" si="16"/>
        <v>4.3063830882728249E-2</v>
      </c>
    </row>
    <row r="37" spans="1:14" x14ac:dyDescent="0.3">
      <c r="A37" s="2" t="s">
        <v>29</v>
      </c>
      <c r="B37" s="10">
        <f t="shared" si="7"/>
        <v>-8.489740029071673E-3</v>
      </c>
      <c r="C37" s="10">
        <f t="shared" si="8"/>
        <v>-4.0139560834417311E-2</v>
      </c>
      <c r="D37" s="10">
        <f t="shared" si="9"/>
        <v>2.9490044937343092E-2</v>
      </c>
      <c r="E37" s="11">
        <f t="shared" si="10"/>
        <v>-9.5317064464202073E-3</v>
      </c>
      <c r="F37" s="11">
        <f t="shared" si="11"/>
        <v>-4.0724349392172399E-2</v>
      </c>
      <c r="G37" s="11">
        <f t="shared" si="12"/>
        <v>2.9241207847441775E-2</v>
      </c>
      <c r="I37" s="11">
        <f t="shared" si="13"/>
        <v>7.2787995039327313E-3</v>
      </c>
      <c r="J37" s="11">
        <f t="shared" si="14"/>
        <v>2.9241207847441775E-2</v>
      </c>
      <c r="K37" s="11">
        <f t="shared" si="15"/>
        <v>3.0060294288270839E-2</v>
      </c>
      <c r="L37" s="11">
        <f t="shared" si="16"/>
        <v>4.2048351451114296E-2</v>
      </c>
    </row>
    <row r="38" spans="1:14" x14ac:dyDescent="0.3">
      <c r="E38" s="12"/>
      <c r="F38" s="12"/>
      <c r="G38" s="12"/>
    </row>
    <row r="39" spans="1:14" ht="18" x14ac:dyDescent="0.35">
      <c r="A39" s="30" t="s">
        <v>37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ht="15.6" x14ac:dyDescent="0.3">
      <c r="A40" s="2"/>
      <c r="B40" s="24" t="s">
        <v>13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4" x14ac:dyDescent="0.3">
      <c r="A41" s="3" t="s">
        <v>0</v>
      </c>
      <c r="B41" s="3">
        <v>2006</v>
      </c>
      <c r="C41" s="3">
        <v>2007</v>
      </c>
      <c r="D41" s="3">
        <v>2008</v>
      </c>
      <c r="E41" s="3">
        <v>2009</v>
      </c>
      <c r="F41" s="3">
        <v>2010</v>
      </c>
      <c r="G41" s="3">
        <v>2011</v>
      </c>
      <c r="H41" s="3">
        <v>2012</v>
      </c>
      <c r="I41" s="3">
        <v>2013</v>
      </c>
      <c r="J41" s="3">
        <v>2014</v>
      </c>
      <c r="K41" s="3">
        <v>2015</v>
      </c>
      <c r="L41" s="3">
        <v>2016</v>
      </c>
      <c r="M41" s="3">
        <v>2017</v>
      </c>
    </row>
    <row r="42" spans="1:14" x14ac:dyDescent="0.3">
      <c r="A42" s="2" t="s">
        <v>4</v>
      </c>
      <c r="B42" s="1">
        <v>2.0230000000000001</v>
      </c>
      <c r="C42" s="1">
        <v>1.83</v>
      </c>
      <c r="D42" s="1">
        <v>1.9890000000000001</v>
      </c>
      <c r="E42" s="1">
        <v>1.643</v>
      </c>
      <c r="F42" s="1">
        <v>1.5229999999999999</v>
      </c>
      <c r="G42" s="1">
        <v>1.7010000000000001</v>
      </c>
      <c r="H42" s="1">
        <v>1.331</v>
      </c>
      <c r="I42" s="1">
        <v>1.39</v>
      </c>
      <c r="J42" s="1">
        <v>1.345</v>
      </c>
      <c r="K42" s="1">
        <v>1.4259999999999999</v>
      </c>
      <c r="L42" s="1">
        <v>1.508</v>
      </c>
      <c r="M42" s="1">
        <v>1.677</v>
      </c>
    </row>
    <row r="43" spans="1:14" x14ac:dyDescent="0.3">
      <c r="A43" s="2" t="s">
        <v>10</v>
      </c>
      <c r="B43" s="1">
        <v>1.732</v>
      </c>
      <c r="C43" s="1">
        <v>1.82</v>
      </c>
      <c r="D43" s="1">
        <v>1.7849999999999999</v>
      </c>
      <c r="E43" s="1">
        <v>1.6639999999999999</v>
      </c>
      <c r="F43" s="1">
        <v>1.5920000000000001</v>
      </c>
      <c r="G43" s="1">
        <v>1.3109999999999999</v>
      </c>
      <c r="H43" s="1">
        <v>1.3280000000000001</v>
      </c>
      <c r="I43" s="1">
        <v>1.2390000000000001</v>
      </c>
      <c r="J43" s="1">
        <v>1.177</v>
      </c>
      <c r="K43" s="1">
        <v>1.1830000000000001</v>
      </c>
      <c r="L43" s="1">
        <v>1.389</v>
      </c>
      <c r="M43" s="1">
        <v>1.1950000000000001</v>
      </c>
    </row>
    <row r="44" spans="1:14" x14ac:dyDescent="0.3">
      <c r="A44" s="2" t="s">
        <v>9</v>
      </c>
      <c r="B44" s="1">
        <v>1.476</v>
      </c>
      <c r="C44" s="1">
        <v>1.679</v>
      </c>
      <c r="D44" s="1">
        <v>1.7390000000000001</v>
      </c>
      <c r="E44" s="1">
        <v>1.518</v>
      </c>
      <c r="F44" s="1">
        <v>1.641</v>
      </c>
      <c r="G44" s="1">
        <v>1.6339999999999999</v>
      </c>
      <c r="H44" s="1">
        <v>1.3819999999999999</v>
      </c>
      <c r="I44" s="1">
        <v>1.288</v>
      </c>
      <c r="J44" s="1">
        <v>1.3839999999999999</v>
      </c>
      <c r="K44" s="1">
        <v>1.3580000000000001</v>
      </c>
      <c r="L44" s="1">
        <v>1.6910000000000001</v>
      </c>
      <c r="M44" s="1">
        <v>1.82</v>
      </c>
    </row>
    <row r="45" spans="1:14" x14ac:dyDescent="0.3">
      <c r="A45" s="2" t="s">
        <v>3</v>
      </c>
      <c r="B45" s="1">
        <v>1.3680000000000001</v>
      </c>
      <c r="C45" s="1">
        <v>1.171</v>
      </c>
      <c r="D45" s="1">
        <v>1.198</v>
      </c>
      <c r="E45" s="1">
        <v>0.995</v>
      </c>
      <c r="F45" s="1">
        <v>1.117</v>
      </c>
      <c r="G45" s="1">
        <v>1.0880000000000001</v>
      </c>
      <c r="H45" s="1">
        <v>1.0629999999999999</v>
      </c>
      <c r="I45" s="1">
        <v>0.95599999999999996</v>
      </c>
      <c r="J45" s="1">
        <v>0.91</v>
      </c>
      <c r="K45" s="1">
        <v>0.89200000000000002</v>
      </c>
      <c r="L45" s="1">
        <v>0.85099999999999998</v>
      </c>
      <c r="M45" s="1">
        <v>1.069</v>
      </c>
    </row>
    <row r="46" spans="1:14" x14ac:dyDescent="0.3">
      <c r="A46" s="2" t="s">
        <v>11</v>
      </c>
      <c r="B46" s="1">
        <v>1.3340000000000001</v>
      </c>
      <c r="C46" s="1">
        <v>1.2869999999999999</v>
      </c>
      <c r="D46" s="1">
        <v>1.286</v>
      </c>
      <c r="E46" s="1">
        <v>1.1200000000000001</v>
      </c>
      <c r="F46" s="1">
        <v>0.95699999999999996</v>
      </c>
      <c r="G46" s="1">
        <v>1.097</v>
      </c>
      <c r="H46" s="1">
        <v>0.98099999999999998</v>
      </c>
      <c r="I46" s="1">
        <v>1.2470000000000001</v>
      </c>
      <c r="J46" s="1">
        <v>1.153</v>
      </c>
      <c r="K46" s="1">
        <v>1.4450000000000001</v>
      </c>
      <c r="L46" s="1">
        <v>1.34</v>
      </c>
      <c r="M46" s="1">
        <v>1.0369999999999999</v>
      </c>
    </row>
    <row r="47" spans="1:14" x14ac:dyDescent="0.3">
      <c r="A47" s="2" t="s">
        <v>6</v>
      </c>
      <c r="B47" s="1">
        <v>1.1859999999999999</v>
      </c>
      <c r="C47" s="1">
        <v>1.1379999999999999</v>
      </c>
      <c r="D47" s="1">
        <v>1.099</v>
      </c>
      <c r="E47" s="1">
        <v>1.109</v>
      </c>
      <c r="F47" s="1">
        <v>1.1299999999999999</v>
      </c>
      <c r="G47" s="1">
        <v>1.044</v>
      </c>
      <c r="H47" s="1">
        <v>1.0009999999999999</v>
      </c>
      <c r="I47" s="1">
        <v>0.93300000000000005</v>
      </c>
      <c r="J47" s="1">
        <v>1.0149999999999999</v>
      </c>
      <c r="K47" s="1">
        <v>0.98499999999999999</v>
      </c>
      <c r="L47" s="1">
        <v>1.131</v>
      </c>
      <c r="M47" s="1">
        <v>1.1539999999999999</v>
      </c>
    </row>
    <row r="48" spans="1:14" x14ac:dyDescent="0.3">
      <c r="A48" s="2" t="s">
        <v>5</v>
      </c>
      <c r="B48" s="1">
        <v>1.169</v>
      </c>
      <c r="C48" s="1">
        <v>1.099</v>
      </c>
      <c r="D48" s="1">
        <v>0.90300000000000002</v>
      </c>
      <c r="E48" s="1">
        <v>1.012</v>
      </c>
      <c r="F48" s="1">
        <v>1.0840000000000001</v>
      </c>
      <c r="G48" s="1">
        <v>1.052</v>
      </c>
      <c r="H48" s="1">
        <v>1.0089999999999999</v>
      </c>
      <c r="I48" s="1">
        <v>1.1160000000000001</v>
      </c>
      <c r="J48" s="1">
        <v>1.022</v>
      </c>
      <c r="K48" s="1">
        <v>0.997</v>
      </c>
      <c r="L48" s="1">
        <v>0.94699999999999995</v>
      </c>
      <c r="M48" s="1">
        <v>1.0780000000000001</v>
      </c>
    </row>
    <row r="49" spans="1:13" x14ac:dyDescent="0.3">
      <c r="A49" s="2" t="s">
        <v>12</v>
      </c>
      <c r="B49" s="1">
        <v>1.1659999999999999</v>
      </c>
      <c r="C49" s="1">
        <v>1.2410000000000001</v>
      </c>
      <c r="D49" s="1">
        <v>1.2629999999999999</v>
      </c>
      <c r="E49" s="1">
        <v>1.2849999999999999</v>
      </c>
      <c r="F49" s="1">
        <v>1.2509999999999999</v>
      </c>
      <c r="G49" s="1">
        <v>1.0149999999999999</v>
      </c>
      <c r="H49" s="1">
        <v>0.98199999999999998</v>
      </c>
      <c r="I49" s="1">
        <v>1.077</v>
      </c>
      <c r="J49" s="1">
        <v>1.077</v>
      </c>
      <c r="K49" s="1">
        <v>1.161</v>
      </c>
      <c r="L49" s="1">
        <v>1.0369999999999999</v>
      </c>
      <c r="M49" s="1">
        <v>1.163</v>
      </c>
    </row>
    <row r="50" spans="1:13" x14ac:dyDescent="0.3">
      <c r="A50" s="2" t="s">
        <v>7</v>
      </c>
      <c r="B50" s="1">
        <v>1.097</v>
      </c>
      <c r="C50" s="1">
        <v>1.0009999999999999</v>
      </c>
      <c r="D50" s="1">
        <v>0.85299999999999998</v>
      </c>
      <c r="E50" s="1">
        <v>0.879</v>
      </c>
      <c r="F50" s="1">
        <v>0.88500000000000001</v>
      </c>
      <c r="G50" s="1">
        <v>0.873</v>
      </c>
      <c r="H50" s="1">
        <v>0.70299999999999996</v>
      </c>
      <c r="I50" s="1">
        <v>0.78800000000000003</v>
      </c>
      <c r="J50" s="1">
        <v>0.9</v>
      </c>
      <c r="K50" s="1">
        <v>0.89600000000000002</v>
      </c>
      <c r="L50" s="1">
        <v>1.1259999999999999</v>
      </c>
      <c r="M50" s="1">
        <v>1.103</v>
      </c>
    </row>
    <row r="51" spans="1:13" x14ac:dyDescent="0.3">
      <c r="A51" s="3" t="s">
        <v>1</v>
      </c>
      <c r="B51" s="4">
        <v>1</v>
      </c>
      <c r="C51" s="4">
        <v>0.99399999999999999</v>
      </c>
      <c r="D51" s="4">
        <v>0.97799999999999998</v>
      </c>
      <c r="E51" s="4">
        <v>0.95799999999999996</v>
      </c>
      <c r="F51" s="4">
        <v>0.86699999999999999</v>
      </c>
      <c r="G51" s="4">
        <v>0.753</v>
      </c>
      <c r="H51" s="4">
        <v>0.75800000000000001</v>
      </c>
      <c r="I51" s="4">
        <v>0.70499999999999996</v>
      </c>
      <c r="J51" s="4">
        <v>0.627</v>
      </c>
      <c r="K51" s="4">
        <v>0.67400000000000004</v>
      </c>
      <c r="L51" s="4">
        <v>1.248</v>
      </c>
      <c r="M51" s="4">
        <v>1.103</v>
      </c>
    </row>
    <row r="52" spans="1:13" x14ac:dyDescent="0.3">
      <c r="A52" s="2" t="s">
        <v>8</v>
      </c>
      <c r="B52" s="1">
        <v>0.96899999999999997</v>
      </c>
      <c r="C52" s="1">
        <v>0.95199999999999996</v>
      </c>
      <c r="D52" s="1">
        <v>1.2270000000000001</v>
      </c>
      <c r="E52" s="1">
        <v>1.131</v>
      </c>
      <c r="F52" s="1">
        <v>0.98799999999999999</v>
      </c>
      <c r="G52" s="1">
        <v>1.02</v>
      </c>
      <c r="H52" s="1">
        <v>0.91</v>
      </c>
      <c r="I52" s="1">
        <v>0.93300000000000005</v>
      </c>
      <c r="J52" s="1">
        <v>0.94599999999999995</v>
      </c>
      <c r="K52" s="1">
        <v>0.94899999999999995</v>
      </c>
      <c r="L52" s="1">
        <v>0.91200000000000003</v>
      </c>
      <c r="M52" s="1">
        <v>0.88800000000000001</v>
      </c>
    </row>
    <row r="53" spans="1:13" x14ac:dyDescent="0.3">
      <c r="A53" s="2" t="s">
        <v>2</v>
      </c>
      <c r="B53" s="1">
        <v>0.79100000000000004</v>
      </c>
      <c r="C53" s="1">
        <v>0.94199999999999995</v>
      </c>
      <c r="D53" s="1">
        <v>0.65800000000000003</v>
      </c>
      <c r="E53" s="1">
        <v>0.72199999999999998</v>
      </c>
      <c r="F53" s="1">
        <v>0.67</v>
      </c>
      <c r="G53" s="1">
        <v>0.70099999999999996</v>
      </c>
      <c r="H53" s="1">
        <v>0.64300000000000002</v>
      </c>
      <c r="I53" s="1">
        <v>0.81799999999999995</v>
      </c>
      <c r="J53" s="1">
        <v>0.72499999999999998</v>
      </c>
      <c r="K53" s="1">
        <v>0.625</v>
      </c>
      <c r="L53" s="1">
        <v>0.69799999999999995</v>
      </c>
      <c r="M53" s="1">
        <v>0.78900000000000003</v>
      </c>
    </row>
    <row r="54" spans="1:13" x14ac:dyDescent="0.3">
      <c r="A54" s="2" t="s">
        <v>14</v>
      </c>
      <c r="B54" s="1">
        <v>0.71099999999999997</v>
      </c>
      <c r="C54" s="1">
        <v>0.92100000000000004</v>
      </c>
      <c r="D54" s="1">
        <v>0.84299999999999997</v>
      </c>
      <c r="E54" s="1">
        <v>0.85299999999999998</v>
      </c>
      <c r="F54" s="1">
        <v>0.89400000000000002</v>
      </c>
      <c r="G54" s="1">
        <v>0.75900000000000001</v>
      </c>
      <c r="H54" s="1">
        <v>0.77200000000000002</v>
      </c>
      <c r="I54" s="1">
        <v>0.999</v>
      </c>
      <c r="J54" s="1">
        <v>1.032</v>
      </c>
      <c r="K54" s="1">
        <v>0.87</v>
      </c>
      <c r="L54" s="1">
        <v>0.85699999999999998</v>
      </c>
      <c r="M54" s="1">
        <v>0.999</v>
      </c>
    </row>
    <row r="55" spans="1:13" x14ac:dyDescent="0.3">
      <c r="A55" s="2" t="s">
        <v>30</v>
      </c>
      <c r="B55" s="1">
        <f t="shared" ref="B55:M55" si="17">AVERAGE(B42:B54)</f>
        <v>1.2324615384615383</v>
      </c>
      <c r="C55" s="1">
        <f t="shared" si="17"/>
        <v>1.2365384615384616</v>
      </c>
      <c r="D55" s="1">
        <f t="shared" si="17"/>
        <v>1.2170000000000001</v>
      </c>
      <c r="E55" s="1">
        <f t="shared" si="17"/>
        <v>1.1453076923076924</v>
      </c>
      <c r="F55" s="1">
        <f t="shared" si="17"/>
        <v>1.123</v>
      </c>
      <c r="G55" s="1">
        <f t="shared" si="17"/>
        <v>1.0806153846153845</v>
      </c>
      <c r="H55" s="1">
        <f t="shared" si="17"/>
        <v>0.98946153846153828</v>
      </c>
      <c r="I55" s="1">
        <f t="shared" si="17"/>
        <v>1.0376153846153846</v>
      </c>
      <c r="J55" s="1">
        <f t="shared" si="17"/>
        <v>1.0240769230769229</v>
      </c>
      <c r="K55" s="1">
        <f t="shared" si="17"/>
        <v>1.0354615384615384</v>
      </c>
      <c r="L55" s="1">
        <f t="shared" si="17"/>
        <v>1.1334615384615383</v>
      </c>
      <c r="M55" s="1">
        <f t="shared" si="17"/>
        <v>1.1596153846153845</v>
      </c>
    </row>
    <row r="56" spans="1:13" x14ac:dyDescent="0.3">
      <c r="A56" s="2" t="s">
        <v>38</v>
      </c>
      <c r="B56" s="1">
        <f>AVERAGE(B42:B45)</f>
        <v>1.64975</v>
      </c>
      <c r="C56" s="1">
        <f t="shared" ref="C56:M56" si="18">AVERAGE(C42:C45)</f>
        <v>1.6250000000000002</v>
      </c>
      <c r="D56" s="1">
        <f t="shared" si="18"/>
        <v>1.6777500000000001</v>
      </c>
      <c r="E56" s="1">
        <f t="shared" si="18"/>
        <v>1.4550000000000001</v>
      </c>
      <c r="F56" s="1">
        <f t="shared" si="18"/>
        <v>1.4682500000000001</v>
      </c>
      <c r="G56" s="1">
        <f t="shared" si="18"/>
        <v>1.4335</v>
      </c>
      <c r="H56" s="1">
        <f t="shared" si="18"/>
        <v>1.2759999999999998</v>
      </c>
      <c r="I56" s="1">
        <f t="shared" si="18"/>
        <v>1.2182499999999998</v>
      </c>
      <c r="J56" s="1">
        <f t="shared" si="18"/>
        <v>1.204</v>
      </c>
      <c r="K56" s="1">
        <f t="shared" si="18"/>
        <v>1.21475</v>
      </c>
      <c r="L56" s="1">
        <f t="shared" si="18"/>
        <v>1.35975</v>
      </c>
      <c r="M56" s="1">
        <f t="shared" si="18"/>
        <v>1.44025</v>
      </c>
    </row>
    <row r="57" spans="1:13" x14ac:dyDescent="0.3">
      <c r="A57" s="2" t="s">
        <v>39</v>
      </c>
      <c r="B57" s="1">
        <f>AVERAGE(B46:B54)</f>
        <v>1.0469999999999999</v>
      </c>
      <c r="C57" s="1">
        <f t="shared" ref="C57:M57" si="19">AVERAGE(C46:C54)</f>
        <v>1.0638888888888889</v>
      </c>
      <c r="D57" s="1">
        <f t="shared" si="19"/>
        <v>1.0122222222222221</v>
      </c>
      <c r="E57" s="1">
        <f t="shared" si="19"/>
        <v>1.0076666666666665</v>
      </c>
      <c r="F57" s="1">
        <f t="shared" si="19"/>
        <v>0.9695555555555555</v>
      </c>
      <c r="G57" s="1">
        <f t="shared" si="19"/>
        <v>0.92377777777777781</v>
      </c>
      <c r="H57" s="1">
        <f t="shared" si="19"/>
        <v>0.86211111111111116</v>
      </c>
      <c r="I57" s="1">
        <f t="shared" si="19"/>
        <v>0.95733333333333326</v>
      </c>
      <c r="J57" s="1">
        <f t="shared" si="19"/>
        <v>0.94411111111111112</v>
      </c>
      <c r="K57" s="1">
        <f t="shared" si="19"/>
        <v>0.95577777777777784</v>
      </c>
      <c r="L57" s="1">
        <f t="shared" si="19"/>
        <v>1.0328888888888887</v>
      </c>
      <c r="M57" s="1">
        <f t="shared" si="19"/>
        <v>1.034888888888889</v>
      </c>
    </row>
    <row r="58" spans="1:13" x14ac:dyDescent="0.3">
      <c r="A58" s="2" t="s">
        <v>27</v>
      </c>
      <c r="B58" s="1">
        <f>AVERAGE(B51:B54)</f>
        <v>0.86774999999999991</v>
      </c>
      <c r="C58" s="1">
        <f t="shared" ref="C58:M58" si="20">AVERAGE(C51:C54)</f>
        <v>0.95225000000000004</v>
      </c>
      <c r="D58" s="1">
        <f t="shared" si="20"/>
        <v>0.92649999999999999</v>
      </c>
      <c r="E58" s="1">
        <f t="shared" si="20"/>
        <v>0.91599999999999993</v>
      </c>
      <c r="F58" s="1">
        <f t="shared" si="20"/>
        <v>0.85475000000000001</v>
      </c>
      <c r="G58" s="1">
        <f t="shared" si="20"/>
        <v>0.80825000000000002</v>
      </c>
      <c r="H58" s="1">
        <f t="shared" si="20"/>
        <v>0.77075000000000005</v>
      </c>
      <c r="I58" s="1">
        <f t="shared" si="20"/>
        <v>0.86375000000000002</v>
      </c>
      <c r="J58" s="1">
        <f t="shared" si="20"/>
        <v>0.83250000000000002</v>
      </c>
      <c r="K58" s="1">
        <f t="shared" si="20"/>
        <v>0.77950000000000008</v>
      </c>
      <c r="L58" s="1">
        <f t="shared" si="20"/>
        <v>0.92874999999999996</v>
      </c>
      <c r="M58" s="1">
        <f t="shared" si="20"/>
        <v>0.94475000000000009</v>
      </c>
    </row>
    <row r="59" spans="1:13" x14ac:dyDescent="0.3">
      <c r="A59" s="2" t="s">
        <v>29</v>
      </c>
      <c r="B59" s="1">
        <f>AVERAGE(B42:B50)</f>
        <v>1.3945555555555555</v>
      </c>
      <c r="C59" s="1">
        <f t="shared" ref="C59:M59" si="21">AVERAGE(C42:C50)</f>
        <v>1.3628888888888888</v>
      </c>
      <c r="D59" s="1">
        <f t="shared" si="21"/>
        <v>1.346111111111111</v>
      </c>
      <c r="E59" s="1">
        <f t="shared" si="21"/>
        <v>1.2472222222222222</v>
      </c>
      <c r="F59" s="1">
        <f t="shared" si="21"/>
        <v>1.2422222222222221</v>
      </c>
      <c r="G59" s="1">
        <f t="shared" si="21"/>
        <v>1.2016666666666667</v>
      </c>
      <c r="H59" s="1">
        <f t="shared" si="21"/>
        <v>1.0866666666666664</v>
      </c>
      <c r="I59" s="1">
        <f t="shared" si="21"/>
        <v>1.1148888888888888</v>
      </c>
      <c r="J59" s="1">
        <f t="shared" si="21"/>
        <v>1.1092222222222221</v>
      </c>
      <c r="K59" s="1">
        <f t="shared" si="21"/>
        <v>1.1492222222222224</v>
      </c>
      <c r="L59" s="1">
        <f t="shared" si="21"/>
        <v>1.2244444444444442</v>
      </c>
      <c r="M59" s="1">
        <f t="shared" si="21"/>
        <v>1.2551111111111111</v>
      </c>
    </row>
    <row r="61" spans="1:13" ht="15.6" x14ac:dyDescent="0.3">
      <c r="B61" s="24" t="s">
        <v>13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x14ac:dyDescent="0.3">
      <c r="B62" s="2">
        <v>2006</v>
      </c>
      <c r="C62" s="2">
        <v>2007</v>
      </c>
      <c r="D62" s="2">
        <v>2008</v>
      </c>
      <c r="E62" s="2">
        <v>2009</v>
      </c>
      <c r="F62" s="2">
        <v>2010</v>
      </c>
      <c r="G62" s="2">
        <v>2011</v>
      </c>
      <c r="H62" s="2">
        <v>2012</v>
      </c>
      <c r="I62" s="2">
        <v>2013</v>
      </c>
      <c r="J62" s="2">
        <v>2014</v>
      </c>
      <c r="K62" s="2">
        <v>2015</v>
      </c>
      <c r="L62" s="2">
        <v>2016</v>
      </c>
      <c r="M62" s="2">
        <v>2017</v>
      </c>
    </row>
    <row r="63" spans="1:13" x14ac:dyDescent="0.3">
      <c r="A63" s="2" t="s">
        <v>30</v>
      </c>
      <c r="C63" s="9">
        <f>(C55-B55)/B55</f>
        <v>3.3079515665961211E-3</v>
      </c>
      <c r="D63" s="9">
        <f t="shared" ref="D63:M63" si="22">(D55-C55)/C55</f>
        <v>-1.5800933125971979E-2</v>
      </c>
      <c r="E63" s="9">
        <f t="shared" si="22"/>
        <v>-5.890904494026928E-2</v>
      </c>
      <c r="F63" s="9">
        <f t="shared" si="22"/>
        <v>-1.9477466586070299E-2</v>
      </c>
      <c r="G63" s="9">
        <f t="shared" si="22"/>
        <v>-3.7742311117199882E-2</v>
      </c>
      <c r="H63" s="9">
        <f t="shared" si="22"/>
        <v>-8.4353644646924922E-2</v>
      </c>
      <c r="I63" s="9">
        <f t="shared" si="22"/>
        <v>4.8666718494908057E-2</v>
      </c>
      <c r="J63" s="9">
        <f t="shared" si="22"/>
        <v>-1.3047668470605855E-2</v>
      </c>
      <c r="K63" s="9">
        <f t="shared" si="22"/>
        <v>1.1116953353864806E-2</v>
      </c>
      <c r="L63" s="9">
        <f t="shared" si="22"/>
        <v>9.4643785751429926E-2</v>
      </c>
      <c r="M63" s="9">
        <f t="shared" si="22"/>
        <v>2.3074312860536177E-2</v>
      </c>
    </row>
    <row r="64" spans="1:13" x14ac:dyDescent="0.3">
      <c r="A64" s="2" t="s">
        <v>38</v>
      </c>
      <c r="C64" s="9">
        <f t="shared" ref="C64:M64" si="23">(C56-B56)/B56</f>
        <v>-1.5002273071677423E-2</v>
      </c>
      <c r="D64" s="9">
        <f t="shared" si="23"/>
        <v>3.2461538461538368E-2</v>
      </c>
      <c r="E64" s="9">
        <f t="shared" si="23"/>
        <v>-0.13276709879302637</v>
      </c>
      <c r="F64" s="9">
        <f t="shared" si="23"/>
        <v>9.1065292096219816E-3</v>
      </c>
      <c r="G64" s="9">
        <f t="shared" si="23"/>
        <v>-2.3667631534139321E-2</v>
      </c>
      <c r="H64" s="9">
        <f t="shared" si="23"/>
        <v>-0.10987094523892585</v>
      </c>
      <c r="I64" s="9">
        <f t="shared" si="23"/>
        <v>-4.5258620689655152E-2</v>
      </c>
      <c r="J64" s="9">
        <f t="shared" si="23"/>
        <v>-1.1697106505232814E-2</v>
      </c>
      <c r="K64" s="9">
        <f t="shared" si="23"/>
        <v>8.9285714285714593E-3</v>
      </c>
      <c r="L64" s="9">
        <f t="shared" si="23"/>
        <v>0.11936612471701998</v>
      </c>
      <c r="M64" s="9">
        <f t="shared" si="23"/>
        <v>5.9202059202059211E-2</v>
      </c>
    </row>
    <row r="65" spans="1:14" x14ac:dyDescent="0.3">
      <c r="A65" s="2" t="s">
        <v>39</v>
      </c>
      <c r="C65" s="9">
        <f t="shared" ref="C65:M65" si="24">(C57-B57)/B57</f>
        <v>1.6130743924440263E-2</v>
      </c>
      <c r="D65" s="9">
        <f t="shared" si="24"/>
        <v>-4.8563968668407391E-2</v>
      </c>
      <c r="E65" s="9">
        <f t="shared" si="24"/>
        <v>-4.5005488474205071E-3</v>
      </c>
      <c r="F65" s="9">
        <f t="shared" si="24"/>
        <v>-3.7821148969015207E-2</v>
      </c>
      <c r="G65" s="9">
        <f t="shared" si="24"/>
        <v>-4.7215218886087471E-2</v>
      </c>
      <c r="H65" s="9">
        <f t="shared" si="24"/>
        <v>-6.6754871301419272E-2</v>
      </c>
      <c r="I65" s="9">
        <f t="shared" si="24"/>
        <v>0.11045237788374776</v>
      </c>
      <c r="J65" s="9">
        <f t="shared" si="24"/>
        <v>-1.3811513463323958E-2</v>
      </c>
      <c r="K65" s="9">
        <f t="shared" si="24"/>
        <v>1.2357302577380302E-2</v>
      </c>
      <c r="L65" s="9">
        <f t="shared" si="24"/>
        <v>8.0678911880957702E-2</v>
      </c>
      <c r="M65" s="9">
        <f t="shared" si="24"/>
        <v>1.9363166953530568E-3</v>
      </c>
    </row>
    <row r="66" spans="1:14" x14ac:dyDescent="0.3">
      <c r="A66" s="2" t="s">
        <v>27</v>
      </c>
      <c r="C66" s="9">
        <f t="shared" ref="C66:M66" si="25">(C58-B58)/B58</f>
        <v>9.7378277153558207E-2</v>
      </c>
      <c r="D66" s="9">
        <f t="shared" si="25"/>
        <v>-2.7041218167498084E-2</v>
      </c>
      <c r="E66" s="9">
        <f t="shared" si="25"/>
        <v>-1.1332973556395105E-2</v>
      </c>
      <c r="F66" s="9">
        <f t="shared" si="25"/>
        <v>-6.6866812227074149E-2</v>
      </c>
      <c r="G66" s="9">
        <f t="shared" si="25"/>
        <v>-5.4401871892366171E-2</v>
      </c>
      <c r="H66" s="9">
        <f t="shared" si="25"/>
        <v>-4.6396535725332477E-2</v>
      </c>
      <c r="I66" s="9">
        <f t="shared" si="25"/>
        <v>0.12066169315601682</v>
      </c>
      <c r="J66" s="9">
        <f t="shared" si="25"/>
        <v>-3.6179450072358899E-2</v>
      </c>
      <c r="K66" s="9">
        <f t="shared" si="25"/>
        <v>-6.3663663663663592E-2</v>
      </c>
      <c r="L66" s="9">
        <f t="shared" si="25"/>
        <v>0.19146889031430386</v>
      </c>
      <c r="M66" s="9">
        <f t="shared" si="25"/>
        <v>1.7227456258411978E-2</v>
      </c>
    </row>
    <row r="67" spans="1:14" x14ac:dyDescent="0.3">
      <c r="A67" s="2" t="s">
        <v>29</v>
      </c>
      <c r="C67" s="9">
        <f t="shared" ref="C67:M67" si="26">(C59-B59)/B59</f>
        <v>-2.27073539956976E-2</v>
      </c>
      <c r="D67" s="9">
        <f t="shared" si="26"/>
        <v>-1.2310451654981252E-2</v>
      </c>
      <c r="E67" s="9">
        <f t="shared" si="26"/>
        <v>-7.3462649607924008E-2</v>
      </c>
      <c r="F67" s="9">
        <f t="shared" si="26"/>
        <v>-4.0089086859689121E-3</v>
      </c>
      <c r="G67" s="9">
        <f t="shared" si="26"/>
        <v>-3.2647584973166291E-2</v>
      </c>
      <c r="H67" s="9">
        <f t="shared" si="26"/>
        <v>-9.5700416088765783E-2</v>
      </c>
      <c r="I67" s="9">
        <f t="shared" si="26"/>
        <v>2.5971370143149427E-2</v>
      </c>
      <c r="J67" s="9">
        <f t="shared" si="26"/>
        <v>-5.0827187562288599E-3</v>
      </c>
      <c r="K67" s="9">
        <f t="shared" si="26"/>
        <v>3.6061304217169424E-2</v>
      </c>
      <c r="L67" s="9">
        <f t="shared" si="26"/>
        <v>6.5454897031808623E-2</v>
      </c>
      <c r="M67" s="9">
        <f t="shared" si="26"/>
        <v>2.5045372050816844E-2</v>
      </c>
    </row>
    <row r="69" spans="1:14" ht="100.8" x14ac:dyDescent="0.3">
      <c r="B69" s="29" t="s">
        <v>34</v>
      </c>
      <c r="C69" s="29"/>
      <c r="D69" s="29"/>
      <c r="E69" s="29" t="s">
        <v>35</v>
      </c>
      <c r="F69" s="29"/>
      <c r="G69" s="29"/>
      <c r="I69" s="28" t="s">
        <v>55</v>
      </c>
      <c r="J69" s="28"/>
      <c r="K69" s="28"/>
      <c r="L69" s="28"/>
    </row>
    <row r="70" spans="1:14" x14ac:dyDescent="0.3">
      <c r="B70" s="3" t="s">
        <v>33</v>
      </c>
      <c r="C70" s="3" t="s">
        <v>31</v>
      </c>
      <c r="D70" s="3" t="s">
        <v>32</v>
      </c>
      <c r="E70" s="3" t="s">
        <v>33</v>
      </c>
      <c r="F70" s="3" t="s">
        <v>31</v>
      </c>
      <c r="G70" s="3" t="s">
        <v>32</v>
      </c>
      <c r="I70" s="3" t="s">
        <v>56</v>
      </c>
      <c r="J70" s="3" t="s">
        <v>32</v>
      </c>
      <c r="K70" s="3" t="s">
        <v>57</v>
      </c>
      <c r="L70" s="3" t="s">
        <v>58</v>
      </c>
    </row>
    <row r="71" spans="1:14" x14ac:dyDescent="0.3">
      <c r="A71" s="2" t="s">
        <v>30</v>
      </c>
      <c r="B71" s="10">
        <f>AVERAGE(C63:M63)</f>
        <v>-4.4110315327006494E-3</v>
      </c>
      <c r="C71" s="10">
        <f>AVERAGE(C63:H63)</f>
        <v>-3.5495908141640047E-2</v>
      </c>
      <c r="D71" s="10">
        <f>AVERAGE(I63:M63)</f>
        <v>3.289082039802662E-2</v>
      </c>
      <c r="E71" s="11">
        <f>((M55/B55)^(1/11))-1</f>
        <v>-5.5233295762294743E-3</v>
      </c>
      <c r="F71" s="11">
        <f>((H55/B55)^(1/6))-1</f>
        <v>-3.593957112640267E-2</v>
      </c>
      <c r="G71" s="11">
        <f>((M55/H55)^(1/5))-1</f>
        <v>3.2245528425803194E-2</v>
      </c>
      <c r="I71" s="11">
        <f>((M55/G55)^(1/6))-1</f>
        <v>1.1829033758922636E-2</v>
      </c>
      <c r="J71" s="11">
        <f>((M55/H55)^(1/5))-1</f>
        <v>3.2245528425803194E-2</v>
      </c>
      <c r="K71" s="11">
        <f>((M55/I55)^(1/4))-1</f>
        <v>2.818056760685117E-2</v>
      </c>
      <c r="L71" s="11">
        <f>((M55/J55)^(1/3))-1</f>
        <v>4.230254039186998E-2</v>
      </c>
    </row>
    <row r="72" spans="1:14" x14ac:dyDescent="0.3">
      <c r="A72" s="2" t="s">
        <v>38</v>
      </c>
      <c r="B72" s="10">
        <f t="shared" ref="B72:B75" si="27">AVERAGE(C64:M64)</f>
        <v>-9.9271684376223569E-3</v>
      </c>
      <c r="C72" s="10">
        <f t="shared" ref="C72:C75" si="28">AVERAGE(C64:H64)</f>
        <v>-3.9956646827768096E-2</v>
      </c>
      <c r="D72" s="10">
        <f t="shared" ref="D72:D75" si="29">AVERAGE(I64:M64)</f>
        <v>2.6108205630552533E-2</v>
      </c>
      <c r="E72" s="11">
        <f t="shared" ref="E72:E75" si="30">((M56/B56)^(1/11))-1</f>
        <v>-1.2270195245100535E-2</v>
      </c>
      <c r="F72" s="11">
        <f t="shared" ref="F72:F75" si="31">((H56/B56)^(1/6))-1</f>
        <v>-4.1911951010477733E-2</v>
      </c>
      <c r="G72" s="11">
        <f t="shared" ref="G72:G75" si="32">((M56/H56)^(1/5))-1</f>
        <v>2.4512925424265086E-2</v>
      </c>
      <c r="I72" s="11">
        <f t="shared" ref="I72:I75" si="33">((M56/G56)^(1/6))-1</f>
        <v>7.8325713396698582E-4</v>
      </c>
      <c r="J72" s="11">
        <f t="shared" ref="J72:J75" si="34">((M56/H56)^(1/5))-1</f>
        <v>2.4512925424265086E-2</v>
      </c>
      <c r="K72" s="11">
        <f t="shared" ref="K72:K75" si="35">((M56/I56)^(1/4))-1</f>
        <v>4.2738396996674366E-2</v>
      </c>
      <c r="L72" s="11">
        <f t="shared" ref="L72:L75" si="36">((M56/J56)^(1/3))-1</f>
        <v>6.1541879216175044E-2</v>
      </c>
    </row>
    <row r="73" spans="1:14" x14ac:dyDescent="0.3">
      <c r="A73" s="2" t="s">
        <v>39</v>
      </c>
      <c r="B73" s="10">
        <f t="shared" si="27"/>
        <v>2.625802569277511E-4</v>
      </c>
      <c r="C73" s="10">
        <f t="shared" si="28"/>
        <v>-3.1454168791318265E-2</v>
      </c>
      <c r="D73" s="10">
        <f t="shared" si="29"/>
        <v>3.8322679114822969E-2</v>
      </c>
      <c r="E73" s="11">
        <f t="shared" si="30"/>
        <v>-1.0571557861851488E-3</v>
      </c>
      <c r="F73" s="11">
        <f t="shared" si="31"/>
        <v>-3.1864615584939138E-2</v>
      </c>
      <c r="G73" s="11">
        <f t="shared" si="32"/>
        <v>3.7208569638304212E-2</v>
      </c>
      <c r="I73" s="11">
        <f t="shared" si="33"/>
        <v>1.9109935358732733E-2</v>
      </c>
      <c r="J73" s="11">
        <f t="shared" si="34"/>
        <v>3.7208569638304212E-2</v>
      </c>
      <c r="K73" s="11">
        <f t="shared" si="35"/>
        <v>1.9665289787089479E-2</v>
      </c>
      <c r="L73" s="11">
        <f t="shared" si="36"/>
        <v>3.1074877181133997E-2</v>
      </c>
    </row>
    <row r="74" spans="1:14" x14ac:dyDescent="0.3">
      <c r="A74" s="2" t="s">
        <v>27</v>
      </c>
      <c r="B74" s="10">
        <f t="shared" si="27"/>
        <v>1.0986708325236582E-2</v>
      </c>
      <c r="C74" s="10">
        <f t="shared" si="28"/>
        <v>-1.8110189069184629E-2</v>
      </c>
      <c r="D74" s="10">
        <f t="shared" si="29"/>
        <v>4.5902985198542037E-2</v>
      </c>
      <c r="E74" s="11">
        <f t="shared" si="30"/>
        <v>7.7587339616813633E-3</v>
      </c>
      <c r="F74" s="11">
        <f t="shared" si="31"/>
        <v>-1.9562715333720671E-2</v>
      </c>
      <c r="G74" s="11">
        <f t="shared" si="32"/>
        <v>4.1551319483121629E-2</v>
      </c>
      <c r="I74" s="11">
        <f t="shared" si="33"/>
        <v>2.6349317569463793E-2</v>
      </c>
      <c r="J74" s="11">
        <f t="shared" si="34"/>
        <v>4.1551319483121629E-2</v>
      </c>
      <c r="K74" s="11">
        <f t="shared" si="35"/>
        <v>2.2662214957252846E-2</v>
      </c>
      <c r="L74" s="11">
        <f t="shared" si="36"/>
        <v>4.3063830882728249E-2</v>
      </c>
    </row>
    <row r="75" spans="1:14" x14ac:dyDescent="0.3">
      <c r="A75" s="2" t="s">
        <v>29</v>
      </c>
      <c r="B75" s="10">
        <f t="shared" si="27"/>
        <v>-8.489740029071673E-3</v>
      </c>
      <c r="C75" s="10">
        <f t="shared" si="28"/>
        <v>-4.0139560834417311E-2</v>
      </c>
      <c r="D75" s="10">
        <f t="shared" si="29"/>
        <v>2.9490044937343092E-2</v>
      </c>
      <c r="E75" s="11">
        <f t="shared" si="30"/>
        <v>-9.5317064464202073E-3</v>
      </c>
      <c r="F75" s="11">
        <f t="shared" si="31"/>
        <v>-4.0724349392172399E-2</v>
      </c>
      <c r="G75" s="11">
        <f t="shared" si="32"/>
        <v>2.9241207847441775E-2</v>
      </c>
      <c r="I75" s="11">
        <f t="shared" si="33"/>
        <v>7.2787995039327313E-3</v>
      </c>
      <c r="J75" s="11">
        <f t="shared" si="34"/>
        <v>2.9241207847441775E-2</v>
      </c>
      <c r="K75" s="11">
        <f t="shared" si="35"/>
        <v>3.0060294288270839E-2</v>
      </c>
      <c r="L75" s="11">
        <f t="shared" si="36"/>
        <v>4.2048351451114296E-2</v>
      </c>
    </row>
    <row r="77" spans="1:14" ht="18" x14ac:dyDescent="0.35">
      <c r="A77" s="30" t="s">
        <v>40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ht="15.6" x14ac:dyDescent="0.3">
      <c r="A78" s="2"/>
      <c r="B78" s="24" t="s">
        <v>13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4" x14ac:dyDescent="0.3">
      <c r="A79" s="3" t="s">
        <v>0</v>
      </c>
      <c r="B79" s="3">
        <v>2006</v>
      </c>
      <c r="C79" s="3">
        <v>2007</v>
      </c>
      <c r="D79" s="3">
        <v>2008</v>
      </c>
      <c r="E79" s="3">
        <v>2009</v>
      </c>
      <c r="F79" s="3">
        <v>2010</v>
      </c>
      <c r="G79" s="3">
        <v>2011</v>
      </c>
      <c r="H79" s="3">
        <v>2012</v>
      </c>
      <c r="I79" s="3">
        <v>2013</v>
      </c>
      <c r="J79" s="3">
        <v>2014</v>
      </c>
      <c r="K79" s="3">
        <v>2015</v>
      </c>
      <c r="L79" s="3">
        <v>2016</v>
      </c>
      <c r="M79" s="3">
        <v>2017</v>
      </c>
    </row>
    <row r="80" spans="1:14" x14ac:dyDescent="0.3">
      <c r="A80" s="2" t="s">
        <v>4</v>
      </c>
      <c r="B80" s="1">
        <v>2.0230000000000001</v>
      </c>
      <c r="C80" s="1">
        <v>1.83</v>
      </c>
      <c r="D80" s="1">
        <v>1.9890000000000001</v>
      </c>
      <c r="E80" s="1">
        <v>1.643</v>
      </c>
      <c r="F80" s="1">
        <v>1.5229999999999999</v>
      </c>
      <c r="G80" s="1">
        <v>1.7010000000000001</v>
      </c>
      <c r="H80" s="1">
        <v>1.331</v>
      </c>
      <c r="I80" s="1">
        <v>1.39</v>
      </c>
      <c r="J80" s="1">
        <v>1.345</v>
      </c>
      <c r="K80" s="1">
        <v>1.4259999999999999</v>
      </c>
      <c r="L80" s="1">
        <v>1.508</v>
      </c>
      <c r="M80" s="1">
        <v>1.677</v>
      </c>
    </row>
    <row r="81" spans="1:13" x14ac:dyDescent="0.3">
      <c r="A81" s="2" t="s">
        <v>10</v>
      </c>
      <c r="B81" s="1">
        <v>1.732</v>
      </c>
      <c r="C81" s="1">
        <v>1.82</v>
      </c>
      <c r="D81" s="1">
        <v>1.7849999999999999</v>
      </c>
      <c r="E81" s="1">
        <v>1.6639999999999999</v>
      </c>
      <c r="F81" s="1">
        <v>1.5920000000000001</v>
      </c>
      <c r="G81" s="1">
        <v>1.3109999999999999</v>
      </c>
      <c r="H81" s="1">
        <v>1.3280000000000001</v>
      </c>
      <c r="I81" s="1">
        <v>1.2390000000000001</v>
      </c>
      <c r="J81" s="1">
        <v>1.177</v>
      </c>
      <c r="K81" s="1">
        <v>1.1830000000000001</v>
      </c>
      <c r="L81" s="1">
        <v>1.389</v>
      </c>
      <c r="M81" s="1">
        <v>1.1950000000000001</v>
      </c>
    </row>
    <row r="82" spans="1:13" x14ac:dyDescent="0.3">
      <c r="A82" s="2" t="s">
        <v>9</v>
      </c>
      <c r="B82" s="1">
        <v>1.476</v>
      </c>
      <c r="C82" s="1">
        <v>1.679</v>
      </c>
      <c r="D82" s="1">
        <v>1.7390000000000001</v>
      </c>
      <c r="E82" s="1">
        <v>1.518</v>
      </c>
      <c r="F82" s="1">
        <v>1.641</v>
      </c>
      <c r="G82" s="1">
        <v>1.6339999999999999</v>
      </c>
      <c r="H82" s="1">
        <v>1.3819999999999999</v>
      </c>
      <c r="I82" s="1">
        <v>1.288</v>
      </c>
      <c r="J82" s="1">
        <v>1.3839999999999999</v>
      </c>
      <c r="K82" s="1">
        <v>1.3580000000000001</v>
      </c>
      <c r="L82" s="1">
        <v>1.6910000000000001</v>
      </c>
      <c r="M82" s="1">
        <v>1.82</v>
      </c>
    </row>
    <row r="83" spans="1:13" x14ac:dyDescent="0.3">
      <c r="A83" s="2" t="s">
        <v>3</v>
      </c>
      <c r="B83" s="1">
        <v>1.3680000000000001</v>
      </c>
      <c r="C83" s="1">
        <v>1.171</v>
      </c>
      <c r="D83" s="1">
        <v>1.198</v>
      </c>
      <c r="E83" s="1">
        <v>0.995</v>
      </c>
      <c r="F83" s="1">
        <v>1.117</v>
      </c>
      <c r="G83" s="1">
        <v>1.0880000000000001</v>
      </c>
      <c r="H83" s="1">
        <v>1.0629999999999999</v>
      </c>
      <c r="I83" s="1">
        <v>0.95599999999999996</v>
      </c>
      <c r="J83" s="1">
        <v>0.91</v>
      </c>
      <c r="K83" s="1">
        <v>0.89200000000000002</v>
      </c>
      <c r="L83" s="1">
        <v>0.85099999999999998</v>
      </c>
      <c r="M83" s="1">
        <v>1.069</v>
      </c>
    </row>
    <row r="84" spans="1:13" x14ac:dyDescent="0.3">
      <c r="A84" s="2" t="s">
        <v>11</v>
      </c>
      <c r="B84" s="1">
        <v>1.3340000000000001</v>
      </c>
      <c r="C84" s="1">
        <v>1.2869999999999999</v>
      </c>
      <c r="D84" s="1">
        <v>1.286</v>
      </c>
      <c r="E84" s="1">
        <v>1.1200000000000001</v>
      </c>
      <c r="F84" s="1">
        <v>0.95699999999999996</v>
      </c>
      <c r="G84" s="1">
        <v>1.097</v>
      </c>
      <c r="H84" s="1">
        <v>0.98099999999999998</v>
      </c>
      <c r="I84" s="1">
        <v>1.2470000000000001</v>
      </c>
      <c r="J84" s="1">
        <v>1.153</v>
      </c>
      <c r="K84" s="1">
        <v>1.4450000000000001</v>
      </c>
      <c r="L84" s="1">
        <v>1.34</v>
      </c>
      <c r="M84" s="1">
        <v>1.0369999999999999</v>
      </c>
    </row>
    <row r="85" spans="1:13" x14ac:dyDescent="0.3">
      <c r="A85" s="2" t="s">
        <v>6</v>
      </c>
      <c r="B85" s="1">
        <v>1.1859999999999999</v>
      </c>
      <c r="C85" s="1">
        <v>1.1379999999999999</v>
      </c>
      <c r="D85" s="1">
        <v>1.099</v>
      </c>
      <c r="E85" s="1">
        <v>1.109</v>
      </c>
      <c r="F85" s="1">
        <v>1.1299999999999999</v>
      </c>
      <c r="G85" s="1">
        <v>1.044</v>
      </c>
      <c r="H85" s="1">
        <v>1.0009999999999999</v>
      </c>
      <c r="I85" s="1">
        <v>0.93300000000000005</v>
      </c>
      <c r="J85" s="1">
        <v>1.0149999999999999</v>
      </c>
      <c r="K85" s="1">
        <v>0.98499999999999999</v>
      </c>
      <c r="L85" s="1">
        <v>1.131</v>
      </c>
      <c r="M85" s="1">
        <v>1.1539999999999999</v>
      </c>
    </row>
    <row r="86" spans="1:13" x14ac:dyDescent="0.3">
      <c r="A86" s="2" t="s">
        <v>5</v>
      </c>
      <c r="B86" s="1">
        <v>1.169</v>
      </c>
      <c r="C86" s="1">
        <v>1.099</v>
      </c>
      <c r="D86" s="1">
        <v>0.90300000000000002</v>
      </c>
      <c r="E86" s="1">
        <v>1.012</v>
      </c>
      <c r="F86" s="1">
        <v>1.0840000000000001</v>
      </c>
      <c r="G86" s="1">
        <v>1.052</v>
      </c>
      <c r="H86" s="1">
        <v>1.0089999999999999</v>
      </c>
      <c r="I86" s="1">
        <v>1.1160000000000001</v>
      </c>
      <c r="J86" s="1">
        <v>1.022</v>
      </c>
      <c r="K86" s="1">
        <v>0.997</v>
      </c>
      <c r="L86" s="1">
        <v>0.94699999999999995</v>
      </c>
      <c r="M86" s="1">
        <v>1.0780000000000001</v>
      </c>
    </row>
    <row r="87" spans="1:13" x14ac:dyDescent="0.3">
      <c r="A87" s="2" t="s">
        <v>12</v>
      </c>
      <c r="B87" s="1">
        <v>1.1659999999999999</v>
      </c>
      <c r="C87" s="1">
        <v>1.2410000000000001</v>
      </c>
      <c r="D87" s="1">
        <v>1.2629999999999999</v>
      </c>
      <c r="E87" s="1">
        <v>1.2849999999999999</v>
      </c>
      <c r="F87" s="1">
        <v>1.2509999999999999</v>
      </c>
      <c r="G87" s="1">
        <v>1.0149999999999999</v>
      </c>
      <c r="H87" s="1">
        <v>0.98199999999999998</v>
      </c>
      <c r="I87" s="1">
        <v>1.077</v>
      </c>
      <c r="J87" s="1">
        <v>1.077</v>
      </c>
      <c r="K87" s="1">
        <v>1.161</v>
      </c>
      <c r="L87" s="1">
        <v>1.0369999999999999</v>
      </c>
      <c r="M87" s="1">
        <v>1.163</v>
      </c>
    </row>
    <row r="88" spans="1:13" x14ac:dyDescent="0.3">
      <c r="A88" s="2" t="s">
        <v>7</v>
      </c>
      <c r="B88" s="1">
        <v>1.097</v>
      </c>
      <c r="C88" s="1">
        <v>1.0009999999999999</v>
      </c>
      <c r="D88" s="1">
        <v>0.85299999999999998</v>
      </c>
      <c r="E88" s="1">
        <v>0.879</v>
      </c>
      <c r="F88" s="1">
        <v>0.88500000000000001</v>
      </c>
      <c r="G88" s="1">
        <v>0.873</v>
      </c>
      <c r="H88" s="1">
        <v>0.70299999999999996</v>
      </c>
      <c r="I88" s="1">
        <v>0.78800000000000003</v>
      </c>
      <c r="J88" s="1">
        <v>0.9</v>
      </c>
      <c r="K88" s="1">
        <v>0.89600000000000002</v>
      </c>
      <c r="L88" s="1">
        <v>1.1259999999999999</v>
      </c>
      <c r="M88" s="1">
        <v>1.103</v>
      </c>
    </row>
    <row r="89" spans="1:13" x14ac:dyDescent="0.3">
      <c r="A89" s="3" t="s">
        <v>1</v>
      </c>
      <c r="B89" s="4">
        <v>1</v>
      </c>
      <c r="C89" s="4">
        <v>0.99399999999999999</v>
      </c>
      <c r="D89" s="4">
        <v>0.97799999999999998</v>
      </c>
      <c r="E89" s="4">
        <v>0.95799999999999996</v>
      </c>
      <c r="F89" s="4">
        <v>0.86699999999999999</v>
      </c>
      <c r="G89" s="4">
        <v>0.753</v>
      </c>
      <c r="H89" s="4">
        <v>0.75800000000000001</v>
      </c>
      <c r="I89" s="4">
        <v>0.70499999999999996</v>
      </c>
      <c r="J89" s="4">
        <v>0.627</v>
      </c>
      <c r="K89" s="4">
        <v>0.67400000000000004</v>
      </c>
      <c r="L89" s="4">
        <v>1.248</v>
      </c>
      <c r="M89" s="4">
        <v>1.103</v>
      </c>
    </row>
    <row r="90" spans="1:13" x14ac:dyDescent="0.3">
      <c r="A90" s="2" t="s">
        <v>8</v>
      </c>
      <c r="B90" s="1">
        <v>0.96899999999999997</v>
      </c>
      <c r="C90" s="1">
        <v>0.95199999999999996</v>
      </c>
      <c r="D90" s="1">
        <v>1.2270000000000001</v>
      </c>
      <c r="E90" s="1">
        <v>1.131</v>
      </c>
      <c r="F90" s="1">
        <v>0.98799999999999999</v>
      </c>
      <c r="G90" s="1">
        <v>1.02</v>
      </c>
      <c r="H90" s="1">
        <v>0.91</v>
      </c>
      <c r="I90" s="1">
        <v>0.93300000000000005</v>
      </c>
      <c r="J90" s="1">
        <v>0.94599999999999995</v>
      </c>
      <c r="K90" s="1">
        <v>0.94899999999999995</v>
      </c>
      <c r="L90" s="1">
        <v>0.91200000000000003</v>
      </c>
      <c r="M90" s="1">
        <v>0.88800000000000001</v>
      </c>
    </row>
    <row r="91" spans="1:13" x14ac:dyDescent="0.3">
      <c r="A91" s="2" t="s">
        <v>2</v>
      </c>
      <c r="B91" s="1">
        <v>0.79100000000000004</v>
      </c>
      <c r="C91" s="1">
        <v>0.94199999999999995</v>
      </c>
      <c r="D91" s="1">
        <v>0.65800000000000003</v>
      </c>
      <c r="E91" s="1">
        <v>0.72199999999999998</v>
      </c>
      <c r="F91" s="1">
        <v>0.67</v>
      </c>
      <c r="G91" s="1">
        <v>0.70099999999999996</v>
      </c>
      <c r="H91" s="1">
        <v>0.64300000000000002</v>
      </c>
      <c r="I91" s="1">
        <v>0.81799999999999995</v>
      </c>
      <c r="J91" s="1">
        <v>0.72499999999999998</v>
      </c>
      <c r="K91" s="1">
        <v>0.625</v>
      </c>
      <c r="L91" s="1">
        <v>0.69799999999999995</v>
      </c>
      <c r="M91" s="1">
        <v>0.78900000000000003</v>
      </c>
    </row>
    <row r="92" spans="1:13" x14ac:dyDescent="0.3">
      <c r="A92" s="2" t="s">
        <v>14</v>
      </c>
      <c r="B92" s="1">
        <v>0.71099999999999997</v>
      </c>
      <c r="C92" s="1">
        <v>0.92100000000000004</v>
      </c>
      <c r="D92" s="1">
        <v>0.84299999999999997</v>
      </c>
      <c r="E92" s="1">
        <v>0.85299999999999998</v>
      </c>
      <c r="F92" s="1">
        <v>0.89400000000000002</v>
      </c>
      <c r="G92" s="1">
        <v>0.75900000000000001</v>
      </c>
      <c r="H92" s="1">
        <v>0.77200000000000002</v>
      </c>
      <c r="I92" s="1">
        <v>0.999</v>
      </c>
      <c r="J92" s="1">
        <v>1.032</v>
      </c>
      <c r="K92" s="1">
        <v>0.87</v>
      </c>
      <c r="L92" s="1">
        <v>0.85699999999999998</v>
      </c>
      <c r="M92" s="1">
        <v>0.999</v>
      </c>
    </row>
    <row r="93" spans="1:13" x14ac:dyDescent="0.3">
      <c r="A93" s="2" t="s">
        <v>30</v>
      </c>
      <c r="B93" s="1">
        <f t="shared" ref="B93:M93" si="37">AVERAGE(B80:B92)</f>
        <v>1.2324615384615383</v>
      </c>
      <c r="C93" s="1">
        <f t="shared" si="37"/>
        <v>1.2365384615384616</v>
      </c>
      <c r="D93" s="1">
        <f t="shared" si="37"/>
        <v>1.2170000000000001</v>
      </c>
      <c r="E93" s="1">
        <f t="shared" si="37"/>
        <v>1.1453076923076924</v>
      </c>
      <c r="F93" s="1">
        <f t="shared" si="37"/>
        <v>1.123</v>
      </c>
      <c r="G93" s="1">
        <f t="shared" si="37"/>
        <v>1.0806153846153845</v>
      </c>
      <c r="H93" s="1">
        <f t="shared" si="37"/>
        <v>0.98946153846153828</v>
      </c>
      <c r="I93" s="1">
        <f t="shared" si="37"/>
        <v>1.0376153846153846</v>
      </c>
      <c r="J93" s="1">
        <f t="shared" si="37"/>
        <v>1.0240769230769229</v>
      </c>
      <c r="K93" s="1">
        <f t="shared" si="37"/>
        <v>1.0354615384615384</v>
      </c>
      <c r="L93" s="1">
        <f t="shared" si="37"/>
        <v>1.1334615384615383</v>
      </c>
      <c r="M93" s="1">
        <f t="shared" si="37"/>
        <v>1.1596153846153845</v>
      </c>
    </row>
    <row r="94" spans="1:13" x14ac:dyDescent="0.3">
      <c r="A94" s="2" t="s">
        <v>41</v>
      </c>
      <c r="B94" s="1">
        <f>AVERAGE(B80:B84)</f>
        <v>1.5866</v>
      </c>
      <c r="C94" s="1">
        <f t="shared" ref="C94:M94" si="38">AVERAGE(C80:C84)</f>
        <v>1.5574000000000001</v>
      </c>
      <c r="D94" s="1">
        <f t="shared" si="38"/>
        <v>1.5993999999999999</v>
      </c>
      <c r="E94" s="1">
        <f t="shared" si="38"/>
        <v>1.3880000000000001</v>
      </c>
      <c r="F94" s="1">
        <f t="shared" si="38"/>
        <v>1.3660000000000001</v>
      </c>
      <c r="G94" s="1">
        <f t="shared" si="38"/>
        <v>1.3661999999999999</v>
      </c>
      <c r="H94" s="1">
        <f t="shared" si="38"/>
        <v>1.2169999999999999</v>
      </c>
      <c r="I94" s="1">
        <f t="shared" si="38"/>
        <v>1.2239999999999998</v>
      </c>
      <c r="J94" s="1">
        <f t="shared" si="38"/>
        <v>1.1938</v>
      </c>
      <c r="K94" s="1">
        <f t="shared" si="38"/>
        <v>1.2608000000000001</v>
      </c>
      <c r="L94" s="1">
        <f t="shared" si="38"/>
        <v>1.3557999999999999</v>
      </c>
      <c r="M94" s="1">
        <f t="shared" si="38"/>
        <v>1.3595999999999999</v>
      </c>
    </row>
    <row r="95" spans="1:13" x14ac:dyDescent="0.3">
      <c r="A95" s="2" t="s">
        <v>42</v>
      </c>
      <c r="B95" s="1">
        <f>AVERAGE(B85:B92)</f>
        <v>1.0111250000000001</v>
      </c>
      <c r="C95" s="1">
        <f t="shared" ref="C95:M95" si="39">AVERAGE(C85:C92)</f>
        <v>1.036</v>
      </c>
      <c r="D95" s="1">
        <f t="shared" si="39"/>
        <v>0.97799999999999998</v>
      </c>
      <c r="E95" s="1">
        <f t="shared" si="39"/>
        <v>0.99362499999999998</v>
      </c>
      <c r="F95" s="1">
        <f t="shared" si="39"/>
        <v>0.97112500000000002</v>
      </c>
      <c r="G95" s="1">
        <f t="shared" si="39"/>
        <v>0.90212499999999995</v>
      </c>
      <c r="H95" s="1">
        <f t="shared" si="39"/>
        <v>0.84724999999999995</v>
      </c>
      <c r="I95" s="1">
        <f t="shared" si="39"/>
        <v>0.92112499999999997</v>
      </c>
      <c r="J95" s="1">
        <f t="shared" si="39"/>
        <v>0.91799999999999993</v>
      </c>
      <c r="K95" s="1">
        <f t="shared" si="39"/>
        <v>0.894625</v>
      </c>
      <c r="L95" s="1">
        <f t="shared" si="39"/>
        <v>0.99450000000000005</v>
      </c>
      <c r="M95" s="1">
        <f t="shared" si="39"/>
        <v>1.0346249999999999</v>
      </c>
    </row>
    <row r="96" spans="1:13" x14ac:dyDescent="0.3">
      <c r="A96" s="2" t="s">
        <v>43</v>
      </c>
      <c r="B96" s="1">
        <f>AVERAGE(B88:B92)</f>
        <v>0.91359999999999997</v>
      </c>
      <c r="C96" s="1">
        <f t="shared" ref="C96:M96" si="40">AVERAGE(C88:C92)</f>
        <v>0.96200000000000008</v>
      </c>
      <c r="D96" s="1">
        <f t="shared" si="40"/>
        <v>0.91179999999999983</v>
      </c>
      <c r="E96" s="1">
        <f>AVERAGE(E88:E92)</f>
        <v>0.90860000000000007</v>
      </c>
      <c r="F96" s="1">
        <f t="shared" si="40"/>
        <v>0.86080000000000001</v>
      </c>
      <c r="G96" s="1">
        <f t="shared" si="40"/>
        <v>0.82119999999999993</v>
      </c>
      <c r="H96" s="1">
        <f t="shared" si="40"/>
        <v>0.7572000000000001</v>
      </c>
      <c r="I96" s="1">
        <f t="shared" si="40"/>
        <v>0.84860000000000002</v>
      </c>
      <c r="J96" s="1">
        <f t="shared" si="40"/>
        <v>0.84600000000000009</v>
      </c>
      <c r="K96" s="1">
        <f t="shared" si="40"/>
        <v>0.80280000000000007</v>
      </c>
      <c r="L96" s="1">
        <f t="shared" si="40"/>
        <v>0.96819999999999984</v>
      </c>
      <c r="M96" s="1">
        <f t="shared" si="40"/>
        <v>0.97639999999999993</v>
      </c>
    </row>
    <row r="97" spans="1:13" x14ac:dyDescent="0.3">
      <c r="A97" s="2" t="s">
        <v>44</v>
      </c>
      <c r="B97" s="1">
        <f>AVERAGE(B80:B86)</f>
        <v>1.4697142857142858</v>
      </c>
      <c r="C97" s="1">
        <f t="shared" ref="C97:M97" si="41">AVERAGE(C80:C86)</f>
        <v>1.4320000000000002</v>
      </c>
      <c r="D97" s="1">
        <f t="shared" si="41"/>
        <v>1.4284285714285716</v>
      </c>
      <c r="E97" s="1">
        <f t="shared" si="41"/>
        <v>1.2944285714285715</v>
      </c>
      <c r="F97" s="1">
        <f t="shared" si="41"/>
        <v>1.292</v>
      </c>
      <c r="G97" s="1">
        <f t="shared" si="41"/>
        <v>1.2752857142857141</v>
      </c>
      <c r="H97" s="1">
        <f t="shared" si="41"/>
        <v>1.1564285714285714</v>
      </c>
      <c r="I97" s="1">
        <f t="shared" si="41"/>
        <v>1.1669999999999998</v>
      </c>
      <c r="J97" s="1">
        <f t="shared" si="41"/>
        <v>1.1437142857142855</v>
      </c>
      <c r="K97" s="1">
        <f t="shared" si="41"/>
        <v>1.1837142857142859</v>
      </c>
      <c r="L97" s="1">
        <f t="shared" si="41"/>
        <v>1.2652857142857141</v>
      </c>
      <c r="M97" s="1">
        <f t="shared" si="41"/>
        <v>1.2899999999999998</v>
      </c>
    </row>
    <row r="99" spans="1:13" ht="15.6" x14ac:dyDescent="0.3">
      <c r="B99" s="24" t="s">
        <v>13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x14ac:dyDescent="0.3">
      <c r="B100" s="2">
        <v>2006</v>
      </c>
      <c r="C100" s="2">
        <v>2007</v>
      </c>
      <c r="D100" s="2">
        <v>2008</v>
      </c>
      <c r="E100" s="2">
        <v>2009</v>
      </c>
      <c r="F100" s="2">
        <v>2010</v>
      </c>
      <c r="G100" s="2">
        <v>2011</v>
      </c>
      <c r="H100" s="2">
        <v>2012</v>
      </c>
      <c r="I100" s="2">
        <v>2013</v>
      </c>
      <c r="J100" s="2">
        <v>2014</v>
      </c>
      <c r="K100" s="2">
        <v>2015</v>
      </c>
      <c r="L100" s="2">
        <v>2016</v>
      </c>
      <c r="M100" s="2">
        <v>2017</v>
      </c>
    </row>
    <row r="101" spans="1:13" x14ac:dyDescent="0.3">
      <c r="A101" s="2" t="s">
        <v>30</v>
      </c>
      <c r="C101" s="9">
        <f>(C93-B93)/B93</f>
        <v>3.3079515665961211E-3</v>
      </c>
      <c r="D101" s="9">
        <f t="shared" ref="D101:M101" si="42">(D93-C93)/C93</f>
        <v>-1.5800933125971979E-2</v>
      </c>
      <c r="E101" s="9">
        <f t="shared" si="42"/>
        <v>-5.890904494026928E-2</v>
      </c>
      <c r="F101" s="9">
        <f t="shared" si="42"/>
        <v>-1.9477466586070299E-2</v>
      </c>
      <c r="G101" s="9">
        <f t="shared" si="42"/>
        <v>-3.7742311117199882E-2</v>
      </c>
      <c r="H101" s="9">
        <f t="shared" si="42"/>
        <v>-8.4353644646924922E-2</v>
      </c>
      <c r="I101" s="9">
        <f t="shared" si="42"/>
        <v>4.8666718494908057E-2</v>
      </c>
      <c r="J101" s="9">
        <f t="shared" si="42"/>
        <v>-1.3047668470605855E-2</v>
      </c>
      <c r="K101" s="9">
        <f t="shared" si="42"/>
        <v>1.1116953353864806E-2</v>
      </c>
      <c r="L101" s="9">
        <f t="shared" si="42"/>
        <v>9.4643785751429926E-2</v>
      </c>
      <c r="M101" s="9">
        <f t="shared" si="42"/>
        <v>2.3074312860536177E-2</v>
      </c>
    </row>
    <row r="102" spans="1:13" x14ac:dyDescent="0.3">
      <c r="A102" s="2" t="s">
        <v>41</v>
      </c>
      <c r="C102" s="9">
        <f t="shared" ref="C102:M102" si="43">(C94-B94)/B94</f>
        <v>-1.840413462750529E-2</v>
      </c>
      <c r="D102" s="9">
        <f t="shared" si="43"/>
        <v>2.6968023629125346E-2</v>
      </c>
      <c r="E102" s="9">
        <f t="shared" si="43"/>
        <v>-0.13217456546204814</v>
      </c>
      <c r="F102" s="9">
        <f t="shared" si="43"/>
        <v>-1.5850144092219035E-2</v>
      </c>
      <c r="G102" s="9">
        <f t="shared" si="43"/>
        <v>1.464128843336427E-4</v>
      </c>
      <c r="H102" s="9">
        <f t="shared" si="43"/>
        <v>-0.10920802225150052</v>
      </c>
      <c r="I102" s="9">
        <f t="shared" si="43"/>
        <v>5.7518488085455182E-3</v>
      </c>
      <c r="J102" s="9">
        <f t="shared" si="43"/>
        <v>-2.4673202614378911E-2</v>
      </c>
      <c r="K102" s="9">
        <f t="shared" si="43"/>
        <v>5.612330373596932E-2</v>
      </c>
      <c r="L102" s="9">
        <f t="shared" si="43"/>
        <v>7.5348984771573396E-2</v>
      </c>
      <c r="M102" s="9">
        <f t="shared" si="43"/>
        <v>2.8027732703938824E-3</v>
      </c>
    </row>
    <row r="103" spans="1:13" x14ac:dyDescent="0.3">
      <c r="A103" s="2" t="s">
        <v>42</v>
      </c>
      <c r="C103" s="9">
        <f t="shared" ref="C103:M103" si="44">(C95-B95)/B95</f>
        <v>2.4601310421560121E-2</v>
      </c>
      <c r="D103" s="9">
        <f t="shared" si="44"/>
        <v>-5.5984555984556032E-2</v>
      </c>
      <c r="E103" s="9">
        <f t="shared" si="44"/>
        <v>1.5976482617586912E-2</v>
      </c>
      <c r="F103" s="9">
        <f t="shared" si="44"/>
        <v>-2.2644357780852904E-2</v>
      </c>
      <c r="G103" s="9">
        <f t="shared" si="44"/>
        <v>-7.1051615394516737E-2</v>
      </c>
      <c r="H103" s="9">
        <f t="shared" si="44"/>
        <v>-6.0828599140917289E-2</v>
      </c>
      <c r="I103" s="9">
        <f t="shared" si="44"/>
        <v>8.7193862496311628E-2</v>
      </c>
      <c r="J103" s="9">
        <f t="shared" si="44"/>
        <v>-3.3925905821685924E-3</v>
      </c>
      <c r="K103" s="9">
        <f t="shared" si="44"/>
        <v>-2.5462962962962882E-2</v>
      </c>
      <c r="L103" s="9">
        <f t="shared" si="44"/>
        <v>0.11163895486935872</v>
      </c>
      <c r="M103" s="9">
        <f t="shared" si="44"/>
        <v>4.0346907993966667E-2</v>
      </c>
    </row>
    <row r="104" spans="1:13" x14ac:dyDescent="0.3">
      <c r="A104" s="2" t="s">
        <v>43</v>
      </c>
      <c r="C104" s="9">
        <f t="shared" ref="C104:M104" si="45">(C96-B96)/B96</f>
        <v>5.297723292469364E-2</v>
      </c>
      <c r="D104" s="9">
        <f t="shared" si="45"/>
        <v>-5.2182952182952436E-2</v>
      </c>
      <c r="E104" s="9">
        <f t="shared" si="45"/>
        <v>-3.50954156613266E-3</v>
      </c>
      <c r="F104" s="9">
        <f t="shared" si="45"/>
        <v>-5.2608408540611995E-2</v>
      </c>
      <c r="G104" s="9">
        <f t="shared" si="45"/>
        <v>-4.6003717472119052E-2</v>
      </c>
      <c r="H104" s="9">
        <f t="shared" si="45"/>
        <v>-7.7934729663906285E-2</v>
      </c>
      <c r="I104" s="9">
        <f t="shared" si="45"/>
        <v>0.1207078711040675</v>
      </c>
      <c r="J104" s="9">
        <f t="shared" si="45"/>
        <v>-3.0638699033701811E-3</v>
      </c>
      <c r="K104" s="9">
        <f t="shared" si="45"/>
        <v>-5.1063829787234054E-2</v>
      </c>
      <c r="L104" s="9">
        <f t="shared" si="45"/>
        <v>0.20602889885401066</v>
      </c>
      <c r="M104" s="9">
        <f t="shared" si="45"/>
        <v>8.4693245197274298E-3</v>
      </c>
    </row>
    <row r="105" spans="1:13" x14ac:dyDescent="0.3">
      <c r="A105" s="2" t="s">
        <v>44</v>
      </c>
      <c r="C105" s="9">
        <f t="shared" ref="C105:M105" si="46">(C97-B97)/B97</f>
        <v>-2.5660964230170988E-2</v>
      </c>
      <c r="D105" s="9">
        <f t="shared" si="46"/>
        <v>-2.4940143655227363E-3</v>
      </c>
      <c r="E105" s="9">
        <f t="shared" si="46"/>
        <v>-9.3809380938093878E-2</v>
      </c>
      <c r="F105" s="9">
        <f t="shared" si="46"/>
        <v>-1.8761726078799388E-3</v>
      </c>
      <c r="G105" s="9">
        <f t="shared" si="46"/>
        <v>-1.2936753648828098E-2</v>
      </c>
      <c r="H105" s="9">
        <f t="shared" si="46"/>
        <v>-9.3200403270975632E-2</v>
      </c>
      <c r="I105" s="9">
        <f t="shared" si="46"/>
        <v>9.1414453366274462E-3</v>
      </c>
      <c r="J105" s="9">
        <f t="shared" si="46"/>
        <v>-1.9953482678418472E-2</v>
      </c>
      <c r="K105" s="9">
        <f t="shared" si="46"/>
        <v>3.4973769672745868E-2</v>
      </c>
      <c r="L105" s="9">
        <f t="shared" si="46"/>
        <v>6.891141684769457E-2</v>
      </c>
      <c r="M105" s="9">
        <f t="shared" si="46"/>
        <v>1.9532573106017821E-2</v>
      </c>
    </row>
    <row r="107" spans="1:13" ht="100.8" x14ac:dyDescent="0.3">
      <c r="B107" s="29" t="s">
        <v>34</v>
      </c>
      <c r="C107" s="29"/>
      <c r="D107" s="29"/>
      <c r="E107" s="29" t="s">
        <v>35</v>
      </c>
      <c r="F107" s="29"/>
      <c r="G107" s="29"/>
      <c r="I107" s="28" t="s">
        <v>55</v>
      </c>
      <c r="J107" s="28"/>
      <c r="K107" s="28"/>
      <c r="L107" s="28"/>
    </row>
    <row r="108" spans="1:13" x14ac:dyDescent="0.3">
      <c r="B108" s="3" t="s">
        <v>33</v>
      </c>
      <c r="C108" s="3" t="s">
        <v>31</v>
      </c>
      <c r="D108" s="3" t="s">
        <v>32</v>
      </c>
      <c r="E108" s="3" t="s">
        <v>33</v>
      </c>
      <c r="F108" s="3" t="s">
        <v>31</v>
      </c>
      <c r="G108" s="3" t="s">
        <v>32</v>
      </c>
      <c r="I108" s="3" t="s">
        <v>56</v>
      </c>
      <c r="J108" s="3" t="s">
        <v>32</v>
      </c>
      <c r="K108" s="3" t="s">
        <v>57</v>
      </c>
      <c r="L108" s="3" t="s">
        <v>58</v>
      </c>
    </row>
    <row r="109" spans="1:13" x14ac:dyDescent="0.3">
      <c r="A109" s="2" t="s">
        <v>30</v>
      </c>
      <c r="B109" s="10">
        <f>AVERAGE(C101:M101)</f>
        <v>-4.4110315327006494E-3</v>
      </c>
      <c r="C109" s="10">
        <f>AVERAGE(C101:H101)</f>
        <v>-3.5495908141640047E-2</v>
      </c>
      <c r="D109" s="10">
        <f>AVERAGE(I101:M101)</f>
        <v>3.289082039802662E-2</v>
      </c>
      <c r="E109" s="11">
        <f>((M93/B93)^(1/11))-1</f>
        <v>-5.5233295762294743E-3</v>
      </c>
      <c r="F109" s="11">
        <f>((H93/B93)^(1/6))-1</f>
        <v>-3.593957112640267E-2</v>
      </c>
      <c r="G109" s="11">
        <f>((M93/H93)^(1/5))-1</f>
        <v>3.2245528425803194E-2</v>
      </c>
      <c r="I109" s="11">
        <f>((M93/G93)^(1/6))-1</f>
        <v>1.1829033758922636E-2</v>
      </c>
      <c r="J109" s="11">
        <f>((M93/H93)^(1/5))-1</f>
        <v>3.2245528425803194E-2</v>
      </c>
      <c r="K109" s="11">
        <f>((M93/I93)^(1/4))-1</f>
        <v>2.818056760685117E-2</v>
      </c>
      <c r="L109" s="11">
        <f>((M93/J93)^(1/3))-1</f>
        <v>4.230254039186998E-2</v>
      </c>
    </row>
    <row r="110" spans="1:13" x14ac:dyDescent="0.3">
      <c r="A110" s="2" t="s">
        <v>41</v>
      </c>
      <c r="B110" s="10">
        <f>AVERAGE(C102:M102)</f>
        <v>-1.2106247449791887E-2</v>
      </c>
      <c r="C110" s="10">
        <f>AVERAGE(C102:H102)</f>
        <v>-4.1420404986635663E-2</v>
      </c>
      <c r="D110" s="10">
        <f>AVERAGE(I102:M102)</f>
        <v>2.307074159442064E-2</v>
      </c>
      <c r="E110" s="11">
        <f>((M94/B94)^(1/11))-1</f>
        <v>-1.3938566241070816E-2</v>
      </c>
      <c r="F110" s="11">
        <f>((H94/B94)^(1/6))-1</f>
        <v>-4.3238139387334451E-2</v>
      </c>
      <c r="G110" s="11">
        <f>((M94/H94)^(1/5))-1</f>
        <v>2.2407709258115416E-2</v>
      </c>
      <c r="I110" s="11">
        <f t="shared" ref="I110:I113" si="47">((M94/G94)^(1/6))-1</f>
        <v>-8.067784584098181E-4</v>
      </c>
      <c r="J110" s="11">
        <f t="shared" ref="J110:J113" si="48">((M94/H94)^(1/5))-1</f>
        <v>2.2407709258115416E-2</v>
      </c>
      <c r="K110" s="11">
        <f t="shared" ref="K110:K113" si="49">((M94/I94)^(1/4))-1</f>
        <v>2.661459583376824E-2</v>
      </c>
      <c r="L110" s="11">
        <f t="shared" ref="L110:L113" si="50">((M94/J94)^(1/3))-1</f>
        <v>4.4303003612082392E-2</v>
      </c>
    </row>
    <row r="111" spans="1:13" x14ac:dyDescent="0.3">
      <c r="A111" s="2" t="s">
        <v>42</v>
      </c>
      <c r="B111" s="10">
        <f>AVERAGE(C103:M103)</f>
        <v>3.6720760502554194E-3</v>
      </c>
      <c r="C111" s="10">
        <f>AVERAGE(C103:H103)</f>
        <v>-2.8321889210282655E-2</v>
      </c>
      <c r="D111" s="10">
        <f>AVERAGE(I103:M103)</f>
        <v>4.2064834362901107E-2</v>
      </c>
      <c r="E111" s="11">
        <f>((M95/B95)^(1/11))-1</f>
        <v>2.0908618884707408E-3</v>
      </c>
      <c r="F111" s="11">
        <f>((H95/B95)^(1/6))-1</f>
        <v>-2.9040486086205575E-2</v>
      </c>
      <c r="G111" s="11">
        <f>((M95/H95)^(1/5))-1</f>
        <v>4.076883259443731E-2</v>
      </c>
      <c r="I111" s="11">
        <f t="shared" si="47"/>
        <v>2.3103039702238926E-2</v>
      </c>
      <c r="J111" s="11">
        <f t="shared" si="48"/>
        <v>4.076883259443731E-2</v>
      </c>
      <c r="K111" s="11">
        <f t="shared" si="49"/>
        <v>2.9475699499238006E-2</v>
      </c>
      <c r="L111" s="11">
        <f t="shared" si="50"/>
        <v>4.0670943922880287E-2</v>
      </c>
    </row>
    <row r="112" spans="1:13" x14ac:dyDescent="0.3">
      <c r="A112" s="2" t="s">
        <v>43</v>
      </c>
      <c r="B112" s="10">
        <f>AVERAGE(C104:M104)</f>
        <v>9.2560252987429585E-3</v>
      </c>
      <c r="C112" s="10">
        <f>AVERAGE(C104:H104)</f>
        <v>-2.9877019416838135E-2</v>
      </c>
      <c r="D112" s="10">
        <f>AVERAGE(I104:M104)</f>
        <v>5.6215678957440271E-2</v>
      </c>
      <c r="E112" s="11">
        <f>((M96/B96)^(1/11))-1</f>
        <v>6.0618902156097665E-3</v>
      </c>
      <c r="F112" s="11">
        <f>((H96/B96)^(1/6))-1</f>
        <v>-3.0809640152836382E-2</v>
      </c>
      <c r="G112" s="11">
        <f>((M96/H96)^(1/5))-1</f>
        <v>5.2163987516308019E-2</v>
      </c>
      <c r="I112" s="11">
        <f t="shared" si="47"/>
        <v>2.9271162175092735E-2</v>
      </c>
      <c r="J112" s="11">
        <f t="shared" si="48"/>
        <v>5.2163987516308019E-2</v>
      </c>
      <c r="K112" s="11">
        <f t="shared" si="49"/>
        <v>3.5693345467578075E-2</v>
      </c>
      <c r="L112" s="11">
        <f t="shared" si="50"/>
        <v>4.8944401211112654E-2</v>
      </c>
    </row>
    <row r="113" spans="1:12" x14ac:dyDescent="0.3">
      <c r="A113" s="2" t="s">
        <v>44</v>
      </c>
      <c r="B113" s="10">
        <f>AVERAGE(C105:M105)</f>
        <v>-1.0670178797891276E-2</v>
      </c>
      <c r="C113" s="10">
        <f>AVERAGE(C105:H105)</f>
        <v>-3.8329614843578545E-2</v>
      </c>
      <c r="D113" s="10">
        <f>AVERAGE(I105:M105)</f>
        <v>2.2521144456933446E-2</v>
      </c>
      <c r="E113" s="11">
        <f>((M97/B97)^(1/11))-1</f>
        <v>-1.178687498100961E-2</v>
      </c>
      <c r="F113" s="11">
        <f>((H97/B97)^(1/6))-1</f>
        <v>-3.9167577427896116E-2</v>
      </c>
      <c r="G113" s="11">
        <f>((M97/H97)^(1/5))-1</f>
        <v>2.2101861968385483E-2</v>
      </c>
      <c r="I113" s="11">
        <f t="shared" si="47"/>
        <v>1.9138249015653308E-3</v>
      </c>
      <c r="J113" s="11">
        <f t="shared" si="48"/>
        <v>2.2101861968385483E-2</v>
      </c>
      <c r="K113" s="11">
        <f t="shared" si="49"/>
        <v>2.5367891024417277E-2</v>
      </c>
      <c r="L113" s="11">
        <f t="shared" si="50"/>
        <v>4.0936063035671877E-2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N113"/>
  <sheetViews>
    <sheetView workbookViewId="0"/>
  </sheetViews>
  <sheetFormatPr defaultRowHeight="14.4" x14ac:dyDescent="0.3"/>
  <sheetData>
    <row r="1" spans="1:14" ht="18" x14ac:dyDescent="0.35">
      <c r="A1" s="30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6" x14ac:dyDescent="0.3">
      <c r="A2" s="2"/>
      <c r="B2" s="24" t="s">
        <v>13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x14ac:dyDescent="0.3">
      <c r="A3" s="3" t="s">
        <v>0</v>
      </c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</row>
    <row r="4" spans="1:14" x14ac:dyDescent="0.3">
      <c r="A4" s="2" t="s">
        <v>9</v>
      </c>
      <c r="B4" s="1">
        <v>1.476</v>
      </c>
      <c r="C4" s="1">
        <v>1.679</v>
      </c>
      <c r="D4" s="1">
        <v>1.7390000000000001</v>
      </c>
      <c r="E4" s="1">
        <v>1.518</v>
      </c>
      <c r="F4" s="1">
        <v>1.641</v>
      </c>
      <c r="G4" s="1">
        <v>1.6339999999999999</v>
      </c>
      <c r="H4" s="1">
        <v>1.3819999999999999</v>
      </c>
      <c r="I4" s="1">
        <v>1.288</v>
      </c>
      <c r="J4" s="1">
        <v>1.3839999999999999</v>
      </c>
      <c r="K4" s="1">
        <v>1.3580000000000001</v>
      </c>
      <c r="L4" s="1">
        <v>1.6910000000000001</v>
      </c>
      <c r="M4" s="1">
        <v>1.82</v>
      </c>
    </row>
    <row r="5" spans="1:14" x14ac:dyDescent="0.3">
      <c r="A5" s="2" t="s">
        <v>4</v>
      </c>
      <c r="B5" s="1">
        <v>2.0230000000000001</v>
      </c>
      <c r="C5" s="1">
        <v>1.83</v>
      </c>
      <c r="D5" s="1">
        <v>1.9890000000000001</v>
      </c>
      <c r="E5" s="1">
        <v>1.643</v>
      </c>
      <c r="F5" s="1">
        <v>1.5229999999999999</v>
      </c>
      <c r="G5" s="1">
        <v>1.7010000000000001</v>
      </c>
      <c r="H5" s="1">
        <v>1.331</v>
      </c>
      <c r="I5" s="1">
        <v>1.39</v>
      </c>
      <c r="J5" s="1">
        <v>1.345</v>
      </c>
      <c r="K5" s="1">
        <v>1.4259999999999999</v>
      </c>
      <c r="L5" s="1">
        <v>1.508</v>
      </c>
      <c r="M5" s="1">
        <v>1.677</v>
      </c>
    </row>
    <row r="6" spans="1:14" x14ac:dyDescent="0.3">
      <c r="A6" s="2" t="s">
        <v>10</v>
      </c>
      <c r="B6" s="1">
        <v>1.732</v>
      </c>
      <c r="C6" s="1">
        <v>1.82</v>
      </c>
      <c r="D6" s="1">
        <v>1.7849999999999999</v>
      </c>
      <c r="E6" s="1">
        <v>1.6639999999999999</v>
      </c>
      <c r="F6" s="1">
        <v>1.5920000000000001</v>
      </c>
      <c r="G6" s="1">
        <v>1.3109999999999999</v>
      </c>
      <c r="H6" s="1">
        <v>1.3280000000000001</v>
      </c>
      <c r="I6" s="1">
        <v>1.2390000000000001</v>
      </c>
      <c r="J6" s="1">
        <v>1.177</v>
      </c>
      <c r="K6" s="1">
        <v>1.1830000000000001</v>
      </c>
      <c r="L6" s="1">
        <v>1.389</v>
      </c>
      <c r="M6" s="1">
        <v>1.1950000000000001</v>
      </c>
    </row>
    <row r="7" spans="1:14" x14ac:dyDescent="0.3">
      <c r="A7" s="2" t="s">
        <v>3</v>
      </c>
      <c r="B7" s="1">
        <v>1.3680000000000001</v>
      </c>
      <c r="C7" s="1">
        <v>1.171</v>
      </c>
      <c r="D7" s="1">
        <v>1.198</v>
      </c>
      <c r="E7" s="1">
        <v>0.995</v>
      </c>
      <c r="F7" s="1">
        <v>1.117</v>
      </c>
      <c r="G7" s="1">
        <v>1.0880000000000001</v>
      </c>
      <c r="H7" s="1">
        <v>1.0629999999999999</v>
      </c>
      <c r="I7" s="1">
        <v>0.95599999999999996</v>
      </c>
      <c r="J7" s="1">
        <v>0.91</v>
      </c>
      <c r="K7" s="1">
        <v>0.89200000000000002</v>
      </c>
      <c r="L7" s="1">
        <v>0.85099999999999998</v>
      </c>
      <c r="M7" s="1">
        <v>1.069</v>
      </c>
    </row>
    <row r="8" spans="1:14" x14ac:dyDescent="0.3">
      <c r="A8" s="2" t="s">
        <v>5</v>
      </c>
      <c r="B8" s="1">
        <v>1.169</v>
      </c>
      <c r="C8" s="1">
        <v>1.099</v>
      </c>
      <c r="D8" s="1">
        <v>0.90300000000000002</v>
      </c>
      <c r="E8" s="1">
        <v>1.012</v>
      </c>
      <c r="F8" s="1">
        <v>1.0840000000000001</v>
      </c>
      <c r="G8" s="1">
        <v>1.052</v>
      </c>
      <c r="H8" s="1">
        <v>1.0089999999999999</v>
      </c>
      <c r="I8" s="1">
        <v>1.1160000000000001</v>
      </c>
      <c r="J8" s="1">
        <v>1.022</v>
      </c>
      <c r="K8" s="1">
        <v>0.997</v>
      </c>
      <c r="L8" s="1">
        <v>0.94699999999999995</v>
      </c>
      <c r="M8" s="1">
        <v>1.0780000000000001</v>
      </c>
    </row>
    <row r="9" spans="1:14" x14ac:dyDescent="0.3">
      <c r="A9" s="2" t="s">
        <v>6</v>
      </c>
      <c r="B9" s="1">
        <v>1.1859999999999999</v>
      </c>
      <c r="C9" s="1">
        <v>1.1379999999999999</v>
      </c>
      <c r="D9" s="1">
        <v>1.099</v>
      </c>
      <c r="E9" s="1">
        <v>1.109</v>
      </c>
      <c r="F9" s="1">
        <v>1.1299999999999999</v>
      </c>
      <c r="G9" s="1">
        <v>1.044</v>
      </c>
      <c r="H9" s="1">
        <v>1.0009999999999999</v>
      </c>
      <c r="I9" s="1">
        <v>0.93300000000000005</v>
      </c>
      <c r="J9" s="1">
        <v>1.0149999999999999</v>
      </c>
      <c r="K9" s="1">
        <v>0.98499999999999999</v>
      </c>
      <c r="L9" s="1">
        <v>1.131</v>
      </c>
      <c r="M9" s="1">
        <v>1.1539999999999999</v>
      </c>
    </row>
    <row r="10" spans="1:14" x14ac:dyDescent="0.3">
      <c r="A10" s="2" t="s">
        <v>12</v>
      </c>
      <c r="B10" s="1">
        <v>1.1659999999999999</v>
      </c>
      <c r="C10" s="1">
        <v>1.2410000000000001</v>
      </c>
      <c r="D10" s="1">
        <v>1.2629999999999999</v>
      </c>
      <c r="E10" s="1">
        <v>1.2849999999999999</v>
      </c>
      <c r="F10" s="1">
        <v>1.2509999999999999</v>
      </c>
      <c r="G10" s="1">
        <v>1.0149999999999999</v>
      </c>
      <c r="H10" s="1">
        <v>0.98199999999999998</v>
      </c>
      <c r="I10" s="1">
        <v>1.077</v>
      </c>
      <c r="J10" s="1">
        <v>1.077</v>
      </c>
      <c r="K10" s="1">
        <v>1.161</v>
      </c>
      <c r="L10" s="1">
        <v>1.0369999999999999</v>
      </c>
      <c r="M10" s="1">
        <v>1.163</v>
      </c>
    </row>
    <row r="11" spans="1:14" x14ac:dyDescent="0.3">
      <c r="A11" s="2" t="s">
        <v>11</v>
      </c>
      <c r="B11" s="1">
        <v>1.3340000000000001</v>
      </c>
      <c r="C11" s="1">
        <v>1.2869999999999999</v>
      </c>
      <c r="D11" s="1">
        <v>1.286</v>
      </c>
      <c r="E11" s="1">
        <v>1.1200000000000001</v>
      </c>
      <c r="F11" s="1">
        <v>0.95699999999999996</v>
      </c>
      <c r="G11" s="1">
        <v>1.097</v>
      </c>
      <c r="H11" s="1">
        <v>0.98099999999999998</v>
      </c>
      <c r="I11" s="1">
        <v>1.2470000000000001</v>
      </c>
      <c r="J11" s="1">
        <v>1.153</v>
      </c>
      <c r="K11" s="1">
        <v>1.4450000000000001</v>
      </c>
      <c r="L11" s="1">
        <v>1.34</v>
      </c>
      <c r="M11" s="1">
        <v>1.0369999999999999</v>
      </c>
    </row>
    <row r="12" spans="1:14" x14ac:dyDescent="0.3">
      <c r="A12" s="2" t="s">
        <v>8</v>
      </c>
      <c r="B12" s="1">
        <v>0.96899999999999997</v>
      </c>
      <c r="C12" s="1">
        <v>0.95199999999999996</v>
      </c>
      <c r="D12" s="1">
        <v>1.2270000000000001</v>
      </c>
      <c r="E12" s="1">
        <v>1.131</v>
      </c>
      <c r="F12" s="1">
        <v>0.98799999999999999</v>
      </c>
      <c r="G12" s="1">
        <v>1.02</v>
      </c>
      <c r="H12" s="1">
        <v>0.91</v>
      </c>
      <c r="I12" s="1">
        <v>0.93300000000000005</v>
      </c>
      <c r="J12" s="1">
        <v>0.94599999999999995</v>
      </c>
      <c r="K12" s="1">
        <v>0.94899999999999995</v>
      </c>
      <c r="L12" s="1">
        <v>0.91200000000000003</v>
      </c>
      <c r="M12" s="1">
        <v>0.88800000000000001</v>
      </c>
    </row>
    <row r="13" spans="1:14" x14ac:dyDescent="0.3">
      <c r="A13" s="2" t="s">
        <v>14</v>
      </c>
      <c r="B13" s="1">
        <v>0.71099999999999997</v>
      </c>
      <c r="C13" s="1">
        <v>0.92100000000000004</v>
      </c>
      <c r="D13" s="1">
        <v>0.84299999999999997</v>
      </c>
      <c r="E13" s="1">
        <v>0.85299999999999998</v>
      </c>
      <c r="F13" s="1">
        <v>0.89400000000000002</v>
      </c>
      <c r="G13" s="1">
        <v>0.75900000000000001</v>
      </c>
      <c r="H13" s="1">
        <v>0.77200000000000002</v>
      </c>
      <c r="I13" s="1">
        <v>0.999</v>
      </c>
      <c r="J13" s="1">
        <v>1.032</v>
      </c>
      <c r="K13" s="1">
        <v>0.87</v>
      </c>
      <c r="L13" s="1">
        <v>0.85699999999999998</v>
      </c>
      <c r="M13" s="1">
        <v>0.999</v>
      </c>
    </row>
    <row r="14" spans="1:14" x14ac:dyDescent="0.3">
      <c r="A14" s="3" t="s">
        <v>1</v>
      </c>
      <c r="B14" s="4">
        <v>1</v>
      </c>
      <c r="C14" s="4">
        <v>0.99399999999999999</v>
      </c>
      <c r="D14" s="4">
        <v>0.97799999999999998</v>
      </c>
      <c r="E14" s="4">
        <v>0.95799999999999996</v>
      </c>
      <c r="F14" s="4">
        <v>0.86699999999999999</v>
      </c>
      <c r="G14" s="4">
        <v>0.753</v>
      </c>
      <c r="H14" s="4">
        <v>0.75800000000000001</v>
      </c>
      <c r="I14" s="4">
        <v>0.70499999999999996</v>
      </c>
      <c r="J14" s="4">
        <v>0.627</v>
      </c>
      <c r="K14" s="4">
        <v>0.67400000000000004</v>
      </c>
      <c r="L14" s="4">
        <v>1.248</v>
      </c>
      <c r="M14" s="4">
        <v>1.103</v>
      </c>
    </row>
    <row r="15" spans="1:14" x14ac:dyDescent="0.3">
      <c r="A15" s="2" t="s">
        <v>7</v>
      </c>
      <c r="B15" s="1">
        <v>1.097</v>
      </c>
      <c r="C15" s="1">
        <v>1.0009999999999999</v>
      </c>
      <c r="D15" s="1">
        <v>0.85299999999999998</v>
      </c>
      <c r="E15" s="1">
        <v>0.879</v>
      </c>
      <c r="F15" s="1">
        <v>0.88500000000000001</v>
      </c>
      <c r="G15" s="1">
        <v>0.873</v>
      </c>
      <c r="H15" s="1">
        <v>0.70299999999999996</v>
      </c>
      <c r="I15" s="1">
        <v>0.78800000000000003</v>
      </c>
      <c r="J15" s="1">
        <v>0.9</v>
      </c>
      <c r="K15" s="1">
        <v>0.89600000000000002</v>
      </c>
      <c r="L15" s="1">
        <v>1.1259999999999999</v>
      </c>
      <c r="M15" s="1">
        <v>1.103</v>
      </c>
    </row>
    <row r="16" spans="1:14" x14ac:dyDescent="0.3">
      <c r="A16" s="2" t="s">
        <v>2</v>
      </c>
      <c r="B16" s="1">
        <v>0.79100000000000004</v>
      </c>
      <c r="C16" s="1">
        <v>0.94199999999999995</v>
      </c>
      <c r="D16" s="1">
        <v>0.65800000000000003</v>
      </c>
      <c r="E16" s="1">
        <v>0.72199999999999998</v>
      </c>
      <c r="F16" s="1">
        <v>0.67</v>
      </c>
      <c r="G16" s="1">
        <v>0.70099999999999996</v>
      </c>
      <c r="H16" s="1">
        <v>0.64300000000000002</v>
      </c>
      <c r="I16" s="1">
        <v>0.81799999999999995</v>
      </c>
      <c r="J16" s="1">
        <v>0.72499999999999998</v>
      </c>
      <c r="K16" s="1">
        <v>0.625</v>
      </c>
      <c r="L16" s="1">
        <v>0.69799999999999995</v>
      </c>
      <c r="M16" s="1">
        <v>0.78900000000000003</v>
      </c>
    </row>
    <row r="17" spans="1:13" x14ac:dyDescent="0.3">
      <c r="A17" s="3" t="s">
        <v>30</v>
      </c>
      <c r="B17" s="1">
        <f t="shared" ref="B17:M17" si="0">AVERAGE(B4:B16)</f>
        <v>1.2324615384615383</v>
      </c>
      <c r="C17" s="1">
        <f t="shared" si="0"/>
        <v>1.2365384615384616</v>
      </c>
      <c r="D17" s="1">
        <f t="shared" si="0"/>
        <v>1.2170000000000001</v>
      </c>
      <c r="E17" s="1">
        <f t="shared" si="0"/>
        <v>1.1453076923076924</v>
      </c>
      <c r="F17" s="1">
        <f t="shared" si="0"/>
        <v>1.123</v>
      </c>
      <c r="G17" s="1">
        <f t="shared" si="0"/>
        <v>1.0806153846153845</v>
      </c>
      <c r="H17" s="1">
        <f t="shared" si="0"/>
        <v>0.98946153846153839</v>
      </c>
      <c r="I17" s="1">
        <f t="shared" si="0"/>
        <v>1.0376153846153846</v>
      </c>
      <c r="J17" s="1">
        <f t="shared" si="0"/>
        <v>1.0240769230769231</v>
      </c>
      <c r="K17" s="1">
        <f t="shared" si="0"/>
        <v>1.0354615384615384</v>
      </c>
      <c r="L17" s="1">
        <f t="shared" si="0"/>
        <v>1.1334615384615385</v>
      </c>
      <c r="M17" s="1">
        <f t="shared" si="0"/>
        <v>1.1596153846153847</v>
      </c>
    </row>
    <row r="18" spans="1:13" x14ac:dyDescent="0.3">
      <c r="A18" s="3" t="s">
        <v>26</v>
      </c>
      <c r="B18" s="1">
        <f>AVERAGE(B4:B6)</f>
        <v>1.7436666666666667</v>
      </c>
      <c r="C18" s="1">
        <f t="shared" ref="C18:M18" si="1">AVERAGE(C4:C6)</f>
        <v>1.7763333333333335</v>
      </c>
      <c r="D18" s="1">
        <f t="shared" si="1"/>
        <v>1.8376666666666666</v>
      </c>
      <c r="E18" s="1">
        <f t="shared" si="1"/>
        <v>1.6083333333333334</v>
      </c>
      <c r="F18" s="1">
        <f t="shared" si="1"/>
        <v>1.5853333333333335</v>
      </c>
      <c r="G18" s="1">
        <f t="shared" si="1"/>
        <v>1.5486666666666666</v>
      </c>
      <c r="H18" s="1">
        <f t="shared" si="1"/>
        <v>1.3470000000000002</v>
      </c>
      <c r="I18" s="1">
        <f t="shared" si="1"/>
        <v>1.3056666666666665</v>
      </c>
      <c r="J18" s="1">
        <f t="shared" si="1"/>
        <v>1.302</v>
      </c>
      <c r="K18" s="1">
        <f t="shared" si="1"/>
        <v>1.3223333333333331</v>
      </c>
      <c r="L18" s="1">
        <f t="shared" si="1"/>
        <v>1.5293333333333334</v>
      </c>
      <c r="M18" s="1">
        <f t="shared" si="1"/>
        <v>1.5640000000000001</v>
      </c>
    </row>
    <row r="19" spans="1:13" x14ac:dyDescent="0.3">
      <c r="A19" s="3" t="s">
        <v>28</v>
      </c>
      <c r="B19" s="1">
        <f>AVERAGE(B7:B16)</f>
        <v>1.0790999999999999</v>
      </c>
      <c r="C19" s="1">
        <f t="shared" ref="C19:M19" si="2">AVERAGE(C7:C16)</f>
        <v>1.0746</v>
      </c>
      <c r="D19" s="1">
        <f t="shared" si="2"/>
        <v>1.0307999999999999</v>
      </c>
      <c r="E19" s="1">
        <f t="shared" si="2"/>
        <v>1.0063999999999997</v>
      </c>
      <c r="F19" s="1">
        <f t="shared" si="2"/>
        <v>0.98429999999999995</v>
      </c>
      <c r="G19" s="1">
        <f t="shared" si="2"/>
        <v>0.94019999999999992</v>
      </c>
      <c r="H19" s="1">
        <f t="shared" si="2"/>
        <v>0.8822000000000001</v>
      </c>
      <c r="I19" s="1">
        <f t="shared" si="2"/>
        <v>0.95719999999999994</v>
      </c>
      <c r="J19" s="1">
        <f t="shared" si="2"/>
        <v>0.94069999999999987</v>
      </c>
      <c r="K19" s="1">
        <f t="shared" si="2"/>
        <v>0.94940000000000013</v>
      </c>
      <c r="L19" s="1">
        <f t="shared" si="2"/>
        <v>1.0146999999999999</v>
      </c>
      <c r="M19" s="1">
        <f t="shared" si="2"/>
        <v>1.0383</v>
      </c>
    </row>
    <row r="20" spans="1:13" x14ac:dyDescent="0.3">
      <c r="A20" s="3" t="s">
        <v>27</v>
      </c>
      <c r="B20" s="1">
        <f>AVERAGE(B13:B16)</f>
        <v>0.89974999999999994</v>
      </c>
      <c r="C20" s="1">
        <f t="shared" ref="C20:M20" si="3">AVERAGE(C13:C16)</f>
        <v>0.96449999999999991</v>
      </c>
      <c r="D20" s="1">
        <f t="shared" si="3"/>
        <v>0.83299999999999996</v>
      </c>
      <c r="E20" s="1">
        <f t="shared" si="3"/>
        <v>0.85299999999999998</v>
      </c>
      <c r="F20" s="1">
        <f t="shared" si="3"/>
        <v>0.82899999999999996</v>
      </c>
      <c r="G20" s="1">
        <f t="shared" si="3"/>
        <v>0.77149999999999996</v>
      </c>
      <c r="H20" s="1">
        <f t="shared" si="3"/>
        <v>0.71900000000000008</v>
      </c>
      <c r="I20" s="1">
        <f t="shared" si="3"/>
        <v>0.82750000000000001</v>
      </c>
      <c r="J20" s="1">
        <f t="shared" si="3"/>
        <v>0.82100000000000006</v>
      </c>
      <c r="K20" s="1">
        <f t="shared" si="3"/>
        <v>0.76624999999999999</v>
      </c>
      <c r="L20" s="1">
        <f t="shared" si="3"/>
        <v>0.98224999999999996</v>
      </c>
      <c r="M20" s="1">
        <f t="shared" si="3"/>
        <v>0.99850000000000005</v>
      </c>
    </row>
    <row r="21" spans="1:13" x14ac:dyDescent="0.3">
      <c r="A21" s="3" t="s">
        <v>29</v>
      </c>
      <c r="B21" s="1">
        <f>AVERAGE(B4:B12)</f>
        <v>1.3803333333333334</v>
      </c>
      <c r="C21" s="1">
        <f t="shared" ref="C21:M21" si="4">AVERAGE(C4:C12)</f>
        <v>1.3574444444444445</v>
      </c>
      <c r="D21" s="1">
        <f t="shared" si="4"/>
        <v>1.3876666666666668</v>
      </c>
      <c r="E21" s="1">
        <f t="shared" si="4"/>
        <v>1.2752222222222223</v>
      </c>
      <c r="F21" s="1">
        <f t="shared" si="4"/>
        <v>1.2536666666666667</v>
      </c>
      <c r="G21" s="1">
        <f t="shared" si="4"/>
        <v>1.218</v>
      </c>
      <c r="H21" s="1">
        <f t="shared" si="4"/>
        <v>1.1096666666666666</v>
      </c>
      <c r="I21" s="1">
        <f t="shared" si="4"/>
        <v>1.1309999999999998</v>
      </c>
      <c r="J21" s="1">
        <f t="shared" si="4"/>
        <v>1.1143333333333334</v>
      </c>
      <c r="K21" s="1">
        <f t="shared" si="4"/>
        <v>1.1551111111111112</v>
      </c>
      <c r="L21" s="1">
        <f t="shared" si="4"/>
        <v>1.2006666666666668</v>
      </c>
      <c r="M21" s="1">
        <f t="shared" si="4"/>
        <v>1.2312222222222224</v>
      </c>
    </row>
    <row r="23" spans="1:13" ht="15.6" x14ac:dyDescent="0.3">
      <c r="B23" s="24" t="s">
        <v>13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3">
      <c r="B24" s="2">
        <v>2006</v>
      </c>
      <c r="C24" s="2">
        <v>2007</v>
      </c>
      <c r="D24" s="2">
        <v>2008</v>
      </c>
      <c r="E24" s="2">
        <v>2009</v>
      </c>
      <c r="F24" s="2">
        <v>2010</v>
      </c>
      <c r="G24" s="2">
        <v>2011</v>
      </c>
      <c r="H24" s="2">
        <v>2012</v>
      </c>
      <c r="I24" s="2">
        <v>2013</v>
      </c>
      <c r="J24" s="2">
        <v>2014</v>
      </c>
      <c r="K24" s="2">
        <v>2015</v>
      </c>
      <c r="L24" s="2">
        <v>2016</v>
      </c>
      <c r="M24" s="2">
        <v>2017</v>
      </c>
    </row>
    <row r="25" spans="1:13" x14ac:dyDescent="0.3">
      <c r="A25" s="2" t="s">
        <v>30</v>
      </c>
      <c r="C25" s="9">
        <f>(C17-B17)/B17</f>
        <v>3.3079515665961211E-3</v>
      </c>
      <c r="D25" s="9">
        <f t="shared" ref="D25:M25" si="5">(D17-C17)/C17</f>
        <v>-1.5800933125971979E-2</v>
      </c>
      <c r="E25" s="9">
        <f t="shared" si="5"/>
        <v>-5.890904494026928E-2</v>
      </c>
      <c r="F25" s="9">
        <f t="shared" si="5"/>
        <v>-1.9477466586070299E-2</v>
      </c>
      <c r="G25" s="9">
        <f t="shared" si="5"/>
        <v>-3.7742311117199882E-2</v>
      </c>
      <c r="H25" s="9">
        <f t="shared" si="5"/>
        <v>-8.4353644646924825E-2</v>
      </c>
      <c r="I25" s="9">
        <f t="shared" si="5"/>
        <v>4.8666718494907939E-2</v>
      </c>
      <c r="J25" s="9">
        <f t="shared" si="5"/>
        <v>-1.3047668470605641E-2</v>
      </c>
      <c r="K25" s="9">
        <f t="shared" si="5"/>
        <v>1.1116953353864586E-2</v>
      </c>
      <c r="L25" s="9">
        <f t="shared" si="5"/>
        <v>9.4643785751430148E-2</v>
      </c>
      <c r="M25" s="9">
        <f t="shared" si="5"/>
        <v>2.3074312860536173E-2</v>
      </c>
    </row>
    <row r="26" spans="1:13" x14ac:dyDescent="0.3">
      <c r="A26" s="2" t="s">
        <v>26</v>
      </c>
      <c r="C26" s="9">
        <f t="shared" ref="C26:M29" si="6">(C18-B18)/B18</f>
        <v>1.8734467597017881E-2</v>
      </c>
      <c r="D26" s="9">
        <f t="shared" si="6"/>
        <v>3.4528054043910496E-2</v>
      </c>
      <c r="E26" s="9">
        <f t="shared" si="6"/>
        <v>-0.12479593687647371</v>
      </c>
      <c r="F26" s="9">
        <f t="shared" si="6"/>
        <v>-1.4300518134714968E-2</v>
      </c>
      <c r="G26" s="9">
        <f t="shared" si="6"/>
        <v>-2.3128679562657808E-2</v>
      </c>
      <c r="H26" s="9">
        <f t="shared" si="6"/>
        <v>-0.13021954369349964</v>
      </c>
      <c r="I26" s="9">
        <f t="shared" si="6"/>
        <v>-3.0685473892601085E-2</v>
      </c>
      <c r="J26" s="9">
        <f t="shared" si="6"/>
        <v>-2.8082716364563327E-3</v>
      </c>
      <c r="K26" s="9">
        <f t="shared" si="6"/>
        <v>1.5616999487967045E-2</v>
      </c>
      <c r="L26" s="9">
        <f t="shared" si="6"/>
        <v>0.15654146710360498</v>
      </c>
      <c r="M26" s="9">
        <f t="shared" si="6"/>
        <v>2.2667829119441991E-2</v>
      </c>
    </row>
    <row r="27" spans="1:13" x14ac:dyDescent="0.3">
      <c r="A27" s="2" t="s">
        <v>28</v>
      </c>
      <c r="C27" s="9">
        <f t="shared" si="6"/>
        <v>-4.170141784820636E-3</v>
      </c>
      <c r="D27" s="9">
        <f t="shared" si="6"/>
        <v>-4.0759352317141319E-2</v>
      </c>
      <c r="E27" s="9">
        <f t="shared" si="6"/>
        <v>-2.3670935195964495E-2</v>
      </c>
      <c r="F27" s="9">
        <f t="shared" si="6"/>
        <v>-2.1959459459459253E-2</v>
      </c>
      <c r="G27" s="9">
        <f t="shared" si="6"/>
        <v>-4.480341359341667E-2</v>
      </c>
      <c r="H27" s="9">
        <f t="shared" si="6"/>
        <v>-6.1689002339927496E-2</v>
      </c>
      <c r="I27" s="9">
        <f t="shared" si="6"/>
        <v>8.5014735887553664E-2</v>
      </c>
      <c r="J27" s="9">
        <f t="shared" si="6"/>
        <v>-1.7237776849143408E-2</v>
      </c>
      <c r="K27" s="9">
        <f t="shared" si="6"/>
        <v>9.2484320187097534E-3</v>
      </c>
      <c r="L27" s="9">
        <f t="shared" si="6"/>
        <v>6.8780282283547281E-2</v>
      </c>
      <c r="M27" s="9">
        <f t="shared" si="6"/>
        <v>2.3258105844091916E-2</v>
      </c>
    </row>
    <row r="28" spans="1:13" x14ac:dyDescent="0.3">
      <c r="A28" s="2" t="s">
        <v>27</v>
      </c>
      <c r="C28" s="9">
        <f t="shared" si="6"/>
        <v>7.1964434565156971E-2</v>
      </c>
      <c r="D28" s="9">
        <f t="shared" si="6"/>
        <v>-0.13634007257646444</v>
      </c>
      <c r="E28" s="9">
        <f t="shared" si="6"/>
        <v>2.4009603841536636E-2</v>
      </c>
      <c r="F28" s="9">
        <f t="shared" si="6"/>
        <v>-2.8135990621336485E-2</v>
      </c>
      <c r="G28" s="9">
        <f t="shared" si="6"/>
        <v>-6.9360675512665865E-2</v>
      </c>
      <c r="H28" s="9">
        <f t="shared" si="6"/>
        <v>-6.8049254698638859E-2</v>
      </c>
      <c r="I28" s="9">
        <f t="shared" si="6"/>
        <v>0.15090403337969391</v>
      </c>
      <c r="J28" s="9">
        <f t="shared" si="6"/>
        <v>-7.8549848942597589E-3</v>
      </c>
      <c r="K28" s="9">
        <f t="shared" si="6"/>
        <v>-6.6686967113276582E-2</v>
      </c>
      <c r="L28" s="9">
        <f t="shared" si="6"/>
        <v>0.2818923327895595</v>
      </c>
      <c r="M28" s="9">
        <f t="shared" si="6"/>
        <v>1.6543649783660064E-2</v>
      </c>
    </row>
    <row r="29" spans="1:13" x14ac:dyDescent="0.3">
      <c r="A29" s="2" t="s">
        <v>29</v>
      </c>
      <c r="C29" s="9">
        <f t="shared" si="6"/>
        <v>-1.6582146019480045E-2</v>
      </c>
      <c r="D29" s="9">
        <f t="shared" si="6"/>
        <v>2.2264058279446781E-2</v>
      </c>
      <c r="E29" s="9">
        <f t="shared" si="6"/>
        <v>-8.1031307550644652E-2</v>
      </c>
      <c r="F29" s="9">
        <f t="shared" si="6"/>
        <v>-1.6903371961313928E-2</v>
      </c>
      <c r="G29" s="9">
        <f t="shared" si="6"/>
        <v>-2.8449880350970541E-2</v>
      </c>
      <c r="H29" s="9">
        <f t="shared" si="6"/>
        <v>-8.8943623426382096E-2</v>
      </c>
      <c r="I29" s="9">
        <f t="shared" si="6"/>
        <v>1.9224992490237194E-2</v>
      </c>
      <c r="J29" s="9">
        <f t="shared" si="6"/>
        <v>-1.4736221632773111E-2</v>
      </c>
      <c r="K29" s="9">
        <f t="shared" si="6"/>
        <v>3.6593877754511936E-2</v>
      </c>
      <c r="L29" s="9">
        <f t="shared" si="6"/>
        <v>3.9438245479030409E-2</v>
      </c>
      <c r="M29" s="9">
        <f t="shared" si="6"/>
        <v>2.5448824727003608E-2</v>
      </c>
    </row>
    <row r="31" spans="1:13" ht="100.8" x14ac:dyDescent="0.3">
      <c r="B31" s="29" t="s">
        <v>34</v>
      </c>
      <c r="C31" s="29"/>
      <c r="D31" s="29"/>
      <c r="E31" s="29" t="s">
        <v>35</v>
      </c>
      <c r="F31" s="29"/>
      <c r="G31" s="29"/>
      <c r="I31" s="28" t="s">
        <v>55</v>
      </c>
      <c r="J31" s="28"/>
      <c r="K31" s="28"/>
      <c r="L31" s="28"/>
    </row>
    <row r="32" spans="1:13" x14ac:dyDescent="0.3">
      <c r="B32" s="3" t="s">
        <v>33</v>
      </c>
      <c r="C32" s="3" t="s">
        <v>31</v>
      </c>
      <c r="D32" s="3" t="s">
        <v>32</v>
      </c>
      <c r="E32" s="3" t="s">
        <v>33</v>
      </c>
      <c r="F32" s="3" t="s">
        <v>31</v>
      </c>
      <c r="G32" s="3" t="s">
        <v>32</v>
      </c>
      <c r="I32" s="3" t="s">
        <v>56</v>
      </c>
      <c r="J32" s="3" t="s">
        <v>32</v>
      </c>
      <c r="K32" s="3" t="s">
        <v>57</v>
      </c>
      <c r="L32" s="3" t="s">
        <v>58</v>
      </c>
    </row>
    <row r="33" spans="1:14" x14ac:dyDescent="0.3">
      <c r="A33" s="2" t="s">
        <v>30</v>
      </c>
      <c r="B33" s="10">
        <f>AVERAGE(C25:M25)</f>
        <v>-4.411031532700632E-3</v>
      </c>
      <c r="C33" s="10">
        <f>AVERAGE(C25:H25)</f>
        <v>-3.5495908141640026E-2</v>
      </c>
      <c r="D33" s="10">
        <f>AVERAGE(I25:M25)</f>
        <v>3.2890820398026641E-2</v>
      </c>
      <c r="E33" s="11">
        <f>((M17/B17)^(1/11))-1</f>
        <v>-5.5233295762294743E-3</v>
      </c>
      <c r="F33" s="11">
        <f>((H17/B17)^(1/6))-1</f>
        <v>-3.593957112640267E-2</v>
      </c>
      <c r="G33" s="11">
        <f>((M17/H17)^(1/5))-1</f>
        <v>3.2245528425803416E-2</v>
      </c>
      <c r="I33" s="18">
        <f>((M17/G17)^(1/6))-1</f>
        <v>1.1829033758922636E-2</v>
      </c>
      <c r="J33" s="18">
        <f>((M17/H17)^(1/5))-1</f>
        <v>3.2245528425803416E-2</v>
      </c>
      <c r="K33" s="18">
        <f>((M17/I17)^(1/4))-1</f>
        <v>2.818056760685117E-2</v>
      </c>
      <c r="L33" s="18">
        <f>((M17/J17)^(1/3))-1</f>
        <v>4.230254039186998E-2</v>
      </c>
    </row>
    <row r="34" spans="1:14" x14ac:dyDescent="0.3">
      <c r="A34" s="2" t="s">
        <v>26</v>
      </c>
      <c r="B34" s="10">
        <f t="shared" ref="B34:B37" si="7">AVERAGE(C26:M26)</f>
        <v>-7.0772369494964708E-3</v>
      </c>
      <c r="C34" s="10">
        <f t="shared" ref="C34:C37" si="8">AVERAGE(C26:H26)</f>
        <v>-3.9863692771069624E-2</v>
      </c>
      <c r="D34" s="10">
        <f t="shared" ref="D34:D37" si="9">AVERAGE(I26:M26)</f>
        <v>3.2266510036391319E-2</v>
      </c>
      <c r="E34" s="11">
        <f t="shared" ref="E34:E37" si="10">((M18/B18)^(1/11))-1</f>
        <v>-9.8370721234417591E-3</v>
      </c>
      <c r="F34" s="11">
        <f t="shared" ref="F34:F37" si="11">((H18/B18)^(1/6))-1</f>
        <v>-4.2106215909858302E-2</v>
      </c>
      <c r="G34" s="11">
        <f t="shared" ref="G34:G37" si="12">((M18/H18)^(1/5))-1</f>
        <v>3.0324034057606752E-2</v>
      </c>
      <c r="I34" s="18">
        <f t="shared" ref="I34:I37" si="13">((M18/G18)^(1/6))-1</f>
        <v>1.6433983085162307E-3</v>
      </c>
      <c r="J34" s="18">
        <f t="shared" ref="J34:J37" si="14">((M18/H18)^(1/5))-1</f>
        <v>3.0324034057606752E-2</v>
      </c>
      <c r="K34" s="18">
        <f t="shared" ref="K34:K37" si="15">((M18/I18)^(1/4))-1</f>
        <v>4.6167220004809328E-2</v>
      </c>
      <c r="L34" s="18">
        <f t="shared" ref="L34:L37" si="16">((M18/J18)^(1/3))-1</f>
        <v>6.3021189435694902E-2</v>
      </c>
    </row>
    <row r="35" spans="1:14" x14ac:dyDescent="0.3">
      <c r="A35" s="2" t="s">
        <v>28</v>
      </c>
      <c r="B35" s="10">
        <f t="shared" si="7"/>
        <v>-2.544411409633698E-3</v>
      </c>
      <c r="C35" s="10">
        <f t="shared" si="8"/>
        <v>-3.2842050781788312E-2</v>
      </c>
      <c r="D35" s="10">
        <f t="shared" si="9"/>
        <v>3.3812755836951841E-2</v>
      </c>
      <c r="E35" s="11">
        <f t="shared" si="10"/>
        <v>-3.4977413339931651E-3</v>
      </c>
      <c r="F35" s="11">
        <f t="shared" si="11"/>
        <v>-3.3019847556053028E-2</v>
      </c>
      <c r="G35" s="11">
        <f t="shared" si="12"/>
        <v>3.312093025441043E-2</v>
      </c>
      <c r="I35" s="11">
        <f t="shared" si="13"/>
        <v>1.6678800488349133E-2</v>
      </c>
      <c r="J35" s="11">
        <f t="shared" si="14"/>
        <v>3.312093025441043E-2</v>
      </c>
      <c r="K35" s="11">
        <f t="shared" si="15"/>
        <v>2.0540022295614468E-2</v>
      </c>
      <c r="L35" s="11">
        <f t="shared" si="16"/>
        <v>3.3452618525987576E-2</v>
      </c>
    </row>
    <row r="36" spans="1:14" x14ac:dyDescent="0.3">
      <c r="A36" s="2" t="s">
        <v>27</v>
      </c>
      <c r="B36" s="10">
        <f t="shared" si="7"/>
        <v>1.5353282631178643E-2</v>
      </c>
      <c r="C36" s="10">
        <f t="shared" si="8"/>
        <v>-3.4318659167068673E-2</v>
      </c>
      <c r="D36" s="10">
        <f t="shared" si="9"/>
        <v>7.4959612789075425E-2</v>
      </c>
      <c r="E36" s="11">
        <f t="shared" si="10"/>
        <v>9.5119726876247146E-3</v>
      </c>
      <c r="F36" s="11">
        <f t="shared" si="11"/>
        <v>-3.6686072817260773E-2</v>
      </c>
      <c r="G36" s="11">
        <f t="shared" si="12"/>
        <v>6.7883400511580927E-2</v>
      </c>
      <c r="I36" s="11">
        <f t="shared" si="13"/>
        <v>4.3923537506646015E-2</v>
      </c>
      <c r="J36" s="11">
        <f t="shared" si="14"/>
        <v>6.7883400511580927E-2</v>
      </c>
      <c r="K36" s="11">
        <f t="shared" si="15"/>
        <v>4.8081407088050865E-2</v>
      </c>
      <c r="L36" s="11">
        <f t="shared" si="16"/>
        <v>6.741910259271533E-2</v>
      </c>
    </row>
    <row r="37" spans="1:14" x14ac:dyDescent="0.3">
      <c r="A37" s="2" t="s">
        <v>29</v>
      </c>
      <c r="B37" s="10">
        <f t="shared" si="7"/>
        <v>-9.4251411101213111E-3</v>
      </c>
      <c r="C37" s="10">
        <f t="shared" si="8"/>
        <v>-3.4941045171557411E-2</v>
      </c>
      <c r="D37" s="10">
        <f t="shared" si="9"/>
        <v>2.1193943763602008E-2</v>
      </c>
      <c r="E37" s="11">
        <f t="shared" si="10"/>
        <v>-1.0338699248807037E-2</v>
      </c>
      <c r="F37" s="11">
        <f t="shared" si="11"/>
        <v>-3.5723845104538632E-2</v>
      </c>
      <c r="G37" s="11">
        <f t="shared" si="12"/>
        <v>2.1007144325583704E-2</v>
      </c>
      <c r="I37" s="18">
        <f t="shared" si="13"/>
        <v>1.801150681830066E-3</v>
      </c>
      <c r="J37" s="18">
        <f t="shared" si="14"/>
        <v>2.1007144325583704E-2</v>
      </c>
      <c r="K37" s="18">
        <f t="shared" si="15"/>
        <v>2.1453168971284464E-2</v>
      </c>
      <c r="L37" s="18">
        <f t="shared" si="16"/>
        <v>3.3809315444471855E-2</v>
      </c>
    </row>
    <row r="38" spans="1:14" x14ac:dyDescent="0.3">
      <c r="E38" s="12"/>
      <c r="F38" s="12"/>
      <c r="G38" s="12"/>
    </row>
    <row r="39" spans="1:14" ht="18" x14ac:dyDescent="0.35">
      <c r="A39" s="30" t="s">
        <v>46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ht="15.6" x14ac:dyDescent="0.3">
      <c r="A40" s="2"/>
      <c r="B40" s="24" t="s">
        <v>13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4" x14ac:dyDescent="0.3">
      <c r="A41" s="3" t="s">
        <v>0</v>
      </c>
      <c r="B41" s="3">
        <v>2006</v>
      </c>
      <c r="C41" s="3">
        <v>2007</v>
      </c>
      <c r="D41" s="3">
        <v>2008</v>
      </c>
      <c r="E41" s="3">
        <v>2009</v>
      </c>
      <c r="F41" s="3">
        <v>2010</v>
      </c>
      <c r="G41" s="3">
        <v>2011</v>
      </c>
      <c r="H41" s="3">
        <v>2012</v>
      </c>
      <c r="I41" s="3">
        <v>2013</v>
      </c>
      <c r="J41" s="3">
        <v>2014</v>
      </c>
      <c r="K41" s="3">
        <v>2015</v>
      </c>
      <c r="L41" s="3">
        <v>2016</v>
      </c>
      <c r="M41" s="3">
        <v>2017</v>
      </c>
    </row>
    <row r="42" spans="1:14" x14ac:dyDescent="0.3">
      <c r="A42" s="2" t="s">
        <v>9</v>
      </c>
      <c r="B42" s="1">
        <v>1.476</v>
      </c>
      <c r="C42" s="1">
        <v>1.679</v>
      </c>
      <c r="D42" s="1">
        <v>1.7390000000000001</v>
      </c>
      <c r="E42" s="1">
        <v>1.518</v>
      </c>
      <c r="F42" s="1">
        <v>1.641</v>
      </c>
      <c r="G42" s="1">
        <v>1.6339999999999999</v>
      </c>
      <c r="H42" s="1">
        <v>1.3819999999999999</v>
      </c>
      <c r="I42" s="1">
        <v>1.288</v>
      </c>
      <c r="J42" s="1">
        <v>1.3839999999999999</v>
      </c>
      <c r="K42" s="1">
        <v>1.3580000000000001</v>
      </c>
      <c r="L42" s="1">
        <v>1.6910000000000001</v>
      </c>
      <c r="M42" s="1">
        <v>1.82</v>
      </c>
    </row>
    <row r="43" spans="1:14" x14ac:dyDescent="0.3">
      <c r="A43" s="2" t="s">
        <v>4</v>
      </c>
      <c r="B43" s="1">
        <v>2.0230000000000001</v>
      </c>
      <c r="C43" s="1">
        <v>1.83</v>
      </c>
      <c r="D43" s="1">
        <v>1.9890000000000001</v>
      </c>
      <c r="E43" s="1">
        <v>1.643</v>
      </c>
      <c r="F43" s="1">
        <v>1.5229999999999999</v>
      </c>
      <c r="G43" s="1">
        <v>1.7010000000000001</v>
      </c>
      <c r="H43" s="1">
        <v>1.331</v>
      </c>
      <c r="I43" s="1">
        <v>1.39</v>
      </c>
      <c r="J43" s="1">
        <v>1.345</v>
      </c>
      <c r="K43" s="1">
        <v>1.4259999999999999</v>
      </c>
      <c r="L43" s="1">
        <v>1.508</v>
      </c>
      <c r="M43" s="1">
        <v>1.677</v>
      </c>
    </row>
    <row r="44" spans="1:14" x14ac:dyDescent="0.3">
      <c r="A44" s="2" t="s">
        <v>10</v>
      </c>
      <c r="B44" s="1">
        <v>1.732</v>
      </c>
      <c r="C44" s="1">
        <v>1.82</v>
      </c>
      <c r="D44" s="1">
        <v>1.7849999999999999</v>
      </c>
      <c r="E44" s="1">
        <v>1.6639999999999999</v>
      </c>
      <c r="F44" s="1">
        <v>1.5920000000000001</v>
      </c>
      <c r="G44" s="1">
        <v>1.3109999999999999</v>
      </c>
      <c r="H44" s="1">
        <v>1.3280000000000001</v>
      </c>
      <c r="I44" s="1">
        <v>1.2390000000000001</v>
      </c>
      <c r="J44" s="1">
        <v>1.177</v>
      </c>
      <c r="K44" s="1">
        <v>1.1830000000000001</v>
      </c>
      <c r="L44" s="1">
        <v>1.389</v>
      </c>
      <c r="M44" s="1">
        <v>1.1950000000000001</v>
      </c>
    </row>
    <row r="45" spans="1:14" x14ac:dyDescent="0.3">
      <c r="A45" s="2" t="s">
        <v>3</v>
      </c>
      <c r="B45" s="1">
        <v>1.3680000000000001</v>
      </c>
      <c r="C45" s="1">
        <v>1.171</v>
      </c>
      <c r="D45" s="1">
        <v>1.198</v>
      </c>
      <c r="E45" s="1">
        <v>0.995</v>
      </c>
      <c r="F45" s="1">
        <v>1.117</v>
      </c>
      <c r="G45" s="1">
        <v>1.0880000000000001</v>
      </c>
      <c r="H45" s="1">
        <v>1.0629999999999999</v>
      </c>
      <c r="I45" s="1">
        <v>0.95599999999999996</v>
      </c>
      <c r="J45" s="1">
        <v>0.91</v>
      </c>
      <c r="K45" s="1">
        <v>0.89200000000000002</v>
      </c>
      <c r="L45" s="1">
        <v>0.85099999999999998</v>
      </c>
      <c r="M45" s="1">
        <v>1.069</v>
      </c>
    </row>
    <row r="46" spans="1:14" x14ac:dyDescent="0.3">
      <c r="A46" s="2" t="s">
        <v>5</v>
      </c>
      <c r="B46" s="1">
        <v>1.169</v>
      </c>
      <c r="C46" s="1">
        <v>1.099</v>
      </c>
      <c r="D46" s="1">
        <v>0.90300000000000002</v>
      </c>
      <c r="E46" s="1">
        <v>1.012</v>
      </c>
      <c r="F46" s="1">
        <v>1.0840000000000001</v>
      </c>
      <c r="G46" s="1">
        <v>1.052</v>
      </c>
      <c r="H46" s="1">
        <v>1.0089999999999999</v>
      </c>
      <c r="I46" s="1">
        <v>1.1160000000000001</v>
      </c>
      <c r="J46" s="1">
        <v>1.022</v>
      </c>
      <c r="K46" s="1">
        <v>0.997</v>
      </c>
      <c r="L46" s="1">
        <v>0.94699999999999995</v>
      </c>
      <c r="M46" s="1">
        <v>1.0780000000000001</v>
      </c>
    </row>
    <row r="47" spans="1:14" x14ac:dyDescent="0.3">
      <c r="A47" s="2" t="s">
        <v>6</v>
      </c>
      <c r="B47" s="1">
        <v>1.1859999999999999</v>
      </c>
      <c r="C47" s="1">
        <v>1.1379999999999999</v>
      </c>
      <c r="D47" s="1">
        <v>1.099</v>
      </c>
      <c r="E47" s="1">
        <v>1.109</v>
      </c>
      <c r="F47" s="1">
        <v>1.1299999999999999</v>
      </c>
      <c r="G47" s="1">
        <v>1.044</v>
      </c>
      <c r="H47" s="1">
        <v>1.0009999999999999</v>
      </c>
      <c r="I47" s="1">
        <v>0.93300000000000005</v>
      </c>
      <c r="J47" s="1">
        <v>1.0149999999999999</v>
      </c>
      <c r="K47" s="1">
        <v>0.98499999999999999</v>
      </c>
      <c r="L47" s="1">
        <v>1.131</v>
      </c>
      <c r="M47" s="1">
        <v>1.1539999999999999</v>
      </c>
    </row>
    <row r="48" spans="1:14" x14ac:dyDescent="0.3">
      <c r="A48" s="2" t="s">
        <v>12</v>
      </c>
      <c r="B48" s="1">
        <v>1.1659999999999999</v>
      </c>
      <c r="C48" s="1">
        <v>1.2410000000000001</v>
      </c>
      <c r="D48" s="1">
        <v>1.2629999999999999</v>
      </c>
      <c r="E48" s="1">
        <v>1.2849999999999999</v>
      </c>
      <c r="F48" s="1">
        <v>1.2509999999999999</v>
      </c>
      <c r="G48" s="1">
        <v>1.0149999999999999</v>
      </c>
      <c r="H48" s="1">
        <v>0.98199999999999998</v>
      </c>
      <c r="I48" s="1">
        <v>1.077</v>
      </c>
      <c r="J48" s="1">
        <v>1.077</v>
      </c>
      <c r="K48" s="1">
        <v>1.161</v>
      </c>
      <c r="L48" s="1">
        <v>1.0369999999999999</v>
      </c>
      <c r="M48" s="1">
        <v>1.163</v>
      </c>
    </row>
    <row r="49" spans="1:13" x14ac:dyDescent="0.3">
      <c r="A49" s="2" t="s">
        <v>11</v>
      </c>
      <c r="B49" s="1">
        <v>1.3340000000000001</v>
      </c>
      <c r="C49" s="1">
        <v>1.2869999999999999</v>
      </c>
      <c r="D49" s="1">
        <v>1.286</v>
      </c>
      <c r="E49" s="1">
        <v>1.1200000000000001</v>
      </c>
      <c r="F49" s="1">
        <v>0.95699999999999996</v>
      </c>
      <c r="G49" s="1">
        <v>1.097</v>
      </c>
      <c r="H49" s="1">
        <v>0.98099999999999998</v>
      </c>
      <c r="I49" s="1">
        <v>1.2470000000000001</v>
      </c>
      <c r="J49" s="1">
        <v>1.153</v>
      </c>
      <c r="K49" s="1">
        <v>1.4450000000000001</v>
      </c>
      <c r="L49" s="1">
        <v>1.34</v>
      </c>
      <c r="M49" s="1">
        <v>1.0369999999999999</v>
      </c>
    </row>
    <row r="50" spans="1:13" x14ac:dyDescent="0.3">
      <c r="A50" s="2" t="s">
        <v>8</v>
      </c>
      <c r="B50" s="1">
        <v>0.96899999999999997</v>
      </c>
      <c r="C50" s="1">
        <v>0.95199999999999996</v>
      </c>
      <c r="D50" s="1">
        <v>1.2270000000000001</v>
      </c>
      <c r="E50" s="1">
        <v>1.131</v>
      </c>
      <c r="F50" s="1">
        <v>0.98799999999999999</v>
      </c>
      <c r="G50" s="1">
        <v>1.02</v>
      </c>
      <c r="H50" s="1">
        <v>0.91</v>
      </c>
      <c r="I50" s="1">
        <v>0.93300000000000005</v>
      </c>
      <c r="J50" s="1">
        <v>0.94599999999999995</v>
      </c>
      <c r="K50" s="1">
        <v>0.94899999999999995</v>
      </c>
      <c r="L50" s="1">
        <v>0.91200000000000003</v>
      </c>
      <c r="M50" s="1">
        <v>0.88800000000000001</v>
      </c>
    </row>
    <row r="51" spans="1:13" x14ac:dyDescent="0.3">
      <c r="A51" s="2" t="s">
        <v>14</v>
      </c>
      <c r="B51" s="1">
        <v>0.71099999999999997</v>
      </c>
      <c r="C51" s="1">
        <v>0.92100000000000004</v>
      </c>
      <c r="D51" s="1">
        <v>0.84299999999999997</v>
      </c>
      <c r="E51" s="1">
        <v>0.85299999999999998</v>
      </c>
      <c r="F51" s="1">
        <v>0.89400000000000002</v>
      </c>
      <c r="G51" s="1">
        <v>0.75900000000000001</v>
      </c>
      <c r="H51" s="1">
        <v>0.77200000000000002</v>
      </c>
      <c r="I51" s="1">
        <v>0.999</v>
      </c>
      <c r="J51" s="1">
        <v>1.032</v>
      </c>
      <c r="K51" s="1">
        <v>0.87</v>
      </c>
      <c r="L51" s="1">
        <v>0.85699999999999998</v>
      </c>
      <c r="M51" s="1">
        <v>0.999</v>
      </c>
    </row>
    <row r="52" spans="1:13" x14ac:dyDescent="0.3">
      <c r="A52" s="3" t="s">
        <v>1</v>
      </c>
      <c r="B52" s="4">
        <v>1</v>
      </c>
      <c r="C52" s="4">
        <v>0.99399999999999999</v>
      </c>
      <c r="D52" s="4">
        <v>0.97799999999999998</v>
      </c>
      <c r="E52" s="4">
        <v>0.95799999999999996</v>
      </c>
      <c r="F52" s="4">
        <v>0.86699999999999999</v>
      </c>
      <c r="G52" s="4">
        <v>0.753</v>
      </c>
      <c r="H52" s="4">
        <v>0.75800000000000001</v>
      </c>
      <c r="I52" s="4">
        <v>0.70499999999999996</v>
      </c>
      <c r="J52" s="4">
        <v>0.627</v>
      </c>
      <c r="K52" s="4">
        <v>0.67400000000000004</v>
      </c>
      <c r="L52" s="4">
        <v>1.248</v>
      </c>
      <c r="M52" s="4">
        <v>1.103</v>
      </c>
    </row>
    <row r="53" spans="1:13" x14ac:dyDescent="0.3">
      <c r="A53" s="2" t="s">
        <v>7</v>
      </c>
      <c r="B53" s="1">
        <v>1.097</v>
      </c>
      <c r="C53" s="1">
        <v>1.0009999999999999</v>
      </c>
      <c r="D53" s="1">
        <v>0.85299999999999998</v>
      </c>
      <c r="E53" s="1">
        <v>0.879</v>
      </c>
      <c r="F53" s="1">
        <v>0.88500000000000001</v>
      </c>
      <c r="G53" s="1">
        <v>0.873</v>
      </c>
      <c r="H53" s="1">
        <v>0.70299999999999996</v>
      </c>
      <c r="I53" s="1">
        <v>0.78800000000000003</v>
      </c>
      <c r="J53" s="1">
        <v>0.9</v>
      </c>
      <c r="K53" s="1">
        <v>0.89600000000000002</v>
      </c>
      <c r="L53" s="1">
        <v>1.1259999999999999</v>
      </c>
      <c r="M53" s="1">
        <v>1.103</v>
      </c>
    </row>
    <row r="54" spans="1:13" x14ac:dyDescent="0.3">
      <c r="A54" s="2" t="s">
        <v>2</v>
      </c>
      <c r="B54" s="1">
        <v>0.79100000000000004</v>
      </c>
      <c r="C54" s="1">
        <v>0.94199999999999995</v>
      </c>
      <c r="D54" s="1">
        <v>0.65800000000000003</v>
      </c>
      <c r="E54" s="1">
        <v>0.72199999999999998</v>
      </c>
      <c r="F54" s="1">
        <v>0.67</v>
      </c>
      <c r="G54" s="1">
        <v>0.70099999999999996</v>
      </c>
      <c r="H54" s="1">
        <v>0.64300000000000002</v>
      </c>
      <c r="I54" s="1">
        <v>0.81799999999999995</v>
      </c>
      <c r="J54" s="1">
        <v>0.72499999999999998</v>
      </c>
      <c r="K54" s="1">
        <v>0.625</v>
      </c>
      <c r="L54" s="1">
        <v>0.69799999999999995</v>
      </c>
      <c r="M54" s="1">
        <v>0.78900000000000003</v>
      </c>
    </row>
    <row r="55" spans="1:13" x14ac:dyDescent="0.3">
      <c r="A55" s="2" t="s">
        <v>30</v>
      </c>
      <c r="B55" s="1">
        <f t="shared" ref="B55:M55" si="17">AVERAGE(B42:B54)</f>
        <v>1.2324615384615383</v>
      </c>
      <c r="C55" s="1">
        <f t="shared" si="17"/>
        <v>1.2365384615384616</v>
      </c>
      <c r="D55" s="1">
        <f t="shared" si="17"/>
        <v>1.2170000000000001</v>
      </c>
      <c r="E55" s="1">
        <f t="shared" si="17"/>
        <v>1.1453076923076924</v>
      </c>
      <c r="F55" s="1">
        <f t="shared" si="17"/>
        <v>1.123</v>
      </c>
      <c r="G55" s="1">
        <f t="shared" si="17"/>
        <v>1.0806153846153845</v>
      </c>
      <c r="H55" s="1">
        <f t="shared" si="17"/>
        <v>0.98946153846153839</v>
      </c>
      <c r="I55" s="1">
        <f t="shared" si="17"/>
        <v>1.0376153846153846</v>
      </c>
      <c r="J55" s="1">
        <f t="shared" si="17"/>
        <v>1.0240769230769231</v>
      </c>
      <c r="K55" s="1">
        <f t="shared" si="17"/>
        <v>1.0354615384615384</v>
      </c>
      <c r="L55" s="1">
        <f t="shared" si="17"/>
        <v>1.1334615384615385</v>
      </c>
      <c r="M55" s="1">
        <f t="shared" si="17"/>
        <v>1.1596153846153847</v>
      </c>
    </row>
    <row r="56" spans="1:13" x14ac:dyDescent="0.3">
      <c r="A56" s="2" t="s">
        <v>38</v>
      </c>
      <c r="B56" s="1">
        <f>AVERAGE(B42:B45)</f>
        <v>1.64975</v>
      </c>
      <c r="C56" s="1">
        <f t="shared" ref="C56:M56" si="18">AVERAGE(C42:C45)</f>
        <v>1.6250000000000002</v>
      </c>
      <c r="D56" s="1">
        <f t="shared" si="18"/>
        <v>1.6777500000000001</v>
      </c>
      <c r="E56" s="1">
        <f t="shared" si="18"/>
        <v>1.4550000000000001</v>
      </c>
      <c r="F56" s="1">
        <f t="shared" si="18"/>
        <v>1.4682500000000001</v>
      </c>
      <c r="G56" s="1">
        <f t="shared" si="18"/>
        <v>1.4335</v>
      </c>
      <c r="H56" s="1">
        <f t="shared" si="18"/>
        <v>1.276</v>
      </c>
      <c r="I56" s="1">
        <f t="shared" si="18"/>
        <v>1.2182499999999998</v>
      </c>
      <c r="J56" s="1">
        <f t="shared" si="18"/>
        <v>1.204</v>
      </c>
      <c r="K56" s="1">
        <f t="shared" si="18"/>
        <v>1.21475</v>
      </c>
      <c r="L56" s="1">
        <f t="shared" si="18"/>
        <v>1.35975</v>
      </c>
      <c r="M56" s="1">
        <f t="shared" si="18"/>
        <v>1.44025</v>
      </c>
    </row>
    <row r="57" spans="1:13" x14ac:dyDescent="0.3">
      <c r="A57" s="2" t="s">
        <v>39</v>
      </c>
      <c r="B57" s="1">
        <f>AVERAGE(B46:B54)</f>
        <v>1.0470000000000002</v>
      </c>
      <c r="C57" s="1">
        <f t="shared" ref="C57:M57" si="19">AVERAGE(C46:C54)</f>
        <v>1.0638888888888891</v>
      </c>
      <c r="D57" s="1">
        <f t="shared" si="19"/>
        <v>1.0122222222222221</v>
      </c>
      <c r="E57" s="1">
        <f t="shared" si="19"/>
        <v>1.0076666666666665</v>
      </c>
      <c r="F57" s="1">
        <f t="shared" si="19"/>
        <v>0.96955555555555561</v>
      </c>
      <c r="G57" s="1">
        <f t="shared" si="19"/>
        <v>0.92377777777777781</v>
      </c>
      <c r="H57" s="1">
        <f t="shared" si="19"/>
        <v>0.86211111111111116</v>
      </c>
      <c r="I57" s="1">
        <f t="shared" si="19"/>
        <v>0.95733333333333326</v>
      </c>
      <c r="J57" s="1">
        <f t="shared" si="19"/>
        <v>0.94411111111111112</v>
      </c>
      <c r="K57" s="1">
        <f t="shared" si="19"/>
        <v>0.95577777777777784</v>
      </c>
      <c r="L57" s="1">
        <f t="shared" si="19"/>
        <v>1.032888888888889</v>
      </c>
      <c r="M57" s="1">
        <f t="shared" si="19"/>
        <v>1.034888888888889</v>
      </c>
    </row>
    <row r="58" spans="1:13" x14ac:dyDescent="0.3">
      <c r="A58" s="2" t="s">
        <v>27</v>
      </c>
      <c r="B58" s="1">
        <f>AVERAGE(B51:B54)</f>
        <v>0.89974999999999994</v>
      </c>
      <c r="C58" s="1">
        <f t="shared" ref="C58:M58" si="20">AVERAGE(C51:C54)</f>
        <v>0.96449999999999991</v>
      </c>
      <c r="D58" s="1">
        <f t="shared" si="20"/>
        <v>0.83299999999999996</v>
      </c>
      <c r="E58" s="1">
        <f t="shared" si="20"/>
        <v>0.85299999999999998</v>
      </c>
      <c r="F58" s="1">
        <f t="shared" si="20"/>
        <v>0.82899999999999996</v>
      </c>
      <c r="G58" s="1">
        <f t="shared" si="20"/>
        <v>0.77149999999999996</v>
      </c>
      <c r="H58" s="1">
        <f t="shared" si="20"/>
        <v>0.71900000000000008</v>
      </c>
      <c r="I58" s="1">
        <f t="shared" si="20"/>
        <v>0.82750000000000001</v>
      </c>
      <c r="J58" s="1">
        <f t="shared" si="20"/>
        <v>0.82100000000000006</v>
      </c>
      <c r="K58" s="1">
        <f t="shared" si="20"/>
        <v>0.76624999999999999</v>
      </c>
      <c r="L58" s="1">
        <f t="shared" si="20"/>
        <v>0.98224999999999996</v>
      </c>
      <c r="M58" s="1">
        <f t="shared" si="20"/>
        <v>0.99850000000000005</v>
      </c>
    </row>
    <row r="59" spans="1:13" x14ac:dyDescent="0.3">
      <c r="A59" s="2" t="s">
        <v>29</v>
      </c>
      <c r="B59" s="1">
        <f>AVERAGE(B42:B50)</f>
        <v>1.3803333333333334</v>
      </c>
      <c r="C59" s="1">
        <f t="shared" ref="C59:M59" si="21">AVERAGE(C42:C50)</f>
        <v>1.3574444444444445</v>
      </c>
      <c r="D59" s="1">
        <f t="shared" si="21"/>
        <v>1.3876666666666668</v>
      </c>
      <c r="E59" s="1">
        <f t="shared" si="21"/>
        <v>1.2752222222222223</v>
      </c>
      <c r="F59" s="1">
        <f t="shared" si="21"/>
        <v>1.2536666666666667</v>
      </c>
      <c r="G59" s="1">
        <f t="shared" si="21"/>
        <v>1.218</v>
      </c>
      <c r="H59" s="1">
        <f t="shared" si="21"/>
        <v>1.1096666666666666</v>
      </c>
      <c r="I59" s="1">
        <f t="shared" si="21"/>
        <v>1.1309999999999998</v>
      </c>
      <c r="J59" s="1">
        <f t="shared" si="21"/>
        <v>1.1143333333333334</v>
      </c>
      <c r="K59" s="1">
        <f t="shared" si="21"/>
        <v>1.1551111111111112</v>
      </c>
      <c r="L59" s="1">
        <f t="shared" si="21"/>
        <v>1.2006666666666668</v>
      </c>
      <c r="M59" s="1">
        <f t="shared" si="21"/>
        <v>1.2312222222222224</v>
      </c>
    </row>
    <row r="61" spans="1:13" ht="15.6" x14ac:dyDescent="0.3">
      <c r="B61" s="24" t="s">
        <v>13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x14ac:dyDescent="0.3">
      <c r="B62" s="2">
        <v>2006</v>
      </c>
      <c r="C62" s="2">
        <v>2007</v>
      </c>
      <c r="D62" s="2">
        <v>2008</v>
      </c>
      <c r="E62" s="2">
        <v>2009</v>
      </c>
      <c r="F62" s="2">
        <v>2010</v>
      </c>
      <c r="G62" s="2">
        <v>2011</v>
      </c>
      <c r="H62" s="2">
        <v>2012</v>
      </c>
      <c r="I62" s="2">
        <v>2013</v>
      </c>
      <c r="J62" s="2">
        <v>2014</v>
      </c>
      <c r="K62" s="2">
        <v>2015</v>
      </c>
      <c r="L62" s="2">
        <v>2016</v>
      </c>
      <c r="M62" s="2">
        <v>2017</v>
      </c>
    </row>
    <row r="63" spans="1:13" x14ac:dyDescent="0.3">
      <c r="A63" s="2" t="s">
        <v>30</v>
      </c>
      <c r="C63" s="9">
        <f>(C55-B55)/B55</f>
        <v>3.3079515665961211E-3</v>
      </c>
      <c r="D63" s="9">
        <f t="shared" ref="D63:M63" si="22">(D55-C55)/C55</f>
        <v>-1.5800933125971979E-2</v>
      </c>
      <c r="E63" s="9">
        <f t="shared" si="22"/>
        <v>-5.890904494026928E-2</v>
      </c>
      <c r="F63" s="9">
        <f t="shared" si="22"/>
        <v>-1.9477466586070299E-2</v>
      </c>
      <c r="G63" s="9">
        <f t="shared" si="22"/>
        <v>-3.7742311117199882E-2</v>
      </c>
      <c r="H63" s="9">
        <f t="shared" si="22"/>
        <v>-8.4353644646924825E-2</v>
      </c>
      <c r="I63" s="9">
        <f t="shared" si="22"/>
        <v>4.8666718494907939E-2</v>
      </c>
      <c r="J63" s="9">
        <f t="shared" si="22"/>
        <v>-1.3047668470605641E-2</v>
      </c>
      <c r="K63" s="9">
        <f t="shared" si="22"/>
        <v>1.1116953353864586E-2</v>
      </c>
      <c r="L63" s="9">
        <f t="shared" si="22"/>
        <v>9.4643785751430148E-2</v>
      </c>
      <c r="M63" s="9">
        <f t="shared" si="22"/>
        <v>2.3074312860536173E-2</v>
      </c>
    </row>
    <row r="64" spans="1:13" x14ac:dyDescent="0.3">
      <c r="A64" s="2" t="s">
        <v>38</v>
      </c>
      <c r="C64" s="9">
        <f t="shared" ref="C64:M67" si="23">(C56-B56)/B56</f>
        <v>-1.5002273071677423E-2</v>
      </c>
      <c r="D64" s="9">
        <f t="shared" si="23"/>
        <v>3.2461538461538368E-2</v>
      </c>
      <c r="E64" s="9">
        <f t="shared" si="23"/>
        <v>-0.13276709879302637</v>
      </c>
      <c r="F64" s="9">
        <f t="shared" si="23"/>
        <v>9.1065292096219816E-3</v>
      </c>
      <c r="G64" s="9">
        <f t="shared" si="23"/>
        <v>-2.3667631534139321E-2</v>
      </c>
      <c r="H64" s="9">
        <f t="shared" si="23"/>
        <v>-0.10987094523892568</v>
      </c>
      <c r="I64" s="9">
        <f t="shared" si="23"/>
        <v>-4.5258620689655318E-2</v>
      </c>
      <c r="J64" s="9">
        <f t="shared" si="23"/>
        <v>-1.1697106505232814E-2</v>
      </c>
      <c r="K64" s="9">
        <f t="shared" si="23"/>
        <v>8.9285714285714593E-3</v>
      </c>
      <c r="L64" s="9">
        <f t="shared" si="23"/>
        <v>0.11936612471701998</v>
      </c>
      <c r="M64" s="9">
        <f t="shared" si="23"/>
        <v>5.9202059202059211E-2</v>
      </c>
    </row>
    <row r="65" spans="1:14" x14ac:dyDescent="0.3">
      <c r="A65" s="2" t="s">
        <v>39</v>
      </c>
      <c r="C65" s="9">
        <f t="shared" si="23"/>
        <v>1.613074392444026E-2</v>
      </c>
      <c r="D65" s="9">
        <f t="shared" si="23"/>
        <v>-4.8563968668407585E-2</v>
      </c>
      <c r="E65" s="9">
        <f t="shared" si="23"/>
        <v>-4.5005488474205071E-3</v>
      </c>
      <c r="F65" s="9">
        <f t="shared" si="23"/>
        <v>-3.7821148969015096E-2</v>
      </c>
      <c r="G65" s="9">
        <f t="shared" si="23"/>
        <v>-4.7215218886087582E-2</v>
      </c>
      <c r="H65" s="9">
        <f t="shared" si="23"/>
        <v>-6.6754871301419272E-2</v>
      </c>
      <c r="I65" s="9">
        <f t="shared" si="23"/>
        <v>0.11045237788374776</v>
      </c>
      <c r="J65" s="9">
        <f t="shared" si="23"/>
        <v>-1.3811513463323958E-2</v>
      </c>
      <c r="K65" s="9">
        <f t="shared" si="23"/>
        <v>1.2357302577380302E-2</v>
      </c>
      <c r="L65" s="9">
        <f t="shared" si="23"/>
        <v>8.0678911880957938E-2</v>
      </c>
      <c r="M65" s="9">
        <f t="shared" si="23"/>
        <v>1.9363166953528415E-3</v>
      </c>
    </row>
    <row r="66" spans="1:14" x14ac:dyDescent="0.3">
      <c r="A66" s="2" t="s">
        <v>27</v>
      </c>
      <c r="C66" s="9">
        <f t="shared" si="23"/>
        <v>7.1964434565156971E-2</v>
      </c>
      <c r="D66" s="9">
        <f t="shared" si="23"/>
        <v>-0.13634007257646444</v>
      </c>
      <c r="E66" s="9">
        <f t="shared" si="23"/>
        <v>2.4009603841536636E-2</v>
      </c>
      <c r="F66" s="9">
        <f t="shared" si="23"/>
        <v>-2.8135990621336485E-2</v>
      </c>
      <c r="G66" s="9">
        <f t="shared" si="23"/>
        <v>-6.9360675512665865E-2</v>
      </c>
      <c r="H66" s="9">
        <f t="shared" si="23"/>
        <v>-6.8049254698638859E-2</v>
      </c>
      <c r="I66" s="9">
        <f t="shared" si="23"/>
        <v>0.15090403337969391</v>
      </c>
      <c r="J66" s="9">
        <f t="shared" si="23"/>
        <v>-7.8549848942597589E-3</v>
      </c>
      <c r="K66" s="9">
        <f t="shared" si="23"/>
        <v>-6.6686967113276582E-2</v>
      </c>
      <c r="L66" s="9">
        <f t="shared" si="23"/>
        <v>0.2818923327895595</v>
      </c>
      <c r="M66" s="9">
        <f t="shared" si="23"/>
        <v>1.6543649783660064E-2</v>
      </c>
    </row>
    <row r="67" spans="1:14" x14ac:dyDescent="0.3">
      <c r="A67" s="2" t="s">
        <v>29</v>
      </c>
      <c r="C67" s="9">
        <f t="shared" si="23"/>
        <v>-1.6582146019480045E-2</v>
      </c>
      <c r="D67" s="9">
        <f t="shared" si="23"/>
        <v>2.2264058279446781E-2</v>
      </c>
      <c r="E67" s="9">
        <f t="shared" si="23"/>
        <v>-8.1031307550644652E-2</v>
      </c>
      <c r="F67" s="9">
        <f t="shared" si="23"/>
        <v>-1.6903371961313928E-2</v>
      </c>
      <c r="G67" s="9">
        <f t="shared" si="23"/>
        <v>-2.8449880350970541E-2</v>
      </c>
      <c r="H67" s="9">
        <f t="shared" si="23"/>
        <v>-8.8943623426382096E-2</v>
      </c>
      <c r="I67" s="9">
        <f t="shared" si="23"/>
        <v>1.9224992490237194E-2</v>
      </c>
      <c r="J67" s="9">
        <f t="shared" si="23"/>
        <v>-1.4736221632773111E-2</v>
      </c>
      <c r="K67" s="9">
        <f t="shared" si="23"/>
        <v>3.6593877754511936E-2</v>
      </c>
      <c r="L67" s="9">
        <f t="shared" si="23"/>
        <v>3.9438245479030409E-2</v>
      </c>
      <c r="M67" s="9">
        <f t="shared" si="23"/>
        <v>2.5448824727003608E-2</v>
      </c>
    </row>
    <row r="69" spans="1:14" ht="100.8" x14ac:dyDescent="0.3">
      <c r="B69" s="29" t="s">
        <v>34</v>
      </c>
      <c r="C69" s="29"/>
      <c r="D69" s="29"/>
      <c r="E69" s="29" t="s">
        <v>35</v>
      </c>
      <c r="F69" s="29"/>
      <c r="G69" s="29"/>
      <c r="I69" s="28" t="s">
        <v>55</v>
      </c>
      <c r="J69" s="28"/>
      <c r="K69" s="28"/>
      <c r="L69" s="28"/>
    </row>
    <row r="70" spans="1:14" x14ac:dyDescent="0.3">
      <c r="B70" s="3" t="s">
        <v>33</v>
      </c>
      <c r="C70" s="3" t="s">
        <v>31</v>
      </c>
      <c r="D70" s="3" t="s">
        <v>32</v>
      </c>
      <c r="E70" s="3" t="s">
        <v>33</v>
      </c>
      <c r="F70" s="3" t="s">
        <v>31</v>
      </c>
      <c r="G70" s="3" t="s">
        <v>32</v>
      </c>
      <c r="I70" s="3" t="s">
        <v>56</v>
      </c>
      <c r="J70" s="3" t="s">
        <v>32</v>
      </c>
      <c r="K70" s="3" t="s">
        <v>57</v>
      </c>
      <c r="L70" s="3" t="s">
        <v>58</v>
      </c>
    </row>
    <row r="71" spans="1:14" x14ac:dyDescent="0.3">
      <c r="A71" s="2" t="s">
        <v>30</v>
      </c>
      <c r="B71" s="10">
        <f>AVERAGE(C63:M63)</f>
        <v>-4.411031532700632E-3</v>
      </c>
      <c r="C71" s="10">
        <f>AVERAGE(C63:H63)</f>
        <v>-3.5495908141640026E-2</v>
      </c>
      <c r="D71" s="10">
        <f>AVERAGE(I63:M63)</f>
        <v>3.2890820398026641E-2</v>
      </c>
      <c r="E71" s="11">
        <f>((M55/B55)^(1/11))-1</f>
        <v>-5.5233295762294743E-3</v>
      </c>
      <c r="F71" s="11">
        <f>((H55/B55)^(1/6))-1</f>
        <v>-3.593957112640267E-2</v>
      </c>
      <c r="G71" s="11">
        <f>((M55/H55)^(1/5))-1</f>
        <v>3.2245528425803416E-2</v>
      </c>
      <c r="I71" s="18">
        <f>((M55/G55)^(1/6))-1</f>
        <v>1.1829033758922636E-2</v>
      </c>
      <c r="J71" s="18">
        <f>((M55/H55)^(1/5))-1</f>
        <v>3.2245528425803416E-2</v>
      </c>
      <c r="K71" s="18">
        <f>((M55/I55)^(1/4))-1</f>
        <v>2.818056760685117E-2</v>
      </c>
      <c r="L71" s="18">
        <f>((M55/J55)^(1/3))-1</f>
        <v>4.230254039186998E-2</v>
      </c>
    </row>
    <row r="72" spans="1:14" x14ac:dyDescent="0.3">
      <c r="A72" s="2" t="s">
        <v>38</v>
      </c>
      <c r="B72" s="10">
        <f t="shared" ref="B72:B75" si="24">AVERAGE(C64:M64)</f>
        <v>-9.9271684376223569E-3</v>
      </c>
      <c r="C72" s="10">
        <f t="shared" ref="C72:C75" si="25">AVERAGE(C64:H64)</f>
        <v>-3.9956646827768068E-2</v>
      </c>
      <c r="D72" s="10">
        <f t="shared" ref="D72:D75" si="26">AVERAGE(I64:M64)</f>
        <v>2.6108205630552501E-2</v>
      </c>
      <c r="E72" s="11">
        <f t="shared" ref="E72:E75" si="27">((M56/B56)^(1/11))-1</f>
        <v>-1.2270195245100535E-2</v>
      </c>
      <c r="F72" s="11">
        <f t="shared" ref="F72:F75" si="28">((H56/B56)^(1/6))-1</f>
        <v>-4.1911951010477733E-2</v>
      </c>
      <c r="G72" s="11">
        <f t="shared" ref="G72:G75" si="29">((M56/H56)^(1/5))-1</f>
        <v>2.4512925424265086E-2</v>
      </c>
      <c r="I72" s="18">
        <f t="shared" ref="I72:I75" si="30">((M56/G56)^(1/6))-1</f>
        <v>7.8325713396698582E-4</v>
      </c>
      <c r="J72" s="18">
        <f t="shared" ref="J72:J75" si="31">((M56/H56)^(1/5))-1</f>
        <v>2.4512925424265086E-2</v>
      </c>
      <c r="K72" s="18">
        <f t="shared" ref="K72:K75" si="32">((M56/I56)^(1/4))-1</f>
        <v>4.2738396996674366E-2</v>
      </c>
      <c r="L72" s="18">
        <f t="shared" ref="L72:L75" si="33">((M56/J56)^(1/3))-1</f>
        <v>6.1541879216175044E-2</v>
      </c>
    </row>
    <row r="73" spans="1:14" x14ac:dyDescent="0.3">
      <c r="A73" s="2" t="s">
        <v>39</v>
      </c>
      <c r="B73" s="10">
        <f t="shared" si="24"/>
        <v>2.6258025692773532E-4</v>
      </c>
      <c r="C73" s="10">
        <f t="shared" si="25"/>
        <v>-3.14541687913183E-2</v>
      </c>
      <c r="D73" s="10">
        <f t="shared" si="26"/>
        <v>3.8322679114822976E-2</v>
      </c>
      <c r="E73" s="11">
        <f t="shared" si="27"/>
        <v>-1.0571557861851488E-3</v>
      </c>
      <c r="F73" s="11">
        <f t="shared" si="28"/>
        <v>-3.1864615584939138E-2</v>
      </c>
      <c r="G73" s="11">
        <f t="shared" si="29"/>
        <v>3.7208569638304212E-2</v>
      </c>
      <c r="I73" s="11">
        <f t="shared" si="30"/>
        <v>1.9109935358732733E-2</v>
      </c>
      <c r="J73" s="11">
        <f t="shared" si="31"/>
        <v>3.7208569638304212E-2</v>
      </c>
      <c r="K73" s="11">
        <f t="shared" si="32"/>
        <v>1.9665289787089479E-2</v>
      </c>
      <c r="L73" s="11">
        <f t="shared" si="33"/>
        <v>3.1074877181133997E-2</v>
      </c>
    </row>
    <row r="74" spans="1:14" x14ac:dyDescent="0.3">
      <c r="A74" s="2" t="s">
        <v>27</v>
      </c>
      <c r="B74" s="10">
        <f t="shared" si="24"/>
        <v>1.5353282631178643E-2</v>
      </c>
      <c r="C74" s="10">
        <f t="shared" si="25"/>
        <v>-3.4318659167068673E-2</v>
      </c>
      <c r="D74" s="10">
        <f t="shared" si="26"/>
        <v>7.4959612789075425E-2</v>
      </c>
      <c r="E74" s="11">
        <f t="shared" si="27"/>
        <v>9.5119726876247146E-3</v>
      </c>
      <c r="F74" s="11">
        <f t="shared" si="28"/>
        <v>-3.6686072817260773E-2</v>
      </c>
      <c r="G74" s="11">
        <f t="shared" si="29"/>
        <v>6.7883400511580927E-2</v>
      </c>
      <c r="I74" s="11">
        <f t="shared" si="30"/>
        <v>4.3923537506646015E-2</v>
      </c>
      <c r="J74" s="11">
        <f t="shared" si="31"/>
        <v>6.7883400511580927E-2</v>
      </c>
      <c r="K74" s="11">
        <f t="shared" si="32"/>
        <v>4.8081407088050865E-2</v>
      </c>
      <c r="L74" s="11">
        <f t="shared" si="33"/>
        <v>6.741910259271533E-2</v>
      </c>
    </row>
    <row r="75" spans="1:14" x14ac:dyDescent="0.3">
      <c r="A75" s="2" t="s">
        <v>29</v>
      </c>
      <c r="B75" s="10">
        <f t="shared" si="24"/>
        <v>-9.4251411101213111E-3</v>
      </c>
      <c r="C75" s="10">
        <f t="shared" si="25"/>
        <v>-3.4941045171557411E-2</v>
      </c>
      <c r="D75" s="10">
        <f t="shared" si="26"/>
        <v>2.1193943763602008E-2</v>
      </c>
      <c r="E75" s="11">
        <f t="shared" si="27"/>
        <v>-1.0338699248807037E-2</v>
      </c>
      <c r="F75" s="11">
        <f t="shared" si="28"/>
        <v>-3.5723845104538632E-2</v>
      </c>
      <c r="G75" s="11">
        <f t="shared" si="29"/>
        <v>2.1007144325583704E-2</v>
      </c>
      <c r="I75" s="18">
        <f t="shared" si="30"/>
        <v>1.801150681830066E-3</v>
      </c>
      <c r="J75" s="18">
        <f t="shared" si="31"/>
        <v>2.1007144325583704E-2</v>
      </c>
      <c r="K75" s="18">
        <f t="shared" si="32"/>
        <v>2.1453168971284464E-2</v>
      </c>
      <c r="L75" s="18">
        <f t="shared" si="33"/>
        <v>3.3809315444471855E-2</v>
      </c>
    </row>
    <row r="77" spans="1:14" ht="18" x14ac:dyDescent="0.35">
      <c r="A77" s="30" t="s">
        <v>47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ht="15.6" x14ac:dyDescent="0.3">
      <c r="A78" s="2"/>
      <c r="B78" s="24" t="s">
        <v>13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4" x14ac:dyDescent="0.3">
      <c r="A79" s="3" t="s">
        <v>0</v>
      </c>
      <c r="B79" s="3">
        <v>2006</v>
      </c>
      <c r="C79" s="3">
        <v>2007</v>
      </c>
      <c r="D79" s="3">
        <v>2008</v>
      </c>
      <c r="E79" s="3">
        <v>2009</v>
      </c>
      <c r="F79" s="3">
        <v>2010</v>
      </c>
      <c r="G79" s="3">
        <v>2011</v>
      </c>
      <c r="H79" s="3">
        <v>2012</v>
      </c>
      <c r="I79" s="3">
        <v>2013</v>
      </c>
      <c r="J79" s="3">
        <v>2014</v>
      </c>
      <c r="K79" s="3">
        <v>2015</v>
      </c>
      <c r="L79" s="3">
        <v>2016</v>
      </c>
      <c r="M79" s="3">
        <v>2017</v>
      </c>
    </row>
    <row r="80" spans="1:14" x14ac:dyDescent="0.3">
      <c r="A80" s="2" t="s">
        <v>9</v>
      </c>
      <c r="B80" s="1">
        <v>1.476</v>
      </c>
      <c r="C80" s="1">
        <v>1.679</v>
      </c>
      <c r="D80" s="1">
        <v>1.7390000000000001</v>
      </c>
      <c r="E80" s="1">
        <v>1.518</v>
      </c>
      <c r="F80" s="1">
        <v>1.641</v>
      </c>
      <c r="G80" s="1">
        <v>1.6339999999999999</v>
      </c>
      <c r="H80" s="1">
        <v>1.3819999999999999</v>
      </c>
      <c r="I80" s="1">
        <v>1.288</v>
      </c>
      <c r="J80" s="1">
        <v>1.3839999999999999</v>
      </c>
      <c r="K80" s="1">
        <v>1.3580000000000001</v>
      </c>
      <c r="L80" s="1">
        <v>1.6910000000000001</v>
      </c>
      <c r="M80" s="1">
        <v>1.82</v>
      </c>
    </row>
    <row r="81" spans="1:13" x14ac:dyDescent="0.3">
      <c r="A81" s="2" t="s">
        <v>4</v>
      </c>
      <c r="B81" s="1">
        <v>2.0230000000000001</v>
      </c>
      <c r="C81" s="1">
        <v>1.83</v>
      </c>
      <c r="D81" s="1">
        <v>1.9890000000000001</v>
      </c>
      <c r="E81" s="1">
        <v>1.643</v>
      </c>
      <c r="F81" s="1">
        <v>1.5229999999999999</v>
      </c>
      <c r="G81" s="1">
        <v>1.7010000000000001</v>
      </c>
      <c r="H81" s="1">
        <v>1.331</v>
      </c>
      <c r="I81" s="1">
        <v>1.39</v>
      </c>
      <c r="J81" s="1">
        <v>1.345</v>
      </c>
      <c r="K81" s="1">
        <v>1.4259999999999999</v>
      </c>
      <c r="L81" s="1">
        <v>1.508</v>
      </c>
      <c r="M81" s="1">
        <v>1.677</v>
      </c>
    </row>
    <row r="82" spans="1:13" x14ac:dyDescent="0.3">
      <c r="A82" s="2" t="s">
        <v>10</v>
      </c>
      <c r="B82" s="1">
        <v>1.732</v>
      </c>
      <c r="C82" s="1">
        <v>1.82</v>
      </c>
      <c r="D82" s="1">
        <v>1.7849999999999999</v>
      </c>
      <c r="E82" s="1">
        <v>1.6639999999999999</v>
      </c>
      <c r="F82" s="1">
        <v>1.5920000000000001</v>
      </c>
      <c r="G82" s="1">
        <v>1.3109999999999999</v>
      </c>
      <c r="H82" s="1">
        <v>1.3280000000000001</v>
      </c>
      <c r="I82" s="1">
        <v>1.2390000000000001</v>
      </c>
      <c r="J82" s="1">
        <v>1.177</v>
      </c>
      <c r="K82" s="1">
        <v>1.1830000000000001</v>
      </c>
      <c r="L82" s="1">
        <v>1.389</v>
      </c>
      <c r="M82" s="1">
        <v>1.1950000000000001</v>
      </c>
    </row>
    <row r="83" spans="1:13" x14ac:dyDescent="0.3">
      <c r="A83" s="2" t="s">
        <v>3</v>
      </c>
      <c r="B83" s="1">
        <v>1.3680000000000001</v>
      </c>
      <c r="C83" s="1">
        <v>1.171</v>
      </c>
      <c r="D83" s="1">
        <v>1.198</v>
      </c>
      <c r="E83" s="1">
        <v>0.995</v>
      </c>
      <c r="F83" s="1">
        <v>1.117</v>
      </c>
      <c r="G83" s="1">
        <v>1.0880000000000001</v>
      </c>
      <c r="H83" s="1">
        <v>1.0629999999999999</v>
      </c>
      <c r="I83" s="1">
        <v>0.95599999999999996</v>
      </c>
      <c r="J83" s="1">
        <v>0.91</v>
      </c>
      <c r="K83" s="1">
        <v>0.89200000000000002</v>
      </c>
      <c r="L83" s="1">
        <v>0.85099999999999998</v>
      </c>
      <c r="M83" s="1">
        <v>1.069</v>
      </c>
    </row>
    <row r="84" spans="1:13" x14ac:dyDescent="0.3">
      <c r="A84" s="2" t="s">
        <v>5</v>
      </c>
      <c r="B84" s="1">
        <v>1.169</v>
      </c>
      <c r="C84" s="1">
        <v>1.099</v>
      </c>
      <c r="D84" s="1">
        <v>0.90300000000000002</v>
      </c>
      <c r="E84" s="1">
        <v>1.012</v>
      </c>
      <c r="F84" s="1">
        <v>1.0840000000000001</v>
      </c>
      <c r="G84" s="1">
        <v>1.052</v>
      </c>
      <c r="H84" s="1">
        <v>1.0089999999999999</v>
      </c>
      <c r="I84" s="1">
        <v>1.1160000000000001</v>
      </c>
      <c r="J84" s="1">
        <v>1.022</v>
      </c>
      <c r="K84" s="1">
        <v>0.997</v>
      </c>
      <c r="L84" s="1">
        <v>0.94699999999999995</v>
      </c>
      <c r="M84" s="1">
        <v>1.0780000000000001</v>
      </c>
    </row>
    <row r="85" spans="1:13" x14ac:dyDescent="0.3">
      <c r="A85" s="2" t="s">
        <v>6</v>
      </c>
      <c r="B85" s="1">
        <v>1.1859999999999999</v>
      </c>
      <c r="C85" s="1">
        <v>1.1379999999999999</v>
      </c>
      <c r="D85" s="1">
        <v>1.099</v>
      </c>
      <c r="E85" s="1">
        <v>1.109</v>
      </c>
      <c r="F85" s="1">
        <v>1.1299999999999999</v>
      </c>
      <c r="G85" s="1">
        <v>1.044</v>
      </c>
      <c r="H85" s="1">
        <v>1.0009999999999999</v>
      </c>
      <c r="I85" s="1">
        <v>0.93300000000000005</v>
      </c>
      <c r="J85" s="1">
        <v>1.0149999999999999</v>
      </c>
      <c r="K85" s="1">
        <v>0.98499999999999999</v>
      </c>
      <c r="L85" s="1">
        <v>1.131</v>
      </c>
      <c r="M85" s="1">
        <v>1.1539999999999999</v>
      </c>
    </row>
    <row r="86" spans="1:13" x14ac:dyDescent="0.3">
      <c r="A86" s="2" t="s">
        <v>12</v>
      </c>
      <c r="B86" s="1">
        <v>1.1659999999999999</v>
      </c>
      <c r="C86" s="1">
        <v>1.2410000000000001</v>
      </c>
      <c r="D86" s="1">
        <v>1.2629999999999999</v>
      </c>
      <c r="E86" s="1">
        <v>1.2849999999999999</v>
      </c>
      <c r="F86" s="1">
        <v>1.2509999999999999</v>
      </c>
      <c r="G86" s="1">
        <v>1.0149999999999999</v>
      </c>
      <c r="H86" s="1">
        <v>0.98199999999999998</v>
      </c>
      <c r="I86" s="1">
        <v>1.077</v>
      </c>
      <c r="J86" s="1">
        <v>1.077</v>
      </c>
      <c r="K86" s="1">
        <v>1.161</v>
      </c>
      <c r="L86" s="1">
        <v>1.0369999999999999</v>
      </c>
      <c r="M86" s="1">
        <v>1.163</v>
      </c>
    </row>
    <row r="87" spans="1:13" x14ac:dyDescent="0.3">
      <c r="A87" s="2" t="s">
        <v>11</v>
      </c>
      <c r="B87" s="1">
        <v>1.3340000000000001</v>
      </c>
      <c r="C87" s="1">
        <v>1.2869999999999999</v>
      </c>
      <c r="D87" s="1">
        <v>1.286</v>
      </c>
      <c r="E87" s="1">
        <v>1.1200000000000001</v>
      </c>
      <c r="F87" s="1">
        <v>0.95699999999999996</v>
      </c>
      <c r="G87" s="1">
        <v>1.097</v>
      </c>
      <c r="H87" s="1">
        <v>0.98099999999999998</v>
      </c>
      <c r="I87" s="1">
        <v>1.2470000000000001</v>
      </c>
      <c r="J87" s="1">
        <v>1.153</v>
      </c>
      <c r="K87" s="1">
        <v>1.4450000000000001</v>
      </c>
      <c r="L87" s="1">
        <v>1.34</v>
      </c>
      <c r="M87" s="1">
        <v>1.0369999999999999</v>
      </c>
    </row>
    <row r="88" spans="1:13" x14ac:dyDescent="0.3">
      <c r="A88" s="2" t="s">
        <v>8</v>
      </c>
      <c r="B88" s="1">
        <v>0.96899999999999997</v>
      </c>
      <c r="C88" s="1">
        <v>0.95199999999999996</v>
      </c>
      <c r="D88" s="1">
        <v>1.2270000000000001</v>
      </c>
      <c r="E88" s="1">
        <v>1.131</v>
      </c>
      <c r="F88" s="1">
        <v>0.98799999999999999</v>
      </c>
      <c r="G88" s="1">
        <v>1.02</v>
      </c>
      <c r="H88" s="1">
        <v>0.91</v>
      </c>
      <c r="I88" s="1">
        <v>0.93300000000000005</v>
      </c>
      <c r="J88" s="1">
        <v>0.94599999999999995</v>
      </c>
      <c r="K88" s="1">
        <v>0.94899999999999995</v>
      </c>
      <c r="L88" s="1">
        <v>0.91200000000000003</v>
      </c>
      <c r="M88" s="1">
        <v>0.88800000000000001</v>
      </c>
    </row>
    <row r="89" spans="1:13" x14ac:dyDescent="0.3">
      <c r="A89" s="2" t="s">
        <v>14</v>
      </c>
      <c r="B89" s="1">
        <v>0.71099999999999997</v>
      </c>
      <c r="C89" s="1">
        <v>0.92100000000000004</v>
      </c>
      <c r="D89" s="1">
        <v>0.84299999999999997</v>
      </c>
      <c r="E89" s="1">
        <v>0.85299999999999998</v>
      </c>
      <c r="F89" s="1">
        <v>0.89400000000000002</v>
      </c>
      <c r="G89" s="1">
        <v>0.75900000000000001</v>
      </c>
      <c r="H89" s="1">
        <v>0.77200000000000002</v>
      </c>
      <c r="I89" s="1">
        <v>0.999</v>
      </c>
      <c r="J89" s="1">
        <v>1.032</v>
      </c>
      <c r="K89" s="1">
        <v>0.87</v>
      </c>
      <c r="L89" s="1">
        <v>0.85699999999999998</v>
      </c>
      <c r="M89" s="1">
        <v>0.999</v>
      </c>
    </row>
    <row r="90" spans="1:13" x14ac:dyDescent="0.3">
      <c r="A90" s="3" t="s">
        <v>1</v>
      </c>
      <c r="B90" s="4">
        <v>1</v>
      </c>
      <c r="C90" s="4">
        <v>0.99399999999999999</v>
      </c>
      <c r="D90" s="4">
        <v>0.97799999999999998</v>
      </c>
      <c r="E90" s="4">
        <v>0.95799999999999996</v>
      </c>
      <c r="F90" s="4">
        <v>0.86699999999999999</v>
      </c>
      <c r="G90" s="4">
        <v>0.753</v>
      </c>
      <c r="H90" s="4">
        <v>0.75800000000000001</v>
      </c>
      <c r="I90" s="4">
        <v>0.70499999999999996</v>
      </c>
      <c r="J90" s="4">
        <v>0.627</v>
      </c>
      <c r="K90" s="4">
        <v>0.67400000000000004</v>
      </c>
      <c r="L90" s="4">
        <v>1.248</v>
      </c>
      <c r="M90" s="4">
        <v>1.103</v>
      </c>
    </row>
    <row r="91" spans="1:13" x14ac:dyDescent="0.3">
      <c r="A91" s="2" t="s">
        <v>7</v>
      </c>
      <c r="B91" s="1">
        <v>1.097</v>
      </c>
      <c r="C91" s="1">
        <v>1.0009999999999999</v>
      </c>
      <c r="D91" s="1">
        <v>0.85299999999999998</v>
      </c>
      <c r="E91" s="1">
        <v>0.879</v>
      </c>
      <c r="F91" s="1">
        <v>0.88500000000000001</v>
      </c>
      <c r="G91" s="1">
        <v>0.873</v>
      </c>
      <c r="H91" s="1">
        <v>0.70299999999999996</v>
      </c>
      <c r="I91" s="1">
        <v>0.78800000000000003</v>
      </c>
      <c r="J91" s="1">
        <v>0.9</v>
      </c>
      <c r="K91" s="1">
        <v>0.89600000000000002</v>
      </c>
      <c r="L91" s="1">
        <v>1.1259999999999999</v>
      </c>
      <c r="M91" s="1">
        <v>1.103</v>
      </c>
    </row>
    <row r="92" spans="1:13" x14ac:dyDescent="0.3">
      <c r="A92" s="2" t="s">
        <v>2</v>
      </c>
      <c r="B92" s="1">
        <v>0.79100000000000004</v>
      </c>
      <c r="C92" s="1">
        <v>0.94199999999999995</v>
      </c>
      <c r="D92" s="1">
        <v>0.65800000000000003</v>
      </c>
      <c r="E92" s="1">
        <v>0.72199999999999998</v>
      </c>
      <c r="F92" s="1">
        <v>0.67</v>
      </c>
      <c r="G92" s="1">
        <v>0.70099999999999996</v>
      </c>
      <c r="H92" s="1">
        <v>0.64300000000000002</v>
      </c>
      <c r="I92" s="1">
        <v>0.81799999999999995</v>
      </c>
      <c r="J92" s="1">
        <v>0.72499999999999998</v>
      </c>
      <c r="K92" s="1">
        <v>0.625</v>
      </c>
      <c r="L92" s="1">
        <v>0.69799999999999995</v>
      </c>
      <c r="M92" s="1">
        <v>0.78900000000000003</v>
      </c>
    </row>
    <row r="93" spans="1:13" x14ac:dyDescent="0.3">
      <c r="A93" s="2" t="s">
        <v>30</v>
      </c>
      <c r="B93" s="1">
        <f t="shared" ref="B93:M93" si="34">AVERAGE(B80:B92)</f>
        <v>1.2324615384615383</v>
      </c>
      <c r="C93" s="1">
        <f t="shared" si="34"/>
        <v>1.2365384615384616</v>
      </c>
      <c r="D93" s="1">
        <f t="shared" si="34"/>
        <v>1.2170000000000001</v>
      </c>
      <c r="E93" s="1">
        <f t="shared" si="34"/>
        <v>1.1453076923076924</v>
      </c>
      <c r="F93" s="1">
        <f t="shared" si="34"/>
        <v>1.123</v>
      </c>
      <c r="G93" s="1">
        <f t="shared" si="34"/>
        <v>1.0806153846153845</v>
      </c>
      <c r="H93" s="1">
        <f t="shared" si="34"/>
        <v>0.98946153846153839</v>
      </c>
      <c r="I93" s="1">
        <f t="shared" si="34"/>
        <v>1.0376153846153846</v>
      </c>
      <c r="J93" s="1">
        <f t="shared" si="34"/>
        <v>1.0240769230769231</v>
      </c>
      <c r="K93" s="1">
        <f t="shared" si="34"/>
        <v>1.0354615384615384</v>
      </c>
      <c r="L93" s="1">
        <f t="shared" si="34"/>
        <v>1.1334615384615385</v>
      </c>
      <c r="M93" s="1">
        <f t="shared" si="34"/>
        <v>1.1596153846153847</v>
      </c>
    </row>
    <row r="94" spans="1:13" x14ac:dyDescent="0.3">
      <c r="A94" s="2" t="s">
        <v>41</v>
      </c>
      <c r="B94" s="1">
        <f>AVERAGE(B80:B84)</f>
        <v>1.5536000000000001</v>
      </c>
      <c r="C94" s="1">
        <f t="shared" ref="C94:M94" si="35">AVERAGE(C80:C84)</f>
        <v>1.5198000000000003</v>
      </c>
      <c r="D94" s="1">
        <f t="shared" si="35"/>
        <v>1.5228000000000002</v>
      </c>
      <c r="E94" s="1">
        <f t="shared" si="35"/>
        <v>1.3664000000000001</v>
      </c>
      <c r="F94" s="1">
        <f t="shared" si="35"/>
        <v>1.3914000000000002</v>
      </c>
      <c r="G94" s="1">
        <f t="shared" si="35"/>
        <v>1.3572</v>
      </c>
      <c r="H94" s="1">
        <f t="shared" si="35"/>
        <v>1.2225999999999999</v>
      </c>
      <c r="I94" s="1">
        <f t="shared" si="35"/>
        <v>1.1977999999999998</v>
      </c>
      <c r="J94" s="1">
        <f t="shared" si="35"/>
        <v>1.1676</v>
      </c>
      <c r="K94" s="1">
        <f t="shared" si="35"/>
        <v>1.1712</v>
      </c>
      <c r="L94" s="1">
        <f t="shared" si="35"/>
        <v>1.2772000000000001</v>
      </c>
      <c r="M94" s="1">
        <f t="shared" si="35"/>
        <v>1.3678000000000001</v>
      </c>
    </row>
    <row r="95" spans="1:13" x14ac:dyDescent="0.3">
      <c r="A95" s="2" t="s">
        <v>42</v>
      </c>
      <c r="B95" s="1">
        <f>AVERAGE(B85:B92)</f>
        <v>1.0317500000000002</v>
      </c>
      <c r="C95" s="1">
        <f t="shared" ref="C95:M95" si="36">AVERAGE(C85:C92)</f>
        <v>1.0595000000000001</v>
      </c>
      <c r="D95" s="1">
        <f t="shared" si="36"/>
        <v>1.0258749999999999</v>
      </c>
      <c r="E95" s="1">
        <f t="shared" si="36"/>
        <v>1.007125</v>
      </c>
      <c r="F95" s="1">
        <f t="shared" si="36"/>
        <v>0.95524999999999993</v>
      </c>
      <c r="G95" s="1">
        <f t="shared" si="36"/>
        <v>0.90775000000000006</v>
      </c>
      <c r="H95" s="1">
        <f t="shared" si="36"/>
        <v>0.84375</v>
      </c>
      <c r="I95" s="1">
        <f t="shared" si="36"/>
        <v>0.93749999999999989</v>
      </c>
      <c r="J95" s="1">
        <f t="shared" si="36"/>
        <v>0.93437499999999996</v>
      </c>
      <c r="K95" s="1">
        <f t="shared" si="36"/>
        <v>0.95062500000000005</v>
      </c>
      <c r="L95" s="1">
        <f t="shared" si="36"/>
        <v>1.043625</v>
      </c>
      <c r="M95" s="1">
        <f t="shared" si="36"/>
        <v>1.0294999999999999</v>
      </c>
    </row>
    <row r="96" spans="1:13" x14ac:dyDescent="0.3">
      <c r="A96" s="2" t="s">
        <v>43</v>
      </c>
      <c r="B96" s="1">
        <f>AVERAGE(B88:B92)</f>
        <v>0.91359999999999997</v>
      </c>
      <c r="C96" s="1">
        <f t="shared" ref="C96:M96" si="37">AVERAGE(C88:C92)</f>
        <v>0.96199999999999997</v>
      </c>
      <c r="D96" s="1">
        <f t="shared" si="37"/>
        <v>0.91180000000000005</v>
      </c>
      <c r="E96" s="1">
        <f t="shared" si="37"/>
        <v>0.90860000000000007</v>
      </c>
      <c r="F96" s="1">
        <f t="shared" si="37"/>
        <v>0.86080000000000001</v>
      </c>
      <c r="G96" s="1">
        <f t="shared" si="37"/>
        <v>0.82119999999999993</v>
      </c>
      <c r="H96" s="1">
        <f t="shared" si="37"/>
        <v>0.75719999999999987</v>
      </c>
      <c r="I96" s="1">
        <f t="shared" si="37"/>
        <v>0.84859999999999991</v>
      </c>
      <c r="J96" s="1">
        <f t="shared" si="37"/>
        <v>0.84599999999999986</v>
      </c>
      <c r="K96" s="1">
        <f t="shared" si="37"/>
        <v>0.80279999999999985</v>
      </c>
      <c r="L96" s="1">
        <f t="shared" si="37"/>
        <v>0.96820000000000017</v>
      </c>
      <c r="M96" s="1">
        <f t="shared" si="37"/>
        <v>0.97639999999999993</v>
      </c>
    </row>
    <row r="97" spans="1:13" x14ac:dyDescent="0.3">
      <c r="A97" s="2" t="s">
        <v>44</v>
      </c>
      <c r="B97" s="1">
        <f>AVERAGE(B80:B87)</f>
        <v>1.4317500000000001</v>
      </c>
      <c r="C97" s="1">
        <f t="shared" ref="C97:M97" si="38">AVERAGE(C80:C87)</f>
        <v>1.4081250000000001</v>
      </c>
      <c r="D97" s="1">
        <f t="shared" si="38"/>
        <v>1.4077500000000001</v>
      </c>
      <c r="E97" s="1">
        <f t="shared" si="38"/>
        <v>1.29325</v>
      </c>
      <c r="F97" s="1">
        <f t="shared" si="38"/>
        <v>1.286875</v>
      </c>
      <c r="G97" s="1">
        <f t="shared" si="38"/>
        <v>1.24275</v>
      </c>
      <c r="H97" s="1">
        <f t="shared" si="38"/>
        <v>1.1346249999999998</v>
      </c>
      <c r="I97" s="1">
        <f t="shared" si="38"/>
        <v>1.1557499999999998</v>
      </c>
      <c r="J97" s="1">
        <f t="shared" si="38"/>
        <v>1.135375</v>
      </c>
      <c r="K97" s="1">
        <f t="shared" si="38"/>
        <v>1.1808750000000001</v>
      </c>
      <c r="L97" s="1">
        <f t="shared" si="38"/>
        <v>1.23675</v>
      </c>
      <c r="M97" s="1">
        <f t="shared" si="38"/>
        <v>1.2741250000000002</v>
      </c>
    </row>
    <row r="99" spans="1:13" ht="15.6" x14ac:dyDescent="0.3">
      <c r="B99" s="24" t="s">
        <v>13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x14ac:dyDescent="0.3">
      <c r="B100" s="2">
        <v>2006</v>
      </c>
      <c r="C100" s="2">
        <v>2007</v>
      </c>
      <c r="D100" s="2">
        <v>2008</v>
      </c>
      <c r="E100" s="2">
        <v>2009</v>
      </c>
      <c r="F100" s="2">
        <v>2010</v>
      </c>
      <c r="G100" s="2">
        <v>2011</v>
      </c>
      <c r="H100" s="2">
        <v>2012</v>
      </c>
      <c r="I100" s="2">
        <v>2013</v>
      </c>
      <c r="J100" s="2">
        <v>2014</v>
      </c>
      <c r="K100" s="2">
        <v>2015</v>
      </c>
      <c r="L100" s="2">
        <v>2016</v>
      </c>
      <c r="M100" s="2">
        <v>2017</v>
      </c>
    </row>
    <row r="101" spans="1:13" x14ac:dyDescent="0.3">
      <c r="A101" s="2" t="s">
        <v>30</v>
      </c>
      <c r="C101" s="9">
        <f>(C93-B93)/B93</f>
        <v>3.3079515665961211E-3</v>
      </c>
      <c r="D101" s="9">
        <f t="shared" ref="D101:M101" si="39">(D93-C93)/C93</f>
        <v>-1.5800933125971979E-2</v>
      </c>
      <c r="E101" s="9">
        <f t="shared" si="39"/>
        <v>-5.890904494026928E-2</v>
      </c>
      <c r="F101" s="9">
        <f t="shared" si="39"/>
        <v>-1.9477466586070299E-2</v>
      </c>
      <c r="G101" s="9">
        <f t="shared" si="39"/>
        <v>-3.7742311117199882E-2</v>
      </c>
      <c r="H101" s="9">
        <f t="shared" si="39"/>
        <v>-8.4353644646924825E-2</v>
      </c>
      <c r="I101" s="9">
        <f t="shared" si="39"/>
        <v>4.8666718494907939E-2</v>
      </c>
      <c r="J101" s="9">
        <f t="shared" si="39"/>
        <v>-1.3047668470605641E-2</v>
      </c>
      <c r="K101" s="9">
        <f t="shared" si="39"/>
        <v>1.1116953353864586E-2</v>
      </c>
      <c r="L101" s="9">
        <f t="shared" si="39"/>
        <v>9.4643785751430148E-2</v>
      </c>
      <c r="M101" s="9">
        <f t="shared" si="39"/>
        <v>2.3074312860536173E-2</v>
      </c>
    </row>
    <row r="102" spans="1:13" x14ac:dyDescent="0.3">
      <c r="A102" s="2" t="s">
        <v>41</v>
      </c>
      <c r="C102" s="9">
        <f t="shared" ref="C102:M105" si="40">(C94-B94)/B94</f>
        <v>-2.1755921730174967E-2</v>
      </c>
      <c r="D102" s="9">
        <f t="shared" si="40"/>
        <v>1.9739439399920327E-3</v>
      </c>
      <c r="E102" s="9">
        <f t="shared" si="40"/>
        <v>-0.10270554242185453</v>
      </c>
      <c r="F102" s="9">
        <f t="shared" si="40"/>
        <v>1.8296252927400565E-2</v>
      </c>
      <c r="G102" s="9">
        <f t="shared" si="40"/>
        <v>-2.4579560155239488E-2</v>
      </c>
      <c r="H102" s="9">
        <f t="shared" si="40"/>
        <v>-9.9174771588564734E-2</v>
      </c>
      <c r="I102" s="9">
        <f t="shared" si="40"/>
        <v>-2.0284639293309471E-2</v>
      </c>
      <c r="J102" s="9">
        <f t="shared" si="40"/>
        <v>-2.5212890298881106E-2</v>
      </c>
      <c r="K102" s="9">
        <f t="shared" si="40"/>
        <v>3.0832476875642754E-3</v>
      </c>
      <c r="L102" s="9">
        <f t="shared" si="40"/>
        <v>9.050546448087439E-2</v>
      </c>
      <c r="M102" s="9">
        <f t="shared" si="40"/>
        <v>7.0936423426244913E-2</v>
      </c>
    </row>
    <row r="103" spans="1:13" x14ac:dyDescent="0.3">
      <c r="A103" s="2" t="s">
        <v>42</v>
      </c>
      <c r="C103" s="9">
        <f t="shared" si="40"/>
        <v>2.6896050399806092E-2</v>
      </c>
      <c r="D103" s="9">
        <f t="shared" si="40"/>
        <v>-3.1736668239735949E-2</v>
      </c>
      <c r="E103" s="9">
        <f t="shared" si="40"/>
        <v>-1.8277080541001411E-2</v>
      </c>
      <c r="F103" s="9">
        <f t="shared" si="40"/>
        <v>-5.1508005461089849E-2</v>
      </c>
      <c r="G103" s="9">
        <f t="shared" si="40"/>
        <v>-4.9725202826485085E-2</v>
      </c>
      <c r="H103" s="9">
        <f t="shared" si="40"/>
        <v>-7.050399339025068E-2</v>
      </c>
      <c r="I103" s="9">
        <f t="shared" si="40"/>
        <v>0.11111111111111098</v>
      </c>
      <c r="J103" s="9">
        <f t="shared" si="40"/>
        <v>-3.3333333333332629E-3</v>
      </c>
      <c r="K103" s="9">
        <f t="shared" si="40"/>
        <v>1.7391304347826191E-2</v>
      </c>
      <c r="L103" s="9">
        <f t="shared" si="40"/>
        <v>9.7830374753451646E-2</v>
      </c>
      <c r="M103" s="9">
        <f t="shared" si="40"/>
        <v>-1.3534555036531479E-2</v>
      </c>
    </row>
    <row r="104" spans="1:13" x14ac:dyDescent="0.3">
      <c r="A104" s="2" t="s">
        <v>43</v>
      </c>
      <c r="C104" s="9">
        <f t="shared" si="40"/>
        <v>5.2977232924693522E-2</v>
      </c>
      <c r="D104" s="9">
        <f t="shared" si="40"/>
        <v>-5.2182952182952096E-2</v>
      </c>
      <c r="E104" s="9">
        <f t="shared" si="40"/>
        <v>-3.5095415661329024E-3</v>
      </c>
      <c r="F104" s="9">
        <f t="shared" si="40"/>
        <v>-5.2608408540611995E-2</v>
      </c>
      <c r="G104" s="9">
        <f t="shared" si="40"/>
        <v>-4.6003717472119052E-2</v>
      </c>
      <c r="H104" s="9">
        <f t="shared" si="40"/>
        <v>-7.7934729663906549E-2</v>
      </c>
      <c r="I104" s="9">
        <f t="shared" si="40"/>
        <v>0.12070787110406768</v>
      </c>
      <c r="J104" s="9">
        <f t="shared" si="40"/>
        <v>-3.0638699033703125E-3</v>
      </c>
      <c r="K104" s="9">
        <f t="shared" si="40"/>
        <v>-5.1063829787234068E-2</v>
      </c>
      <c r="L104" s="9">
        <f t="shared" si="40"/>
        <v>0.20602889885401141</v>
      </c>
      <c r="M104" s="9">
        <f t="shared" si="40"/>
        <v>8.4693245197270828E-3</v>
      </c>
    </row>
    <row r="105" spans="1:13" x14ac:dyDescent="0.3">
      <c r="A105" s="2" t="s">
        <v>44</v>
      </c>
      <c r="C105" s="9">
        <f t="shared" si="40"/>
        <v>-1.6500785751702465E-2</v>
      </c>
      <c r="D105" s="9">
        <f t="shared" si="40"/>
        <v>-2.6631158455393816E-4</v>
      </c>
      <c r="E105" s="9">
        <f t="shared" si="40"/>
        <v>-8.1335464393535811E-2</v>
      </c>
      <c r="F105" s="9">
        <f t="shared" si="40"/>
        <v>-4.9294413299826173E-3</v>
      </c>
      <c r="G105" s="9">
        <f t="shared" si="40"/>
        <v>-3.4288489558037857E-2</v>
      </c>
      <c r="H105" s="9">
        <f t="shared" si="40"/>
        <v>-8.7004626835646956E-2</v>
      </c>
      <c r="I105" s="9">
        <f t="shared" si="40"/>
        <v>1.86184862840146E-2</v>
      </c>
      <c r="J105" s="9">
        <f t="shared" si="40"/>
        <v>-1.7629245078952898E-2</v>
      </c>
      <c r="K105" s="9">
        <f t="shared" si="40"/>
        <v>4.0074865132665505E-2</v>
      </c>
      <c r="L105" s="9">
        <f t="shared" si="40"/>
        <v>4.7316608447125978E-2</v>
      </c>
      <c r="M105" s="9">
        <f t="shared" si="40"/>
        <v>3.0220335556903302E-2</v>
      </c>
    </row>
    <row r="107" spans="1:13" ht="100.8" x14ac:dyDescent="0.3">
      <c r="B107" s="29" t="s">
        <v>34</v>
      </c>
      <c r="C107" s="29"/>
      <c r="D107" s="29"/>
      <c r="E107" s="29" t="s">
        <v>35</v>
      </c>
      <c r="F107" s="29"/>
      <c r="G107" s="29"/>
      <c r="I107" s="28" t="s">
        <v>55</v>
      </c>
      <c r="J107" s="28"/>
      <c r="K107" s="28"/>
      <c r="L107" s="28"/>
    </row>
    <row r="108" spans="1:13" x14ac:dyDescent="0.3">
      <c r="B108" s="3" t="s">
        <v>33</v>
      </c>
      <c r="C108" s="3" t="s">
        <v>31</v>
      </c>
      <c r="D108" s="3" t="s">
        <v>32</v>
      </c>
      <c r="E108" s="3" t="s">
        <v>33</v>
      </c>
      <c r="F108" s="3" t="s">
        <v>31</v>
      </c>
      <c r="G108" s="3" t="s">
        <v>32</v>
      </c>
      <c r="I108" s="3" t="s">
        <v>56</v>
      </c>
      <c r="J108" s="3" t="s">
        <v>32</v>
      </c>
      <c r="K108" s="3" t="s">
        <v>57</v>
      </c>
      <c r="L108" s="3" t="s">
        <v>58</v>
      </c>
    </row>
    <row r="109" spans="1:13" x14ac:dyDescent="0.3">
      <c r="A109" s="2" t="s">
        <v>30</v>
      </c>
      <c r="B109" s="10">
        <f>AVERAGE(C101:M101)</f>
        <v>-4.411031532700632E-3</v>
      </c>
      <c r="C109" s="10">
        <f>AVERAGE(C101:H101)</f>
        <v>-3.5495908141640026E-2</v>
      </c>
      <c r="D109" s="10">
        <f>AVERAGE(I101:M101)</f>
        <v>3.2890820398026641E-2</v>
      </c>
      <c r="E109" s="11">
        <f>((M93/B93)^(1/11))-1</f>
        <v>-5.5233295762294743E-3</v>
      </c>
      <c r="F109" s="11">
        <f>((H93/B93)^(1/6))-1</f>
        <v>-3.593957112640267E-2</v>
      </c>
      <c r="G109" s="11">
        <f>((M93/H93)^(1/5))-1</f>
        <v>3.2245528425803416E-2</v>
      </c>
      <c r="I109" s="18">
        <f>((M93/G93)^(1/6))-1</f>
        <v>1.1829033758922636E-2</v>
      </c>
      <c r="J109" s="18">
        <f>((M93/H93)^(1/5))-1</f>
        <v>3.2245528425803416E-2</v>
      </c>
      <c r="K109" s="18">
        <f>((M93/I93)^(1/4))-1</f>
        <v>2.818056760685117E-2</v>
      </c>
      <c r="L109" s="18">
        <f>((M93/J93)^(1/3))-1</f>
        <v>4.230254039186998E-2</v>
      </c>
    </row>
    <row r="110" spans="1:13" x14ac:dyDescent="0.3">
      <c r="A110" s="2" t="s">
        <v>41</v>
      </c>
      <c r="B110" s="10">
        <f t="shared" ref="B110:B113" si="41">AVERAGE(C102:M102)</f>
        <v>-9.9016357296316509E-3</v>
      </c>
      <c r="C110" s="10">
        <f t="shared" ref="C110:C113" si="42">AVERAGE(C102:H102)</f>
        <v>-3.7990933171406858E-2</v>
      </c>
      <c r="D110" s="10">
        <f t="shared" ref="D110:D113" si="43">AVERAGE(I102:M102)</f>
        <v>2.38055212004986E-2</v>
      </c>
      <c r="E110" s="11">
        <f t="shared" ref="E110:E113" si="44">((M94/B94)^(1/11))-1</f>
        <v>-1.1512419866147816E-2</v>
      </c>
      <c r="F110" s="11">
        <f t="shared" ref="F110:F113" si="45">((H94/B94)^(1/6))-1</f>
        <v>-3.9145718173858368E-2</v>
      </c>
      <c r="G110" s="11">
        <f t="shared" ref="G110:G113" si="46">((M94/H94)^(1/5))-1</f>
        <v>2.2698553273285293E-2</v>
      </c>
      <c r="I110" s="18">
        <f>((M94/G94)^(1/6))-1</f>
        <v>1.2974836301575809E-3</v>
      </c>
      <c r="J110" s="18">
        <f t="shared" ref="J110:J113" si="47">((M94/H94)^(1/5))-1</f>
        <v>2.2698553273285293E-2</v>
      </c>
      <c r="K110" s="18">
        <f t="shared" ref="K110:K113" si="48">((M94/I94)^(1/4))-1</f>
        <v>3.3735837569685234E-2</v>
      </c>
      <c r="L110" s="18">
        <f t="shared" ref="L110:L113" si="49">((M94/J94)^(1/3))-1</f>
        <v>5.4167212559092182E-2</v>
      </c>
    </row>
    <row r="111" spans="1:13" x14ac:dyDescent="0.3">
      <c r="A111" s="2" t="s">
        <v>42</v>
      </c>
      <c r="B111" s="10">
        <f t="shared" si="41"/>
        <v>1.3281819803424725E-3</v>
      </c>
      <c r="C111" s="10">
        <f t="shared" si="42"/>
        <v>-3.2475816676459483E-2</v>
      </c>
      <c r="D111" s="10">
        <f t="shared" si="43"/>
        <v>4.1892980368504813E-2</v>
      </c>
      <c r="E111" s="11">
        <f t="shared" si="44"/>
        <v>-1.9844777616617737E-4</v>
      </c>
      <c r="F111" s="11">
        <f t="shared" si="45"/>
        <v>-3.2970139428783241E-2</v>
      </c>
      <c r="G111" s="11">
        <f t="shared" si="46"/>
        <v>4.059686465835366E-2</v>
      </c>
      <c r="I111" s="11">
        <f t="shared" ref="I111:I113" si="50">((M95/G95)^(1/6))-1</f>
        <v>2.1198141053846653E-2</v>
      </c>
      <c r="J111" s="11">
        <f t="shared" si="47"/>
        <v>4.059686465835366E-2</v>
      </c>
      <c r="K111" s="11">
        <f t="shared" si="48"/>
        <v>2.36789398537951E-2</v>
      </c>
      <c r="L111" s="11">
        <f>((M95/J95)^(1/3))-1</f>
        <v>3.2844751586892595E-2</v>
      </c>
    </row>
    <row r="112" spans="1:13" x14ac:dyDescent="0.3">
      <c r="A112" s="2" t="s">
        <v>43</v>
      </c>
      <c r="B112" s="10">
        <f t="shared" si="41"/>
        <v>9.2560252987429741E-3</v>
      </c>
      <c r="C112" s="10">
        <f t="shared" si="42"/>
        <v>-2.987701941683818E-2</v>
      </c>
      <c r="D112" s="10">
        <f t="shared" si="43"/>
        <v>5.6215678957440361E-2</v>
      </c>
      <c r="E112" s="11">
        <f t="shared" si="44"/>
        <v>6.0618902156097665E-3</v>
      </c>
      <c r="F112" s="11">
        <f t="shared" si="45"/>
        <v>-3.0809640152836493E-2</v>
      </c>
      <c r="G112" s="11">
        <f t="shared" si="46"/>
        <v>5.2163987516308019E-2</v>
      </c>
      <c r="I112" s="11">
        <f t="shared" si="50"/>
        <v>2.9271162175092735E-2</v>
      </c>
      <c r="J112" s="11">
        <f t="shared" si="47"/>
        <v>5.2163987516308019E-2</v>
      </c>
      <c r="K112" s="11">
        <f t="shared" si="48"/>
        <v>3.5693345467578075E-2</v>
      </c>
      <c r="L112" s="11">
        <f t="shared" si="49"/>
        <v>4.8944401211112876E-2</v>
      </c>
    </row>
    <row r="113" spans="1:12" x14ac:dyDescent="0.3">
      <c r="A113" s="2" t="s">
        <v>44</v>
      </c>
      <c r="B113" s="10">
        <f t="shared" si="41"/>
        <v>-9.6112790101548339E-3</v>
      </c>
      <c r="C113" s="10">
        <f t="shared" si="42"/>
        <v>-3.7387519908909948E-2</v>
      </c>
      <c r="D113" s="10">
        <f t="shared" si="43"/>
        <v>2.3720210068351295E-2</v>
      </c>
      <c r="E113" s="11">
        <f t="shared" si="44"/>
        <v>-1.0547418442958922E-2</v>
      </c>
      <c r="F113" s="11">
        <f t="shared" si="45"/>
        <v>-3.8024098203581325E-2</v>
      </c>
      <c r="G113" s="11">
        <f t="shared" si="46"/>
        <v>2.3462507434690361E-2</v>
      </c>
      <c r="I113" s="18">
        <f t="shared" si="50"/>
        <v>4.1641464829242913E-3</v>
      </c>
      <c r="J113" s="18">
        <f t="shared" si="47"/>
        <v>2.3462507434690361E-2</v>
      </c>
      <c r="K113" s="18">
        <f t="shared" si="48"/>
        <v>2.4677107772728801E-2</v>
      </c>
      <c r="L113" s="18">
        <f t="shared" si="49"/>
        <v>3.9180295757456296E-2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G42"/>
  <sheetViews>
    <sheetView tabSelected="1" topLeftCell="A19" workbookViewId="0"/>
  </sheetViews>
  <sheetFormatPr defaultRowHeight="14.4" x14ac:dyDescent="0.3"/>
  <sheetData>
    <row r="1" spans="1:7" x14ac:dyDescent="0.3">
      <c r="A1" t="s">
        <v>62</v>
      </c>
    </row>
    <row r="2" spans="1:7" x14ac:dyDescent="0.3">
      <c r="F2" t="s">
        <v>73</v>
      </c>
    </row>
    <row r="3" spans="1:7" x14ac:dyDescent="0.3">
      <c r="A3" t="s">
        <v>64</v>
      </c>
      <c r="B3" t="s">
        <v>63</v>
      </c>
      <c r="C3" t="s">
        <v>59</v>
      </c>
      <c r="D3" s="12">
        <f>'group. wghted - 2006 sort'!G54</f>
        <v>3.6188093652227638E-2</v>
      </c>
      <c r="F3" s="12">
        <f>D3-D8</f>
        <v>3.9425652264244437E-3</v>
      </c>
    </row>
    <row r="4" spans="1:7" x14ac:dyDescent="0.3">
      <c r="C4" t="s">
        <v>68</v>
      </c>
      <c r="D4" s="12">
        <f>'group. wghted - 2006 sort'!G55</f>
        <v>1.9103850544394341E-2</v>
      </c>
      <c r="F4" s="12">
        <f>D4-D10</f>
        <v>-5.4090748798707455E-3</v>
      </c>
    </row>
    <row r="5" spans="1:7" x14ac:dyDescent="0.3">
      <c r="C5" t="s">
        <v>69</v>
      </c>
      <c r="D5" s="12">
        <f>'group. wghted - 2006 sort'!G58</f>
        <v>3.4410620925383828E-2</v>
      </c>
      <c r="F5" s="12">
        <f>D5-D12</f>
        <v>5.1694130779420533E-3</v>
      </c>
      <c r="G5" s="12">
        <f>D5-D7</f>
        <v>1.7982465802955705E-2</v>
      </c>
    </row>
    <row r="6" spans="1:7" x14ac:dyDescent="0.3">
      <c r="B6" t="s">
        <v>65</v>
      </c>
      <c r="C6" t="s">
        <v>68</v>
      </c>
      <c r="D6" s="12">
        <f>'group wghted-2012 sort'!G55</f>
        <v>1.9103850544394119E-2</v>
      </c>
      <c r="F6" s="12">
        <f>D6-D15</f>
        <v>-5.4090748798709676E-3</v>
      </c>
    </row>
    <row r="7" spans="1:7" x14ac:dyDescent="0.3">
      <c r="C7" t="s">
        <v>69</v>
      </c>
      <c r="D7" s="12">
        <f>'group wghted-2012 sort'!G58</f>
        <v>1.6428155122428123E-2</v>
      </c>
      <c r="F7" s="12">
        <f>D7-D17</f>
        <v>-4.5789892031555812E-3</v>
      </c>
    </row>
    <row r="8" spans="1:7" x14ac:dyDescent="0.3">
      <c r="A8" t="s">
        <v>66</v>
      </c>
      <c r="B8" t="s">
        <v>63</v>
      </c>
      <c r="C8" t="s">
        <v>67</v>
      </c>
      <c r="D8" s="12">
        <f>'grouping unweighted -2006 sort'!G33</f>
        <v>3.2245528425803194E-2</v>
      </c>
    </row>
    <row r="9" spans="1:7" x14ac:dyDescent="0.3">
      <c r="C9" t="s">
        <v>70</v>
      </c>
      <c r="D9" s="12">
        <f>'grouping unweighted -2006 sort'!G34</f>
        <v>3.0324034057606752E-2</v>
      </c>
    </row>
    <row r="10" spans="1:7" x14ac:dyDescent="0.3">
      <c r="C10" t="s">
        <v>68</v>
      </c>
      <c r="D10" s="12">
        <f>'grouping unweighted -2006 sort'!G72</f>
        <v>2.4512925424265086E-2</v>
      </c>
    </row>
    <row r="11" spans="1:7" x14ac:dyDescent="0.3">
      <c r="C11" t="s">
        <v>71</v>
      </c>
      <c r="D11" s="12">
        <f>'grouping unweighted -2006 sort'!G110</f>
        <v>2.2407709258115416E-2</v>
      </c>
    </row>
    <row r="12" spans="1:7" x14ac:dyDescent="0.3">
      <c r="C12" t="s">
        <v>69</v>
      </c>
      <c r="D12" s="12">
        <f>'grouping unweighted -2006 sort'!G75</f>
        <v>2.9241207847441775E-2</v>
      </c>
      <c r="G12" s="12">
        <f>D12-D17</f>
        <v>8.2340635218580704E-3</v>
      </c>
    </row>
    <row r="13" spans="1:7" x14ac:dyDescent="0.3">
      <c r="C13" t="s">
        <v>72</v>
      </c>
      <c r="D13" s="12">
        <f>'grouping unweighted -2006 sort'!G113</f>
        <v>2.2101861968385483E-2</v>
      </c>
    </row>
    <row r="14" spans="1:7" x14ac:dyDescent="0.3">
      <c r="B14" t="s">
        <v>65</v>
      </c>
      <c r="C14" t="s">
        <v>70</v>
      </c>
      <c r="D14" s="12">
        <f>'grouping unweighted - 20012 sor'!G34</f>
        <v>3.0324034057606752E-2</v>
      </c>
    </row>
    <row r="15" spans="1:7" x14ac:dyDescent="0.3">
      <c r="C15" t="s">
        <v>68</v>
      </c>
      <c r="D15" s="12">
        <f>'grouping unweighted - 20012 sor'!G72</f>
        <v>2.4512925424265086E-2</v>
      </c>
    </row>
    <row r="16" spans="1:7" x14ac:dyDescent="0.3">
      <c r="C16" t="s">
        <v>71</v>
      </c>
      <c r="D16" s="12">
        <f>'grouping unweighted - 20012 sor'!G110</f>
        <v>2.2698553273285293E-2</v>
      </c>
    </row>
    <row r="17" spans="1:6" x14ac:dyDescent="0.3">
      <c r="C17" t="s">
        <v>69</v>
      </c>
      <c r="D17" s="12">
        <f>'grouping unweighted - 20012 sor'!G75</f>
        <v>2.1007144325583704E-2</v>
      </c>
    </row>
    <row r="18" spans="1:6" x14ac:dyDescent="0.3">
      <c r="C18" t="s">
        <v>72</v>
      </c>
      <c r="D18" s="12">
        <f>'grouping unweighted - 20012 sor'!G113</f>
        <v>2.3462507434690361E-2</v>
      </c>
    </row>
    <row r="19" spans="1:6" x14ac:dyDescent="0.3">
      <c r="A19" t="s">
        <v>59</v>
      </c>
      <c r="D19" s="12">
        <f>AVERAGE(D3:D18)</f>
        <v>2.5504562642867309E-2</v>
      </c>
    </row>
    <row r="29" spans="1:6" x14ac:dyDescent="0.3">
      <c r="A29" s="32"/>
      <c r="B29" s="33"/>
      <c r="C29" s="34" t="s">
        <v>55</v>
      </c>
      <c r="D29" s="34"/>
      <c r="E29" s="34"/>
      <c r="F29" s="35"/>
    </row>
    <row r="30" spans="1:6" x14ac:dyDescent="0.3">
      <c r="A30" s="36"/>
      <c r="B30" s="27"/>
      <c r="C30" s="22" t="s">
        <v>56</v>
      </c>
      <c r="D30" s="22" t="s">
        <v>32</v>
      </c>
      <c r="E30" s="22" t="s">
        <v>57</v>
      </c>
      <c r="F30" s="37" t="s">
        <v>58</v>
      </c>
    </row>
    <row r="31" spans="1:6" ht="43.2" x14ac:dyDescent="0.3">
      <c r="A31" s="38" t="s">
        <v>74</v>
      </c>
      <c r="B31" s="39" t="s">
        <v>30</v>
      </c>
      <c r="C31" s="40">
        <f>'group. wghted - 2006 sort'!I54</f>
        <v>1.7670127375787104E-2</v>
      </c>
      <c r="D31" s="40">
        <f>'group. wghted - 2006 sort'!J54</f>
        <v>3.6188093652227638E-2</v>
      </c>
      <c r="E31" s="40">
        <f>'group. wghted - 2006 sort'!K54</f>
        <v>2.4901811672762175E-2</v>
      </c>
      <c r="F31" s="41">
        <f>'group. wghted - 2006 sort'!L54</f>
        <v>3.430343179954054E-2</v>
      </c>
    </row>
    <row r="32" spans="1:6" x14ac:dyDescent="0.3">
      <c r="A32" s="38"/>
      <c r="B32" s="39" t="s">
        <v>38</v>
      </c>
      <c r="C32" s="40">
        <f>'group. wghted - 2006 sort'!I55</f>
        <v>5.5264001116039907E-4</v>
      </c>
      <c r="D32" s="40">
        <f>'group. wghted - 2006 sort'!J55</f>
        <v>1.9103850544394341E-2</v>
      </c>
      <c r="E32" s="40">
        <f>'group. wghted - 2006 sort'!K55</f>
        <v>3.9517246186891786E-2</v>
      </c>
      <c r="F32" s="41">
        <f>'group. wghted - 2006 sort'!L55</f>
        <v>5.6890195672893995E-2</v>
      </c>
    </row>
    <row r="33" spans="1:6" x14ac:dyDescent="0.3">
      <c r="A33" s="38"/>
      <c r="B33" s="39" t="s">
        <v>29</v>
      </c>
      <c r="C33" s="40">
        <f>'group. wghted - 2006 sort'!I58</f>
        <v>1.2609390214239236E-2</v>
      </c>
      <c r="D33" s="40">
        <f>'group. wghted - 2006 sort'!J58</f>
        <v>3.4410620925383828E-2</v>
      </c>
      <c r="E33" s="40">
        <f>'group. wghted - 2006 sort'!K58</f>
        <v>4.3889146138886392E-2</v>
      </c>
      <c r="F33" s="41">
        <f>'group. wghted - 2006 sort'!L58</f>
        <v>4.9880812465259883E-2</v>
      </c>
    </row>
    <row r="34" spans="1:6" ht="43.2" x14ac:dyDescent="0.3">
      <c r="A34" s="38" t="s">
        <v>75</v>
      </c>
      <c r="B34" s="39" t="s">
        <v>30</v>
      </c>
      <c r="C34" s="40">
        <f>'group wghted-2012 sort'!I54</f>
        <v>1.7670127375787104E-2</v>
      </c>
      <c r="D34" s="40">
        <f>'group wghted-2012 sort'!J54</f>
        <v>3.6188093652227638E-2</v>
      </c>
      <c r="E34" s="40">
        <f>'group wghted-2012 sort'!K54</f>
        <v>2.4901811672762397E-2</v>
      </c>
      <c r="F34" s="41">
        <f>'group wghted-2012 sort'!L54</f>
        <v>3.4303431799540762E-2</v>
      </c>
    </row>
    <row r="35" spans="1:6" x14ac:dyDescent="0.3">
      <c r="A35" s="38"/>
      <c r="B35" s="39" t="s">
        <v>38</v>
      </c>
      <c r="C35" s="40">
        <f>'group wghted-2012 sort'!I55</f>
        <v>5.5264001116039907E-4</v>
      </c>
      <c r="D35" s="40">
        <f>'group wghted-2012 sort'!J55</f>
        <v>1.9103850544394119E-2</v>
      </c>
      <c r="E35" s="40">
        <f>'group wghted-2012 sort'!K55</f>
        <v>3.9517246186891564E-2</v>
      </c>
      <c r="F35" s="41">
        <f>'group wghted-2012 sort'!L55</f>
        <v>5.6890195672893773E-2</v>
      </c>
    </row>
    <row r="36" spans="1:6" x14ac:dyDescent="0.3">
      <c r="A36" s="38"/>
      <c r="B36" s="39" t="s">
        <v>29</v>
      </c>
      <c r="C36" s="40">
        <f>'group wghted-2012 sort'!I58</f>
        <v>3.9164155945834445E-3</v>
      </c>
      <c r="D36" s="40">
        <f>'group wghted-2012 sort'!J58</f>
        <v>1.6428155122428123E-2</v>
      </c>
      <c r="E36" s="40">
        <f>'group wghted-2012 sort'!K58</f>
        <v>2.5111326045015536E-2</v>
      </c>
      <c r="F36" s="41">
        <f>'group wghted-2012 sort'!L58</f>
        <v>3.4863770100720837E-2</v>
      </c>
    </row>
    <row r="37" spans="1:6" ht="43.2" x14ac:dyDescent="0.3">
      <c r="A37" s="38" t="s">
        <v>76</v>
      </c>
      <c r="B37" s="39" t="s">
        <v>30</v>
      </c>
      <c r="C37" s="40">
        <f>'grouping unweighted -2006 sort'!I109</f>
        <v>1.1829033758922636E-2</v>
      </c>
      <c r="D37" s="40">
        <f>'grouping unweighted -2006 sort'!J109</f>
        <v>3.2245528425803194E-2</v>
      </c>
      <c r="E37" s="40">
        <f>'grouping unweighted -2006 sort'!K109</f>
        <v>2.818056760685117E-2</v>
      </c>
      <c r="F37" s="41">
        <f>'grouping unweighted -2006 sort'!L109</f>
        <v>4.230254039186998E-2</v>
      </c>
    </row>
    <row r="38" spans="1:6" x14ac:dyDescent="0.3">
      <c r="A38" s="38"/>
      <c r="B38" s="39" t="s">
        <v>38</v>
      </c>
      <c r="C38" s="40">
        <f>'grouping unweighted -2006 sort'!I110</f>
        <v>-8.067784584098181E-4</v>
      </c>
      <c r="D38" s="40">
        <f>'grouping unweighted -2006 sort'!J110</f>
        <v>2.2407709258115416E-2</v>
      </c>
      <c r="E38" s="40">
        <f>'grouping unweighted -2006 sort'!K110</f>
        <v>2.661459583376824E-2</v>
      </c>
      <c r="F38" s="41">
        <f>'grouping unweighted -2006 sort'!L110</f>
        <v>4.4303003612082392E-2</v>
      </c>
    </row>
    <row r="39" spans="1:6" x14ac:dyDescent="0.3">
      <c r="A39" s="38"/>
      <c r="B39" s="39" t="s">
        <v>29</v>
      </c>
      <c r="C39" s="40">
        <f>'grouping unweighted -2006 sort'!I113</f>
        <v>1.9138249015653308E-3</v>
      </c>
      <c r="D39" s="40">
        <f>'grouping unweighted -2006 sort'!J113</f>
        <v>2.2101861968385483E-2</v>
      </c>
      <c r="E39" s="40">
        <f>'grouping unweighted -2006 sort'!K113</f>
        <v>2.5367891024417277E-2</v>
      </c>
      <c r="F39" s="41">
        <f>'grouping unweighted -2006 sort'!L113</f>
        <v>4.0936063035671877E-2</v>
      </c>
    </row>
    <row r="40" spans="1:6" ht="43.2" x14ac:dyDescent="0.3">
      <c r="A40" s="38" t="s">
        <v>77</v>
      </c>
      <c r="B40" s="39" t="s">
        <v>30</v>
      </c>
      <c r="C40" s="40">
        <f>'grouping unweighted - 20012 sor'!I71</f>
        <v>1.1829033758922636E-2</v>
      </c>
      <c r="D40" s="40">
        <f>'grouping unweighted - 20012 sor'!J71</f>
        <v>3.2245528425803416E-2</v>
      </c>
      <c r="E40" s="40">
        <f>'grouping unweighted - 20012 sor'!K71</f>
        <v>2.818056760685117E-2</v>
      </c>
      <c r="F40" s="41">
        <f>'grouping unweighted - 20012 sor'!L71</f>
        <v>4.230254039186998E-2</v>
      </c>
    </row>
    <row r="41" spans="1:6" x14ac:dyDescent="0.3">
      <c r="A41" s="38"/>
      <c r="B41" s="39" t="s">
        <v>38</v>
      </c>
      <c r="C41" s="40">
        <f>'grouping unweighted - 20012 sor'!I72</f>
        <v>7.8325713396698582E-4</v>
      </c>
      <c r="D41" s="40">
        <f>'grouping unweighted - 20012 sor'!J72</f>
        <v>2.4512925424265086E-2</v>
      </c>
      <c r="E41" s="40">
        <f>'grouping unweighted - 20012 sor'!K72</f>
        <v>4.2738396996674366E-2</v>
      </c>
      <c r="F41" s="41">
        <f>'grouping unweighted - 20012 sor'!L72</f>
        <v>6.1541879216175044E-2</v>
      </c>
    </row>
    <row r="42" spans="1:6" x14ac:dyDescent="0.3">
      <c r="A42" s="42"/>
      <c r="B42" s="43" t="s">
        <v>29</v>
      </c>
      <c r="C42" s="44">
        <f>'grouping unweighted - 20012 sor'!I75</f>
        <v>1.801150681830066E-3</v>
      </c>
      <c r="D42" s="44">
        <f>'grouping unweighted - 20012 sor'!J75</f>
        <v>2.1007144325583704E-2</v>
      </c>
      <c r="E42" s="44">
        <f>'grouping unweighted - 20012 sor'!K75</f>
        <v>2.1453168971284464E-2</v>
      </c>
      <c r="F42" s="45">
        <f>'grouping unweighted - 20012 sor'!L75</f>
        <v>3.3809315444471855E-2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M167"/>
  <sheetViews>
    <sheetView workbookViewId="0"/>
  </sheetViews>
  <sheetFormatPr defaultRowHeight="14.4" x14ac:dyDescent="0.3"/>
  <sheetData>
    <row r="1" spans="1:13" ht="15.6" x14ac:dyDescent="0.3">
      <c r="A1" s="2"/>
      <c r="B1" s="24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3" t="s">
        <v>0</v>
      </c>
      <c r="B2" s="3">
        <v>2007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M2" s="3"/>
    </row>
    <row r="3" spans="1:13" x14ac:dyDescent="0.3">
      <c r="A3" s="3" t="s">
        <v>1</v>
      </c>
      <c r="B3" s="4">
        <f>AVERAGE('Data sheet'!B3:D3)</f>
        <v>0.9906666666666667</v>
      </c>
      <c r="C3" s="4">
        <f>AVERAGE('Data sheet'!C3:E3)</f>
        <v>0.97666666666666657</v>
      </c>
      <c r="D3" s="4">
        <f>AVERAGE('Data sheet'!D3:F3)</f>
        <v>0.93433333333333335</v>
      </c>
      <c r="E3" s="4">
        <f>AVERAGE('Data sheet'!E3:G3)</f>
        <v>0.85933333333333328</v>
      </c>
      <c r="F3" s="4">
        <f>AVERAGE('Data sheet'!F3:H3)</f>
        <v>0.79266666666666674</v>
      </c>
      <c r="G3" s="4">
        <f>AVERAGE('Data sheet'!G3:I3)</f>
        <v>0.73866666666666669</v>
      </c>
      <c r="H3" s="4">
        <f>AVERAGE('Data sheet'!H3:J3)</f>
        <v>0.69666666666666666</v>
      </c>
      <c r="I3" s="4">
        <f>AVERAGE('Data sheet'!I3:K3)</f>
        <v>0.66866666666666663</v>
      </c>
      <c r="J3" s="4">
        <f>AVERAGE('Data sheet'!J3:L3)</f>
        <v>0.84966666666666679</v>
      </c>
      <c r="K3" s="4">
        <f>AVERAGE('Data sheet'!K3:M3)</f>
        <v>1.0083333333333335</v>
      </c>
      <c r="M3" s="4"/>
    </row>
    <row r="4" spans="1:13" x14ac:dyDescent="0.3">
      <c r="A4" s="2" t="s">
        <v>2</v>
      </c>
      <c r="B4" s="4">
        <f>AVERAGE('Data sheet'!B4:D4)</f>
        <v>0.79700000000000004</v>
      </c>
      <c r="C4" s="4">
        <f>AVERAGE('Data sheet'!C4:E4)</f>
        <v>0.77400000000000002</v>
      </c>
      <c r="D4" s="4">
        <f>AVERAGE('Data sheet'!D4:F4)</f>
        <v>0.68333333333333324</v>
      </c>
      <c r="E4" s="4">
        <f>AVERAGE('Data sheet'!E4:G4)</f>
        <v>0.69766666666666666</v>
      </c>
      <c r="F4" s="4">
        <f>AVERAGE('Data sheet'!F4:H4)</f>
        <v>0.67133333333333345</v>
      </c>
      <c r="G4" s="4">
        <f>AVERAGE('Data sheet'!G4:I4)</f>
        <v>0.72066666666666668</v>
      </c>
      <c r="H4" s="4">
        <f>AVERAGE('Data sheet'!H4:J4)</f>
        <v>0.72866666666666668</v>
      </c>
      <c r="I4" s="4">
        <f>AVERAGE('Data sheet'!I4:K4)</f>
        <v>0.72266666666666668</v>
      </c>
      <c r="J4" s="4">
        <f>AVERAGE('Data sheet'!J4:L4)</f>
        <v>0.68266666666666664</v>
      </c>
      <c r="K4" s="4">
        <f>AVERAGE('Data sheet'!K4:M4)</f>
        <v>0.70400000000000007</v>
      </c>
      <c r="M4" s="4"/>
    </row>
    <row r="5" spans="1:13" x14ac:dyDescent="0.3">
      <c r="A5" s="2" t="s">
        <v>3</v>
      </c>
      <c r="B5" s="4">
        <f>AVERAGE('Data sheet'!B5:D5)</f>
        <v>1.2456666666666667</v>
      </c>
      <c r="C5" s="4">
        <f>AVERAGE('Data sheet'!C5:E5)</f>
        <v>1.1213333333333333</v>
      </c>
      <c r="D5" s="4">
        <f>AVERAGE('Data sheet'!D5:F5)</f>
        <v>1.1033333333333333</v>
      </c>
      <c r="E5" s="4">
        <f>AVERAGE('Data sheet'!E5:G5)</f>
        <v>1.0666666666666667</v>
      </c>
      <c r="F5" s="4">
        <f>AVERAGE('Data sheet'!F5:H5)</f>
        <v>1.0893333333333333</v>
      </c>
      <c r="G5" s="4">
        <f>AVERAGE('Data sheet'!G5:I5)</f>
        <v>1.0356666666666665</v>
      </c>
      <c r="H5" s="4">
        <f>AVERAGE('Data sheet'!H5:J5)</f>
        <v>0.97633333333333339</v>
      </c>
      <c r="I5" s="4">
        <f>AVERAGE('Data sheet'!I5:K5)</f>
        <v>0.91933333333333334</v>
      </c>
      <c r="J5" s="4">
        <f>AVERAGE('Data sheet'!J5:L5)</f>
        <v>0.8843333333333333</v>
      </c>
      <c r="K5" s="4">
        <f>AVERAGE('Data sheet'!K5:M5)</f>
        <v>0.93733333333333324</v>
      </c>
      <c r="M5" s="4"/>
    </row>
    <row r="6" spans="1:13" x14ac:dyDescent="0.3">
      <c r="A6" s="2" t="s">
        <v>4</v>
      </c>
      <c r="B6" s="4">
        <f>AVERAGE('Data sheet'!B6:D6)</f>
        <v>1.9473333333333336</v>
      </c>
      <c r="C6" s="4">
        <f>AVERAGE('Data sheet'!C6:E6)</f>
        <v>1.8206666666666667</v>
      </c>
      <c r="D6" s="4">
        <f>AVERAGE('Data sheet'!D6:F6)</f>
        <v>1.7183333333333335</v>
      </c>
      <c r="E6" s="4">
        <f>AVERAGE('Data sheet'!E6:G6)</f>
        <v>1.6223333333333334</v>
      </c>
      <c r="F6" s="4">
        <f>AVERAGE('Data sheet'!F6:H6)</f>
        <v>1.5183333333333333</v>
      </c>
      <c r="G6" s="4">
        <f>AVERAGE('Data sheet'!G6:I6)</f>
        <v>1.474</v>
      </c>
      <c r="H6" s="4">
        <f>AVERAGE('Data sheet'!H6:J6)</f>
        <v>1.3553333333333333</v>
      </c>
      <c r="I6" s="4">
        <f>AVERAGE('Data sheet'!I6:K6)</f>
        <v>1.3869999999999998</v>
      </c>
      <c r="J6" s="4">
        <f>AVERAGE('Data sheet'!J6:L6)</f>
        <v>1.4263333333333332</v>
      </c>
      <c r="K6" s="4">
        <f>AVERAGE('Data sheet'!K6:M6)</f>
        <v>1.5370000000000001</v>
      </c>
      <c r="M6" s="4"/>
    </row>
    <row r="7" spans="1:13" x14ac:dyDescent="0.3">
      <c r="A7" s="2" t="s">
        <v>5</v>
      </c>
      <c r="B7" s="4">
        <f>AVERAGE('Data sheet'!B7:D7)</f>
        <v>1.0569999999999999</v>
      </c>
      <c r="C7" s="4">
        <f>AVERAGE('Data sheet'!C7:E7)</f>
        <v>1.0046666666666666</v>
      </c>
      <c r="D7" s="4">
        <f>AVERAGE('Data sheet'!D7:F7)</f>
        <v>0.9996666666666667</v>
      </c>
      <c r="E7" s="4">
        <f>AVERAGE('Data sheet'!E7:G7)</f>
        <v>1.0493333333333335</v>
      </c>
      <c r="F7" s="4">
        <f>AVERAGE('Data sheet'!F7:H7)</f>
        <v>1.0483333333333333</v>
      </c>
      <c r="G7" s="4">
        <f>AVERAGE('Data sheet'!G7:I7)</f>
        <v>1.0589999999999999</v>
      </c>
      <c r="H7" s="4">
        <f>AVERAGE('Data sheet'!H7:J7)</f>
        <v>1.0490000000000002</v>
      </c>
      <c r="I7" s="4">
        <f>AVERAGE('Data sheet'!I7:K7)</f>
        <v>1.0449999999999999</v>
      </c>
      <c r="J7" s="4">
        <f>AVERAGE('Data sheet'!J7:L7)</f>
        <v>0.98866666666666669</v>
      </c>
      <c r="K7" s="4">
        <f>AVERAGE('Data sheet'!K7:M7)</f>
        <v>1.0073333333333334</v>
      </c>
      <c r="M7" s="4"/>
    </row>
    <row r="8" spans="1:13" x14ac:dyDescent="0.3">
      <c r="A8" s="2" t="s">
        <v>6</v>
      </c>
      <c r="B8" s="4">
        <f>AVERAGE('Data sheet'!B8:D8)</f>
        <v>1.141</v>
      </c>
      <c r="C8" s="4">
        <f>AVERAGE('Data sheet'!C8:E8)</f>
        <v>1.1153333333333333</v>
      </c>
      <c r="D8" s="4">
        <f>AVERAGE('Data sheet'!D8:F8)</f>
        <v>1.1126666666666667</v>
      </c>
      <c r="E8" s="4">
        <f>AVERAGE('Data sheet'!E8:G8)</f>
        <v>1.0943333333333334</v>
      </c>
      <c r="F8" s="4">
        <f>AVERAGE('Data sheet'!F8:H8)</f>
        <v>1.0583333333333333</v>
      </c>
      <c r="G8" s="4">
        <f>AVERAGE('Data sheet'!G8:I8)</f>
        <v>0.99266666666666659</v>
      </c>
      <c r="H8" s="4">
        <f>AVERAGE('Data sheet'!H8:J8)</f>
        <v>0.98299999999999998</v>
      </c>
      <c r="I8" s="4">
        <f>AVERAGE('Data sheet'!I8:K8)</f>
        <v>0.97766666666666657</v>
      </c>
      <c r="J8" s="4">
        <f>AVERAGE('Data sheet'!J8:L8)</f>
        <v>1.0436666666666667</v>
      </c>
      <c r="K8" s="4">
        <f>AVERAGE('Data sheet'!K8:M8)</f>
        <v>1.0900000000000001</v>
      </c>
      <c r="M8" s="4"/>
    </row>
    <row r="9" spans="1:13" x14ac:dyDescent="0.3">
      <c r="A9" s="2" t="s">
        <v>14</v>
      </c>
      <c r="B9" s="4">
        <f>AVERAGE('Data sheet'!B9:D9)</f>
        <v>0.82500000000000007</v>
      </c>
      <c r="C9" s="4">
        <f>AVERAGE('Data sheet'!C9:E9)</f>
        <v>0.87233333333333329</v>
      </c>
      <c r="D9" s="4">
        <f>AVERAGE('Data sheet'!D9:F9)</f>
        <v>0.86333333333333329</v>
      </c>
      <c r="E9" s="4">
        <f>AVERAGE('Data sheet'!E9:G9)</f>
        <v>0.83533333333333326</v>
      </c>
      <c r="F9" s="4">
        <f>AVERAGE('Data sheet'!F9:H9)</f>
        <v>0.80833333333333324</v>
      </c>
      <c r="G9" s="4">
        <f>AVERAGE('Data sheet'!G9:I9)</f>
        <v>0.84333333333333338</v>
      </c>
      <c r="H9" s="4">
        <f>AVERAGE('Data sheet'!H9:J9)</f>
        <v>0.93433333333333335</v>
      </c>
      <c r="I9" s="4">
        <f>AVERAGE('Data sheet'!I9:K9)</f>
        <v>0.96700000000000008</v>
      </c>
      <c r="J9" s="4">
        <f>AVERAGE('Data sheet'!J9:L9)</f>
        <v>0.91966666666666674</v>
      </c>
      <c r="K9" s="4">
        <f>AVERAGE('Data sheet'!K9:M9)</f>
        <v>0.90866666666666662</v>
      </c>
      <c r="M9" s="4"/>
    </row>
    <row r="10" spans="1:13" x14ac:dyDescent="0.3">
      <c r="A10" s="2" t="s">
        <v>7</v>
      </c>
      <c r="B10" s="4">
        <f>AVERAGE('Data sheet'!B10:D10)</f>
        <v>0.98366666666666658</v>
      </c>
      <c r="C10" s="4">
        <f>AVERAGE('Data sheet'!C10:E10)</f>
        <v>0.91099999999999992</v>
      </c>
      <c r="D10" s="4">
        <f>AVERAGE('Data sheet'!D10:F10)</f>
        <v>0.87233333333333329</v>
      </c>
      <c r="E10" s="4">
        <f>AVERAGE('Data sheet'!E10:G10)</f>
        <v>0.879</v>
      </c>
      <c r="F10" s="4">
        <f>AVERAGE('Data sheet'!F10:H10)</f>
        <v>0.82033333333333325</v>
      </c>
      <c r="G10" s="4">
        <f>AVERAGE('Data sheet'!G10:I10)</f>
        <v>0.78799999999999992</v>
      </c>
      <c r="H10" s="4">
        <f>AVERAGE('Data sheet'!H10:J10)</f>
        <v>0.79700000000000004</v>
      </c>
      <c r="I10" s="4">
        <f>AVERAGE('Data sheet'!I10:K10)</f>
        <v>0.8613333333333334</v>
      </c>
      <c r="J10" s="4">
        <f>AVERAGE('Data sheet'!J10:L10)</f>
        <v>0.97399999999999987</v>
      </c>
      <c r="K10" s="4">
        <f>AVERAGE('Data sheet'!K10:M10)</f>
        <v>1.0416666666666667</v>
      </c>
      <c r="M10" s="4"/>
    </row>
    <row r="11" spans="1:13" x14ac:dyDescent="0.3">
      <c r="A11" s="2" t="s">
        <v>8</v>
      </c>
      <c r="B11" s="4">
        <f>AVERAGE('Data sheet'!B11:D11)</f>
        <v>1.0493333333333332</v>
      </c>
      <c r="C11" s="4">
        <f>AVERAGE('Data sheet'!C11:E11)</f>
        <v>1.1033333333333335</v>
      </c>
      <c r="D11" s="4">
        <f>AVERAGE('Data sheet'!D11:F11)</f>
        <v>1.1153333333333333</v>
      </c>
      <c r="E11" s="4">
        <f>AVERAGE('Data sheet'!E11:G11)</f>
        <v>1.0463333333333333</v>
      </c>
      <c r="F11" s="4">
        <f>AVERAGE('Data sheet'!F11:H11)</f>
        <v>0.97266666666666668</v>
      </c>
      <c r="G11" s="4">
        <f>AVERAGE('Data sheet'!G11:I11)</f>
        <v>0.95433333333333348</v>
      </c>
      <c r="H11" s="4">
        <f>AVERAGE('Data sheet'!H11:J11)</f>
        <v>0.92966666666666653</v>
      </c>
      <c r="I11" s="4">
        <f>AVERAGE('Data sheet'!I11:K11)</f>
        <v>0.94266666666666665</v>
      </c>
      <c r="J11" s="4">
        <f>AVERAGE('Data sheet'!J11:L11)</f>
        <v>0.93566666666666665</v>
      </c>
      <c r="K11" s="4">
        <f>AVERAGE('Data sheet'!K11:M11)</f>
        <v>0.91633333333333333</v>
      </c>
      <c r="M11" s="4"/>
    </row>
    <row r="12" spans="1:13" x14ac:dyDescent="0.3">
      <c r="A12" s="2" t="s">
        <v>9</v>
      </c>
      <c r="B12" s="4">
        <f>AVERAGE('Data sheet'!B12:D12)</f>
        <v>1.6313333333333333</v>
      </c>
      <c r="C12" s="4">
        <f>AVERAGE('Data sheet'!C12:E12)</f>
        <v>1.6453333333333333</v>
      </c>
      <c r="D12" s="4">
        <f>AVERAGE('Data sheet'!D12:F12)</f>
        <v>1.6326666666666665</v>
      </c>
      <c r="E12" s="4">
        <f>AVERAGE('Data sheet'!E12:G12)</f>
        <v>1.5976666666666663</v>
      </c>
      <c r="F12" s="4">
        <f>AVERAGE('Data sheet'!F12:H12)</f>
        <v>1.5523333333333333</v>
      </c>
      <c r="G12" s="4">
        <f>AVERAGE('Data sheet'!G12:I12)</f>
        <v>1.4346666666666668</v>
      </c>
      <c r="H12" s="4">
        <f>AVERAGE('Data sheet'!H12:J12)</f>
        <v>1.3513333333333335</v>
      </c>
      <c r="I12" s="4">
        <f>AVERAGE('Data sheet'!I12:K12)</f>
        <v>1.343333333333333</v>
      </c>
      <c r="J12" s="4">
        <f>AVERAGE('Data sheet'!J12:L12)</f>
        <v>1.4776666666666667</v>
      </c>
      <c r="K12" s="4">
        <f>AVERAGE('Data sheet'!K12:M12)</f>
        <v>1.6230000000000002</v>
      </c>
      <c r="M12" s="4"/>
    </row>
    <row r="13" spans="1:13" x14ac:dyDescent="0.3">
      <c r="A13" s="2" t="s">
        <v>10</v>
      </c>
      <c r="B13" s="4">
        <f>AVERAGE('Data sheet'!B13:D13)</f>
        <v>1.7789999999999999</v>
      </c>
      <c r="C13" s="4">
        <f>AVERAGE('Data sheet'!C13:E13)</f>
        <v>1.7563333333333333</v>
      </c>
      <c r="D13" s="4">
        <f>AVERAGE('Data sheet'!D13:F13)</f>
        <v>1.6803333333333335</v>
      </c>
      <c r="E13" s="4">
        <f>AVERAGE('Data sheet'!E13:G13)</f>
        <v>1.5223333333333333</v>
      </c>
      <c r="F13" s="4">
        <f>AVERAGE('Data sheet'!F13:H13)</f>
        <v>1.4103333333333332</v>
      </c>
      <c r="G13" s="4">
        <f>AVERAGE('Data sheet'!G13:I13)</f>
        <v>1.2926666666666666</v>
      </c>
      <c r="H13" s="4">
        <f>AVERAGE('Data sheet'!H13:J13)</f>
        <v>1.248</v>
      </c>
      <c r="I13" s="4">
        <f>AVERAGE('Data sheet'!I13:K13)</f>
        <v>1.1996666666666667</v>
      </c>
      <c r="J13" s="4">
        <f>AVERAGE('Data sheet'!J13:L13)</f>
        <v>1.2496666666666669</v>
      </c>
      <c r="K13" s="4">
        <f>AVERAGE('Data sheet'!K13:M13)</f>
        <v>1.2556666666666667</v>
      </c>
      <c r="M13" s="4"/>
    </row>
    <row r="14" spans="1:13" x14ac:dyDescent="0.3">
      <c r="A14" s="2" t="s">
        <v>11</v>
      </c>
      <c r="B14" s="4">
        <f>AVERAGE('Data sheet'!B14:D14)</f>
        <v>1.3023333333333333</v>
      </c>
      <c r="C14" s="4">
        <f>AVERAGE('Data sheet'!C14:E14)</f>
        <v>1.2310000000000001</v>
      </c>
      <c r="D14" s="4">
        <f>AVERAGE('Data sheet'!D14:F14)</f>
        <v>1.121</v>
      </c>
      <c r="E14" s="4">
        <f>AVERAGE('Data sheet'!E14:G14)</f>
        <v>1.0580000000000001</v>
      </c>
      <c r="F14" s="4">
        <f>AVERAGE('Data sheet'!F14:H14)</f>
        <v>1.0116666666666665</v>
      </c>
      <c r="G14" s="4">
        <f>AVERAGE('Data sheet'!G14:I14)</f>
        <v>1.1083333333333334</v>
      </c>
      <c r="H14" s="4">
        <f>AVERAGE('Data sheet'!H14:J14)</f>
        <v>1.127</v>
      </c>
      <c r="I14" s="4">
        <f>AVERAGE('Data sheet'!I14:K14)</f>
        <v>1.281666666666667</v>
      </c>
      <c r="J14" s="4">
        <f>AVERAGE('Data sheet'!J14:L14)</f>
        <v>1.3126666666666666</v>
      </c>
      <c r="K14" s="4">
        <f>AVERAGE('Data sheet'!K14:M14)</f>
        <v>1.274</v>
      </c>
      <c r="M14" s="4"/>
    </row>
    <row r="15" spans="1:13" x14ac:dyDescent="0.3">
      <c r="A15" s="2" t="s">
        <v>12</v>
      </c>
      <c r="B15" s="4">
        <f>AVERAGE('Data sheet'!B15:D15)</f>
        <v>1.2233333333333334</v>
      </c>
      <c r="C15" s="4">
        <f>AVERAGE('Data sheet'!C15:E15)</f>
        <v>1.2629999999999999</v>
      </c>
      <c r="D15" s="4">
        <f>AVERAGE('Data sheet'!D15:F15)</f>
        <v>1.2663333333333333</v>
      </c>
      <c r="E15" s="4">
        <f>AVERAGE('Data sheet'!E15:G15)</f>
        <v>1.1836666666666664</v>
      </c>
      <c r="F15" s="4">
        <f>AVERAGE('Data sheet'!F15:H15)</f>
        <v>1.0826666666666667</v>
      </c>
      <c r="G15" s="4">
        <f>AVERAGE('Data sheet'!G15:I15)</f>
        <v>1.0246666666666666</v>
      </c>
      <c r="H15" s="4">
        <f>AVERAGE('Data sheet'!H15:J15)</f>
        <v>1.0453333333333334</v>
      </c>
      <c r="I15" s="4">
        <f>AVERAGE('Data sheet'!I15:K15)</f>
        <v>1.105</v>
      </c>
      <c r="J15" s="4">
        <f>AVERAGE('Data sheet'!J15:L15)</f>
        <v>1.0916666666666666</v>
      </c>
      <c r="K15" s="4">
        <f>AVERAGE('Data sheet'!K15:M15)</f>
        <v>1.1203333333333332</v>
      </c>
      <c r="M15" s="4"/>
    </row>
    <row r="16" spans="1:13" x14ac:dyDescent="0.3">
      <c r="A16" s="3" t="s">
        <v>15</v>
      </c>
      <c r="B16" s="1">
        <f t="shared" ref="B16:K16" si="0">AVERAGE(B3:B15)</f>
        <v>1.2286666666666666</v>
      </c>
      <c r="C16" s="1">
        <f t="shared" si="0"/>
        <v>1.1996153846153847</v>
      </c>
      <c r="D16" s="1">
        <f t="shared" si="0"/>
        <v>1.1617692307692309</v>
      </c>
      <c r="E16" s="1">
        <f t="shared" si="0"/>
        <v>1.1163076923076924</v>
      </c>
      <c r="F16" s="1">
        <f t="shared" si="0"/>
        <v>1.0643589743589745</v>
      </c>
      <c r="G16" s="1">
        <f t="shared" si="0"/>
        <v>1.0358974358974362</v>
      </c>
      <c r="H16" s="1">
        <f t="shared" si="0"/>
        <v>1.017051282051282</v>
      </c>
      <c r="I16" s="1">
        <f t="shared" si="0"/>
        <v>1.0323846153846155</v>
      </c>
      <c r="J16" s="1">
        <f t="shared" si="0"/>
        <v>1.0643333333333334</v>
      </c>
      <c r="K16" s="1">
        <f t="shared" si="0"/>
        <v>1.1095128205128206</v>
      </c>
      <c r="M16" s="1"/>
    </row>
    <row r="17" spans="1:13" x14ac:dyDescent="0.3">
      <c r="A17" s="3" t="s">
        <v>24</v>
      </c>
      <c r="B17" s="1">
        <f t="shared" ref="B17:K17" si="1">B56</f>
        <v>1.0836372625514645</v>
      </c>
      <c r="C17" s="1">
        <f t="shared" si="1"/>
        <v>1.0589667388029305</v>
      </c>
      <c r="D17" s="1">
        <f t="shared" si="1"/>
        <v>1.021563825871892</v>
      </c>
      <c r="E17" s="1">
        <f t="shared" si="1"/>
        <v>1.0011956708427183</v>
      </c>
      <c r="F17" s="1">
        <f t="shared" si="1"/>
        <v>0.96243242991250411</v>
      </c>
      <c r="G17" s="1">
        <f t="shared" si="1"/>
        <v>0.94784224240729031</v>
      </c>
      <c r="H17" s="1">
        <f t="shared" si="1"/>
        <v>0.94910684018627844</v>
      </c>
      <c r="I17" s="1">
        <f t="shared" si="1"/>
        <v>0.95856322228274471</v>
      </c>
      <c r="J17" s="1">
        <f t="shared" si="1"/>
        <v>0.97253035857121117</v>
      </c>
      <c r="K17" s="1">
        <f t="shared" si="1"/>
        <v>1.0070330060211699</v>
      </c>
      <c r="M17" s="1"/>
    </row>
    <row r="22" spans="1:13" x14ac:dyDescent="0.3">
      <c r="A22" s="3" t="s">
        <v>0</v>
      </c>
      <c r="B22" s="3" t="s">
        <v>21</v>
      </c>
      <c r="C22" s="3" t="s">
        <v>19</v>
      </c>
    </row>
    <row r="23" spans="1:13" x14ac:dyDescent="0.3">
      <c r="A23" s="3" t="s">
        <v>1</v>
      </c>
      <c r="B23" s="5">
        <v>907</v>
      </c>
      <c r="C23">
        <f>B23/B$36</f>
        <v>1.3352569670381439E-2</v>
      </c>
    </row>
    <row r="24" spans="1:13" x14ac:dyDescent="0.3">
      <c r="A24" s="2" t="s">
        <v>2</v>
      </c>
      <c r="B24" s="6">
        <v>14676</v>
      </c>
      <c r="C24">
        <f t="shared" ref="C24:C35" si="2">B24/B$36</f>
        <v>0.21605547131479383</v>
      </c>
    </row>
    <row r="25" spans="1:13" x14ac:dyDescent="0.3">
      <c r="A25" s="2" t="s">
        <v>3</v>
      </c>
      <c r="B25" s="6">
        <v>3459</v>
      </c>
      <c r="C25">
        <f t="shared" si="2"/>
        <v>5.0922313660252919E-2</v>
      </c>
    </row>
    <row r="26" spans="1:13" x14ac:dyDescent="0.3">
      <c r="A26" s="2" t="s">
        <v>4</v>
      </c>
      <c r="B26" s="6">
        <v>1755</v>
      </c>
      <c r="C26">
        <f t="shared" si="2"/>
        <v>2.5836559836294844E-2</v>
      </c>
    </row>
    <row r="27" spans="1:13" x14ac:dyDescent="0.3">
      <c r="A27" s="2" t="s">
        <v>5</v>
      </c>
      <c r="B27" s="6">
        <v>5979</v>
      </c>
      <c r="C27">
        <f t="shared" si="2"/>
        <v>8.8020963681599368E-2</v>
      </c>
    </row>
    <row r="28" spans="1:13" x14ac:dyDescent="0.3">
      <c r="A28" s="2" t="s">
        <v>6</v>
      </c>
      <c r="B28" s="6">
        <v>11545</v>
      </c>
      <c r="C28">
        <f t="shared" si="2"/>
        <v>0.16996187083192252</v>
      </c>
    </row>
    <row r="29" spans="1:13" x14ac:dyDescent="0.3">
      <c r="A29" s="2" t="s">
        <v>14</v>
      </c>
      <c r="B29" s="6">
        <v>10210</v>
      </c>
      <c r="C29">
        <f t="shared" si="2"/>
        <v>0.15030841933251873</v>
      </c>
    </row>
    <row r="30" spans="1:13" x14ac:dyDescent="0.3">
      <c r="A30" s="2" t="s">
        <v>7</v>
      </c>
      <c r="B30" s="6">
        <v>7380</v>
      </c>
      <c r="C30">
        <f t="shared" si="2"/>
        <v>0.10864604649108602</v>
      </c>
    </row>
    <row r="31" spans="1:13" x14ac:dyDescent="0.3">
      <c r="A31" s="2" t="s">
        <v>8</v>
      </c>
      <c r="B31" s="6">
        <v>1191</v>
      </c>
      <c r="C31">
        <f t="shared" si="2"/>
        <v>1.7533528641041119E-2</v>
      </c>
    </row>
    <row r="32" spans="1:13" x14ac:dyDescent="0.3">
      <c r="A32" s="2" t="s">
        <v>9</v>
      </c>
      <c r="B32" s="6">
        <v>3296</v>
      </c>
      <c r="C32">
        <f t="shared" si="2"/>
        <v>4.8522678758078523E-2</v>
      </c>
    </row>
    <row r="33" spans="1:13" x14ac:dyDescent="0.3">
      <c r="A33" s="2" t="s">
        <v>10</v>
      </c>
      <c r="B33" s="6">
        <v>3863</v>
      </c>
      <c r="C33">
        <f t="shared" si="2"/>
        <v>5.6869875012881474E-2</v>
      </c>
    </row>
    <row r="34" spans="1:13" x14ac:dyDescent="0.3">
      <c r="A34" s="2" t="s">
        <v>11</v>
      </c>
      <c r="B34" s="6">
        <v>1615</v>
      </c>
      <c r="C34">
        <f t="shared" si="2"/>
        <v>2.377552372399782E-2</v>
      </c>
    </row>
    <row r="35" spans="1:13" x14ac:dyDescent="0.3">
      <c r="A35" s="2" t="s">
        <v>12</v>
      </c>
      <c r="B35" s="6">
        <v>2051</v>
      </c>
      <c r="C35">
        <f t="shared" si="2"/>
        <v>3.0194179045151412E-2</v>
      </c>
    </row>
    <row r="36" spans="1:13" x14ac:dyDescent="0.3">
      <c r="A36" s="3" t="s">
        <v>20</v>
      </c>
      <c r="B36" s="6">
        <f>SUM(B23:B35)</f>
        <v>67927</v>
      </c>
      <c r="C36" s="1">
        <f>SUM(C23:C35)</f>
        <v>0.99999999999999978</v>
      </c>
    </row>
    <row r="38" spans="1:13" x14ac:dyDescent="0.3">
      <c r="A38" s="2" t="s">
        <v>16</v>
      </c>
      <c r="B38" t="s">
        <v>17</v>
      </c>
      <c r="E38">
        <v>2017</v>
      </c>
    </row>
    <row r="39" spans="1:13" x14ac:dyDescent="0.3">
      <c r="B39" t="s">
        <v>18</v>
      </c>
    </row>
    <row r="41" spans="1:13" ht="15.6" x14ac:dyDescent="0.3">
      <c r="A41" s="2"/>
      <c r="B41" s="24" t="s">
        <v>22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x14ac:dyDescent="0.3">
      <c r="A42" s="3" t="s">
        <v>0</v>
      </c>
      <c r="B42" s="3">
        <v>2007</v>
      </c>
      <c r="C42" s="3">
        <v>2008</v>
      </c>
      <c r="D42" s="3">
        <v>2009</v>
      </c>
      <c r="E42" s="3">
        <v>2010</v>
      </c>
      <c r="F42" s="3">
        <v>2011</v>
      </c>
      <c r="G42" s="3">
        <v>2012</v>
      </c>
      <c r="H42" s="3">
        <v>2013</v>
      </c>
      <c r="I42" s="3">
        <v>2014</v>
      </c>
      <c r="J42" s="3">
        <v>2015</v>
      </c>
      <c r="K42" s="3">
        <v>2016</v>
      </c>
      <c r="M42" s="3"/>
    </row>
    <row r="43" spans="1:13" x14ac:dyDescent="0.3">
      <c r="A43" s="3" t="s">
        <v>1</v>
      </c>
      <c r="B43" s="4">
        <f t="shared" ref="B43:K43" si="3">B3*$C23</f>
        <v>1.3227945686791214E-2</v>
      </c>
      <c r="C43" s="4">
        <f t="shared" si="3"/>
        <v>1.3041009711405871E-2</v>
      </c>
      <c r="D43" s="4">
        <f t="shared" si="3"/>
        <v>1.2475750928693059E-2</v>
      </c>
      <c r="E43" s="4">
        <f t="shared" si="3"/>
        <v>1.1474308203414449E-2</v>
      </c>
      <c r="F43" s="4">
        <f t="shared" si="3"/>
        <v>1.0584136892055689E-2</v>
      </c>
      <c r="G43" s="4">
        <f t="shared" si="3"/>
        <v>9.8630981298550909E-3</v>
      </c>
      <c r="H43" s="4">
        <f t="shared" si="3"/>
        <v>9.3022902036990693E-3</v>
      </c>
      <c r="I43" s="4">
        <f t="shared" si="3"/>
        <v>8.9284182529283888E-3</v>
      </c>
      <c r="J43" s="4">
        <f t="shared" si="3"/>
        <v>1.1345233363267431E-2</v>
      </c>
      <c r="K43" s="4">
        <f t="shared" si="3"/>
        <v>1.3463841084301287E-2</v>
      </c>
      <c r="M43" s="4"/>
    </row>
    <row r="44" spans="1:13" x14ac:dyDescent="0.3">
      <c r="A44" s="2" t="s">
        <v>2</v>
      </c>
      <c r="B44" s="4">
        <f t="shared" ref="B44:K44" si="4">B4*$C24</f>
        <v>0.1721962106378907</v>
      </c>
      <c r="C44" s="4">
        <f t="shared" si="4"/>
        <v>0.16722693479765044</v>
      </c>
      <c r="D44" s="4">
        <f t="shared" si="4"/>
        <v>0.14763790539844243</v>
      </c>
      <c r="E44" s="4">
        <f t="shared" si="4"/>
        <v>0.15073470048728782</v>
      </c>
      <c r="F44" s="4">
        <f t="shared" si="4"/>
        <v>0.14504523974266495</v>
      </c>
      <c r="G44" s="4">
        <f t="shared" si="4"/>
        <v>0.15570397632752808</v>
      </c>
      <c r="H44" s="4">
        <f t="shared" si="4"/>
        <v>0.15743242009804645</v>
      </c>
      <c r="I44" s="4">
        <f t="shared" si="4"/>
        <v>0.15613608727015768</v>
      </c>
      <c r="J44" s="4">
        <f t="shared" si="4"/>
        <v>0.14749386841756593</v>
      </c>
      <c r="K44" s="4">
        <f t="shared" si="4"/>
        <v>0.15210305180561487</v>
      </c>
      <c r="M44" s="4"/>
    </row>
    <row r="45" spans="1:13" x14ac:dyDescent="0.3">
      <c r="A45" s="2" t="s">
        <v>3</v>
      </c>
      <c r="B45" s="4">
        <f t="shared" ref="B45:K45" si="5">B5*$C25</f>
        <v>6.3432228716121725E-2</v>
      </c>
      <c r="C45" s="4">
        <f t="shared" si="5"/>
        <v>5.710088771769694E-2</v>
      </c>
      <c r="D45" s="4">
        <f t="shared" si="5"/>
        <v>5.6184286071812382E-2</v>
      </c>
      <c r="E45" s="4">
        <f t="shared" si="5"/>
        <v>5.4317134570936447E-2</v>
      </c>
      <c r="F45" s="4">
        <f t="shared" si="5"/>
        <v>5.5471373680568842E-2</v>
      </c>
      <c r="G45" s="4">
        <f t="shared" si="5"/>
        <v>5.2738542847468602E-2</v>
      </c>
      <c r="H45" s="4">
        <f t="shared" si="5"/>
        <v>4.9717152236960271E-2</v>
      </c>
      <c r="I45" s="4">
        <f t="shared" si="5"/>
        <v>4.681458035832585E-2</v>
      </c>
      <c r="J45" s="4">
        <f t="shared" si="5"/>
        <v>4.5032299380216995E-2</v>
      </c>
      <c r="K45" s="4">
        <f t="shared" si="5"/>
        <v>4.77311820042104E-2</v>
      </c>
      <c r="M45" s="4"/>
    </row>
    <row r="46" spans="1:13" x14ac:dyDescent="0.3">
      <c r="A46" s="2" t="s">
        <v>4</v>
      </c>
      <c r="B46" s="4">
        <f t="shared" ref="B46:K46" si="6">B6*$C26</f>
        <v>5.0312394187878168E-2</v>
      </c>
      <c r="C46" s="4">
        <f t="shared" si="6"/>
        <v>4.703976327528081E-2</v>
      </c>
      <c r="D46" s="4">
        <f t="shared" si="6"/>
        <v>4.4395821985366644E-2</v>
      </c>
      <c r="E46" s="4">
        <f t="shared" si="6"/>
        <v>4.1915512241082337E-2</v>
      </c>
      <c r="F46" s="4">
        <f t="shared" si="6"/>
        <v>3.9228510018107669E-2</v>
      </c>
      <c r="G46" s="4">
        <f t="shared" si="6"/>
        <v>3.80830891986986E-2</v>
      </c>
      <c r="H46" s="4">
        <f t="shared" si="6"/>
        <v>3.5017150764791609E-2</v>
      </c>
      <c r="I46" s="4">
        <f t="shared" si="6"/>
        <v>3.5835308492940941E-2</v>
      </c>
      <c r="J46" s="4">
        <f t="shared" si="6"/>
        <v>3.6851546513168541E-2</v>
      </c>
      <c r="K46" s="4">
        <f t="shared" si="6"/>
        <v>3.971079246838518E-2</v>
      </c>
      <c r="M46" s="4"/>
    </row>
    <row r="47" spans="1:13" x14ac:dyDescent="0.3">
      <c r="A47" s="2" t="s">
        <v>5</v>
      </c>
      <c r="B47" s="4">
        <f t="shared" ref="B47:K47" si="7">B7*$C27</f>
        <v>9.3038158611450525E-2</v>
      </c>
      <c r="C47" s="4">
        <f t="shared" si="7"/>
        <v>8.8431728178780158E-2</v>
      </c>
      <c r="D47" s="4">
        <f t="shared" si="7"/>
        <v>8.7991623360372168E-2</v>
      </c>
      <c r="E47" s="4">
        <f t="shared" si="7"/>
        <v>9.2363331223224945E-2</v>
      </c>
      <c r="F47" s="4">
        <f t="shared" si="7"/>
        <v>9.2275310259543344E-2</v>
      </c>
      <c r="G47" s="4">
        <f t="shared" si="7"/>
        <v>9.3214200538813727E-2</v>
      </c>
      <c r="H47" s="4">
        <f t="shared" si="7"/>
        <v>9.2333990901997745E-2</v>
      </c>
      <c r="I47" s="4">
        <f t="shared" si="7"/>
        <v>9.1981907047271327E-2</v>
      </c>
      <c r="J47" s="4">
        <f t="shared" si="7"/>
        <v>8.7023392759874571E-2</v>
      </c>
      <c r="K47" s="4">
        <f t="shared" si="7"/>
        <v>8.8666450748597775E-2</v>
      </c>
      <c r="M47" s="4"/>
    </row>
    <row r="48" spans="1:13" x14ac:dyDescent="0.3">
      <c r="A48" s="2" t="s">
        <v>6</v>
      </c>
      <c r="B48" s="4">
        <f t="shared" ref="B48:K48" si="8">B8*$C28</f>
        <v>0.19392649461922359</v>
      </c>
      <c r="C48" s="4">
        <f t="shared" si="8"/>
        <v>0.18956413993453758</v>
      </c>
      <c r="D48" s="4">
        <f t="shared" si="8"/>
        <v>0.1891109082789858</v>
      </c>
      <c r="E48" s="4">
        <f t="shared" si="8"/>
        <v>0.18599494064706723</v>
      </c>
      <c r="F48" s="4">
        <f t="shared" si="8"/>
        <v>0.17987631329711801</v>
      </c>
      <c r="G48" s="4">
        <f t="shared" si="8"/>
        <v>0.16871548377915507</v>
      </c>
      <c r="H48" s="4">
        <f t="shared" si="8"/>
        <v>0.16707251902777984</v>
      </c>
      <c r="I48" s="4">
        <f t="shared" si="8"/>
        <v>0.16616605571667623</v>
      </c>
      <c r="J48" s="4">
        <f t="shared" si="8"/>
        <v>0.17738353919158314</v>
      </c>
      <c r="K48" s="4">
        <f t="shared" si="8"/>
        <v>0.18525843920679555</v>
      </c>
      <c r="M48" s="4"/>
    </row>
    <row r="49" spans="1:13" x14ac:dyDescent="0.3">
      <c r="A49" s="2" t="s">
        <v>14</v>
      </c>
      <c r="B49" s="4">
        <f t="shared" ref="B49:K49" si="9">B9*$C29</f>
        <v>0.12400444594932797</v>
      </c>
      <c r="C49" s="4">
        <f t="shared" si="9"/>
        <v>0.13111904446440051</v>
      </c>
      <c r="D49" s="4">
        <f t="shared" si="9"/>
        <v>0.12976626869040783</v>
      </c>
      <c r="E49" s="4">
        <f t="shared" si="9"/>
        <v>0.1255576329490973</v>
      </c>
      <c r="F49" s="4">
        <f t="shared" si="9"/>
        <v>0.12149930562711929</v>
      </c>
      <c r="G49" s="4">
        <f t="shared" si="9"/>
        <v>0.12676010030375748</v>
      </c>
      <c r="H49" s="4">
        <f t="shared" si="9"/>
        <v>0.14043816646301668</v>
      </c>
      <c r="I49" s="4">
        <f t="shared" si="9"/>
        <v>0.14534824149454562</v>
      </c>
      <c r="J49" s="4">
        <f t="shared" si="9"/>
        <v>0.13823364297947308</v>
      </c>
      <c r="K49" s="4">
        <f t="shared" si="9"/>
        <v>0.13658025036681534</v>
      </c>
      <c r="M49" s="4"/>
    </row>
    <row r="50" spans="1:13" x14ac:dyDescent="0.3">
      <c r="A50" s="2" t="s">
        <v>7</v>
      </c>
      <c r="B50" s="4">
        <f t="shared" ref="B50:K50" si="10">B10*$C30</f>
        <v>0.10687149439839827</v>
      </c>
      <c r="C50" s="4">
        <f t="shared" si="10"/>
        <v>9.8976548353379351E-2</v>
      </c>
      <c r="D50" s="4">
        <f t="shared" si="10"/>
        <v>9.4775567889057361E-2</v>
      </c>
      <c r="E50" s="4">
        <f t="shared" si="10"/>
        <v>9.5499874865664608E-2</v>
      </c>
      <c r="F50" s="4">
        <f t="shared" si="10"/>
        <v>8.9125973471520889E-2</v>
      </c>
      <c r="G50" s="4">
        <f t="shared" si="10"/>
        <v>8.5613084634975772E-2</v>
      </c>
      <c r="H50" s="4">
        <f t="shared" si="10"/>
        <v>8.6590899053395565E-2</v>
      </c>
      <c r="I50" s="4">
        <f t="shared" si="10"/>
        <v>9.3580461377655424E-2</v>
      </c>
      <c r="J50" s="4">
        <f t="shared" si="10"/>
        <v>0.10582124928231776</v>
      </c>
      <c r="K50" s="4">
        <f t="shared" si="10"/>
        <v>0.11317296509488127</v>
      </c>
      <c r="M50" s="4"/>
    </row>
    <row r="51" spans="1:13" x14ac:dyDescent="0.3">
      <c r="A51" s="2" t="s">
        <v>8</v>
      </c>
      <c r="B51" s="4">
        <f t="shared" ref="B51:K51" si="11">B11*$C31</f>
        <v>1.8398516053999146E-2</v>
      </c>
      <c r="C51" s="4">
        <f t="shared" si="11"/>
        <v>1.9345326600615369E-2</v>
      </c>
      <c r="D51" s="4">
        <f t="shared" si="11"/>
        <v>1.9555728944307859E-2</v>
      </c>
      <c r="E51" s="4">
        <f t="shared" si="11"/>
        <v>1.8345915468076023E-2</v>
      </c>
      <c r="F51" s="4">
        <f t="shared" si="11"/>
        <v>1.7054278858185997E-2</v>
      </c>
      <c r="G51" s="4">
        <f t="shared" si="11"/>
        <v>1.6732830833100242E-2</v>
      </c>
      <c r="H51" s="4">
        <f t="shared" si="11"/>
        <v>1.6300337126621225E-2</v>
      </c>
      <c r="I51" s="4">
        <f t="shared" si="11"/>
        <v>1.6528272998954763E-2</v>
      </c>
      <c r="J51" s="4">
        <f t="shared" si="11"/>
        <v>1.6405538298467474E-2</v>
      </c>
      <c r="K51" s="4">
        <f t="shared" si="11"/>
        <v>1.6066556744740678E-2</v>
      </c>
      <c r="M51" s="4"/>
    </row>
    <row r="52" spans="1:13" x14ac:dyDescent="0.3">
      <c r="A52" s="2" t="s">
        <v>9</v>
      </c>
      <c r="B52" s="4">
        <f t="shared" ref="B52:K52" si="12">B12*$C32</f>
        <v>7.915666328067876E-2</v>
      </c>
      <c r="C52" s="4">
        <f t="shared" si="12"/>
        <v>7.9835980783291863E-2</v>
      </c>
      <c r="D52" s="4">
        <f t="shared" si="12"/>
        <v>7.9221360185689524E-2</v>
      </c>
      <c r="E52" s="4">
        <f t="shared" si="12"/>
        <v>7.7523066429156767E-2</v>
      </c>
      <c r="F52" s="4">
        <f t="shared" si="12"/>
        <v>7.5323371658790564E-2</v>
      </c>
      <c r="G52" s="4">
        <f t="shared" si="12"/>
        <v>6.9613869791589997E-2</v>
      </c>
      <c r="H52" s="4">
        <f t="shared" si="12"/>
        <v>6.5570313228416791E-2</v>
      </c>
      <c r="I52" s="4">
        <f t="shared" si="12"/>
        <v>6.5182131798352139E-2</v>
      </c>
      <c r="J52" s="4">
        <f t="shared" si="12"/>
        <v>7.1700344978187364E-2</v>
      </c>
      <c r="K52" s="4">
        <f t="shared" si="12"/>
        <v>7.8752307624361459E-2</v>
      </c>
      <c r="M52" s="4"/>
    </row>
    <row r="53" spans="1:13" x14ac:dyDescent="0.3">
      <c r="A53" s="2" t="s">
        <v>10</v>
      </c>
      <c r="B53" s="4">
        <f t="shared" ref="B53:K53" si="13">B13*$C33</f>
        <v>0.10117150764791613</v>
      </c>
      <c r="C53" s="4">
        <f t="shared" si="13"/>
        <v>9.9882457147624157E-2</v>
      </c>
      <c r="D53" s="4">
        <f t="shared" si="13"/>
        <v>9.5560346646645172E-2</v>
      </c>
      <c r="E53" s="4">
        <f t="shared" si="13"/>
        <v>8.6574906394609893E-2</v>
      </c>
      <c r="F53" s="4">
        <f t="shared" si="13"/>
        <v>8.0205480393167161E-2</v>
      </c>
      <c r="G53" s="4">
        <f t="shared" si="13"/>
        <v>7.3513791766651446E-2</v>
      </c>
      <c r="H53" s="4">
        <f t="shared" si="13"/>
        <v>7.0973604016076081E-2</v>
      </c>
      <c r="I53" s="4">
        <f t="shared" si="13"/>
        <v>6.822489339045347E-2</v>
      </c>
      <c r="J53" s="4">
        <f t="shared" si="13"/>
        <v>7.1068387141097561E-2</v>
      </c>
      <c r="K53" s="4">
        <f t="shared" si="13"/>
        <v>7.1409606391174843E-2</v>
      </c>
      <c r="M53" s="4"/>
    </row>
    <row r="54" spans="1:13" x14ac:dyDescent="0.3">
      <c r="A54" s="2" t="s">
        <v>11</v>
      </c>
      <c r="B54" s="4">
        <f t="shared" ref="B54:K54" si="14">B14*$C34</f>
        <v>3.0963657063219827E-2</v>
      </c>
      <c r="C54" s="4">
        <f t="shared" si="14"/>
        <v>2.9267669704241318E-2</v>
      </c>
      <c r="D54" s="4">
        <f t="shared" si="14"/>
        <v>2.6652362094601555E-2</v>
      </c>
      <c r="E54" s="4">
        <f t="shared" si="14"/>
        <v>2.5154504099989695E-2</v>
      </c>
      <c r="F54" s="4">
        <f t="shared" si="14"/>
        <v>2.4052904834111124E-2</v>
      </c>
      <c r="G54" s="4">
        <f t="shared" si="14"/>
        <v>2.6351205460764252E-2</v>
      </c>
      <c r="H54" s="4">
        <f t="shared" si="14"/>
        <v>2.6795015236945541E-2</v>
      </c>
      <c r="I54" s="4">
        <f t="shared" si="14"/>
        <v>3.0472296239590545E-2</v>
      </c>
      <c r="J54" s="4">
        <f t="shared" si="14"/>
        <v>3.120933747503447E-2</v>
      </c>
      <c r="K54" s="4">
        <f t="shared" si="14"/>
        <v>3.0290017224373224E-2</v>
      </c>
      <c r="M54" s="4"/>
    </row>
    <row r="55" spans="1:13" x14ac:dyDescent="0.3">
      <c r="A55" s="2" t="s">
        <v>12</v>
      </c>
      <c r="B55" s="4">
        <f t="shared" ref="B55:K55" si="15">B15*$C35</f>
        <v>3.6937545698568559E-2</v>
      </c>
      <c r="C55" s="4">
        <f t="shared" si="15"/>
        <v>3.8135248134026231E-2</v>
      </c>
      <c r="D55" s="4">
        <f t="shared" si="15"/>
        <v>3.8235895397510072E-2</v>
      </c>
      <c r="E55" s="4">
        <f t="shared" si="15"/>
        <v>3.5739843263110881E-2</v>
      </c>
      <c r="F55" s="4">
        <f t="shared" si="15"/>
        <v>3.2690231179550597E-2</v>
      </c>
      <c r="G55" s="4">
        <f t="shared" si="15"/>
        <v>3.0938968794931812E-2</v>
      </c>
      <c r="H55" s="4">
        <f t="shared" si="15"/>
        <v>3.1562981828531615E-2</v>
      </c>
      <c r="I55" s="4">
        <f t="shared" si="15"/>
        <v>3.3364567844892307E-2</v>
      </c>
      <c r="J55" s="4">
        <f t="shared" si="15"/>
        <v>3.2961978790956956E-2</v>
      </c>
      <c r="K55" s="4">
        <f t="shared" si="15"/>
        <v>3.382754525691796E-2</v>
      </c>
      <c r="M55" s="4"/>
    </row>
    <row r="56" spans="1:13" x14ac:dyDescent="0.3">
      <c r="A56" s="3" t="s">
        <v>23</v>
      </c>
      <c r="B56" s="1">
        <f t="shared" ref="B56:K56" si="16">SUM(B43:B55)</f>
        <v>1.0836372625514645</v>
      </c>
      <c r="C56" s="1">
        <f t="shared" si="16"/>
        <v>1.0589667388029305</v>
      </c>
      <c r="D56" s="1">
        <f t="shared" si="16"/>
        <v>1.021563825871892</v>
      </c>
      <c r="E56" s="1">
        <f t="shared" si="16"/>
        <v>1.0011956708427183</v>
      </c>
      <c r="F56" s="1">
        <f t="shared" si="16"/>
        <v>0.96243242991250411</v>
      </c>
      <c r="G56" s="1">
        <f t="shared" si="16"/>
        <v>0.94784224240729031</v>
      </c>
      <c r="H56" s="1">
        <f t="shared" si="16"/>
        <v>0.94910684018627844</v>
      </c>
      <c r="I56" s="1">
        <f t="shared" si="16"/>
        <v>0.95856322228274471</v>
      </c>
      <c r="J56" s="1">
        <f t="shared" si="16"/>
        <v>0.97253035857121117</v>
      </c>
      <c r="K56" s="1">
        <f t="shared" si="16"/>
        <v>1.0070330060211699</v>
      </c>
      <c r="M56" s="1"/>
    </row>
    <row r="112" spans="1:13" ht="15.6" x14ac:dyDescent="0.3">
      <c r="A112" s="2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3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33" spans="1:3" x14ac:dyDescent="0.3">
      <c r="A133" s="3"/>
      <c r="B133" s="3"/>
      <c r="C133" s="3"/>
    </row>
    <row r="134" spans="1:3" x14ac:dyDescent="0.3">
      <c r="A134" s="3"/>
      <c r="B134" s="5"/>
    </row>
    <row r="135" spans="1:3" x14ac:dyDescent="0.3">
      <c r="A135" s="2"/>
      <c r="B135" s="6"/>
    </row>
    <row r="136" spans="1:3" x14ac:dyDescent="0.3">
      <c r="A136" s="2"/>
      <c r="B136" s="6"/>
    </row>
    <row r="137" spans="1:3" x14ac:dyDescent="0.3">
      <c r="A137" s="2"/>
      <c r="B137" s="6"/>
    </row>
    <row r="138" spans="1:3" x14ac:dyDescent="0.3">
      <c r="A138" s="2"/>
      <c r="B138" s="6"/>
    </row>
    <row r="139" spans="1:3" x14ac:dyDescent="0.3">
      <c r="A139" s="2"/>
      <c r="B139" s="6"/>
    </row>
    <row r="140" spans="1:3" x14ac:dyDescent="0.3">
      <c r="A140" s="2"/>
      <c r="B140" s="6"/>
    </row>
    <row r="141" spans="1:3" x14ac:dyDescent="0.3">
      <c r="A141" s="2"/>
      <c r="B141" s="6"/>
    </row>
    <row r="142" spans="1:3" x14ac:dyDescent="0.3">
      <c r="A142" s="2"/>
      <c r="B142" s="6"/>
    </row>
    <row r="143" spans="1:3" x14ac:dyDescent="0.3">
      <c r="A143" s="2"/>
      <c r="B143" s="6"/>
    </row>
    <row r="144" spans="1:3" x14ac:dyDescent="0.3">
      <c r="A144" s="2"/>
      <c r="B144" s="6"/>
    </row>
    <row r="145" spans="1:13" x14ac:dyDescent="0.3">
      <c r="A145" s="2"/>
      <c r="B145" s="6"/>
    </row>
    <row r="146" spans="1:13" x14ac:dyDescent="0.3">
      <c r="A146" s="2"/>
      <c r="B146" s="6"/>
    </row>
    <row r="147" spans="1:13" x14ac:dyDescent="0.3">
      <c r="A147" s="3"/>
      <c r="B147" s="6"/>
      <c r="C147" s="1"/>
    </row>
    <row r="149" spans="1:13" x14ac:dyDescent="0.3">
      <c r="A149" s="2"/>
    </row>
    <row r="152" spans="1:13" ht="15.6" x14ac:dyDescent="0.3">
      <c r="A152" s="2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3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3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3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3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3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3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3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3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3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3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3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3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3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sheet</vt:lpstr>
      <vt:lpstr>group. wghted - 2006 sort</vt:lpstr>
      <vt:lpstr>group wghted-2012 sort</vt:lpstr>
      <vt:lpstr>grouping unweighted -2006 sort</vt:lpstr>
      <vt:lpstr>grouping unweighted - 20012 sor</vt:lpstr>
      <vt:lpstr>sensitivity summary</vt:lpstr>
      <vt:lpstr>3yr smoothing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</dc:creator>
  <cp:lastModifiedBy>OW</cp:lastModifiedBy>
  <cp:lastPrinted>2018-12-12T03:21:13Z</cp:lastPrinted>
  <dcterms:created xsi:type="dcterms:W3CDTF">2018-12-11T23:17:43Z</dcterms:created>
  <dcterms:modified xsi:type="dcterms:W3CDTF">2018-12-20T11:48:53Z</dcterms:modified>
</cp:coreProperties>
</file>