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360" yWindow="315" windowWidth="28395" windowHeight="12525"/>
  </bookViews>
  <sheets>
    <sheet name="Sheet1" sheetId="1" r:id="rId1"/>
    <sheet name="PTRM Inputs" sheetId="4" r:id="rId2"/>
    <sheet name="Sheet2" sheetId="2" r:id="rId3"/>
    <sheet name="Sheet3" sheetId="3" r:id="rId4"/>
  </sheets>
  <externalReferences>
    <externalReference r:id="rId5"/>
  </externalReferences>
  <definedNames>
    <definedName name="A2325806K">[1]Data1!$B$1:$B$10,[1]Data1!$B$11:$B$264</definedName>
    <definedName name="A2325807L">[1]Data1!$K$1:$K$10,[1]Data1!$K$110:$K$264</definedName>
    <definedName name="A2325810A">[1]Data1!$T$1:$T$10,[1]Data1!$T$107:$T$264</definedName>
    <definedName name="A2325811C">[1]Data1!$C$1:$C$10,[1]Data1!$C$11:$C$264</definedName>
    <definedName name="A2325812F">[1]Data1!$L$1:$L$10,[1]Data1!$L$110:$L$264</definedName>
    <definedName name="A2325815L">[1]Data1!$U$1:$U$10,[1]Data1!$U$107:$U$264</definedName>
    <definedName name="A2325816R">[1]Data1!$D$1:$D$10,[1]Data1!$D$11:$D$264</definedName>
    <definedName name="A2325817T">[1]Data1!$M$1:$M$10,[1]Data1!$M$110:$M$264</definedName>
    <definedName name="A2325820F">[1]Data1!$V$1:$V$10,[1]Data1!$V$107:$V$264</definedName>
    <definedName name="A2325821J">[1]Data1!$E$1:$E$10,[1]Data1!$E$11:$E$264</definedName>
    <definedName name="A2325822K">[1]Data1!$N$1:$N$10,[1]Data1!$N$110:$N$264</definedName>
    <definedName name="A2325825T">[1]Data1!$W$1:$W$10,[1]Data1!$W$107:$W$264</definedName>
    <definedName name="A2325826V">[1]Data1!$F$1:$F$10,[1]Data1!$F$11:$F$264</definedName>
    <definedName name="A2325827W">[1]Data1!$O$1:$O$10,[1]Data1!$O$110:$O$264</definedName>
    <definedName name="A2325830K">[1]Data1!$X$1:$X$10,[1]Data1!$X$107:$X$264</definedName>
    <definedName name="A2325831L">[1]Data1!$G$1:$G$10,[1]Data1!$G$11:$G$264</definedName>
    <definedName name="A2325832R">[1]Data1!$P$1:$P$10,[1]Data1!$P$110:$P$264</definedName>
    <definedName name="A2325835W">[1]Data1!$Y$1:$Y$10,[1]Data1!$Y$107:$Y$264</definedName>
    <definedName name="A2325836X">[1]Data1!$H$1:$H$10,[1]Data1!$H$139:$H$264</definedName>
    <definedName name="A2325837A">[1]Data1!$Q$1:$Q$10,[1]Data1!$Q$143:$Q$264</definedName>
    <definedName name="A2325840R">[1]Data1!$Z$1:$Z$10,[1]Data1!$Z$140:$Z$264</definedName>
    <definedName name="A2325841T">[1]Data1!$I$1:$I$10,[1]Data1!$I$11:$I$264</definedName>
    <definedName name="A2325842V">[1]Data1!$R$1:$R$10,[1]Data1!$R$110:$R$264</definedName>
    <definedName name="A2325845A">[1]Data1!$AA$1:$AA$10,[1]Data1!$AA$107:$AA$264</definedName>
    <definedName name="A2325846C">[1]Data1!$J$1:$J$10,[1]Data1!$J$11:$J$264</definedName>
    <definedName name="A2325847F">[1]Data1!$S$1:$S$10,[1]Data1!$S$110:$S$264</definedName>
    <definedName name="A2325850V">[1]Data1!$AB$1:$AB$10,[1]Data1!$AB$107:$AB$264</definedName>
    <definedName name="Date_Range">[1]Data1!$A$2:$A$10,[1]Data1!$A$11:$A$264</definedName>
  </definedNames>
  <calcPr calcId="125725"/>
</workbook>
</file>

<file path=xl/calcChain.xml><?xml version="1.0" encoding="utf-8"?>
<calcChain xmlns="http://schemas.openxmlformats.org/spreadsheetml/2006/main">
  <c r="F44" i="1"/>
  <c r="H44"/>
  <c r="G44"/>
  <c r="E44"/>
  <c r="O44"/>
  <c r="M44"/>
  <c r="P35"/>
  <c r="Q27"/>
  <c r="Q26"/>
  <c r="O28"/>
  <c r="N28"/>
  <c r="N30"/>
  <c r="E4" i="4"/>
  <c r="D2"/>
  <c r="E2"/>
  <c r="F2"/>
  <c r="F4" s="1"/>
  <c r="D3"/>
  <c r="D4" s="1"/>
  <c r="E3"/>
  <c r="F3"/>
  <c r="H35" i="1"/>
  <c r="H41"/>
  <c r="H40"/>
  <c r="H39"/>
  <c r="H38"/>
  <c r="H37"/>
  <c r="G41" l="1"/>
  <c r="G40"/>
  <c r="G39"/>
  <c r="G38"/>
  <c r="G37"/>
  <c r="G35"/>
  <c r="F41" l="1"/>
  <c r="F40"/>
  <c r="F39"/>
  <c r="F38"/>
  <c r="F37"/>
  <c r="F35"/>
  <c r="M35"/>
  <c r="E39"/>
  <c r="E38"/>
  <c r="I21" l="1"/>
  <c r="H21"/>
  <c r="G21"/>
  <c r="G20"/>
  <c r="F20"/>
  <c r="E20"/>
  <c r="D20"/>
  <c r="P34" l="1"/>
  <c r="Q19"/>
  <c r="P19"/>
  <c r="H75"/>
  <c r="G75"/>
  <c r="F75"/>
  <c r="E75"/>
  <c r="D75"/>
  <c r="I74"/>
  <c r="I73"/>
  <c r="I72"/>
  <c r="I71"/>
  <c r="I70"/>
  <c r="I69"/>
  <c r="I68"/>
  <c r="I67"/>
  <c r="I66"/>
  <c r="I65"/>
  <c r="I63"/>
  <c r="I44"/>
  <c r="K42"/>
  <c r="C41"/>
  <c r="K41" s="1"/>
  <c r="C40"/>
  <c r="K40" s="1"/>
  <c r="C39"/>
  <c r="K39" s="1"/>
  <c r="C38"/>
  <c r="K38" s="1"/>
  <c r="C37"/>
  <c r="K37" s="1"/>
  <c r="I32"/>
  <c r="H32"/>
  <c r="G32"/>
  <c r="F32"/>
  <c r="E32"/>
  <c r="K30"/>
  <c r="K29"/>
  <c r="K28"/>
  <c r="K27"/>
  <c r="K26"/>
  <c r="Q20" l="1"/>
  <c r="P21" s="1"/>
  <c r="P20"/>
  <c r="O20"/>
  <c r="N20"/>
  <c r="M20"/>
  <c r="I75"/>
  <c r="P40" l="1"/>
  <c r="P38"/>
  <c r="P42"/>
  <c r="P41"/>
  <c r="O21"/>
  <c r="O42" s="1"/>
  <c r="P43"/>
  <c r="P37"/>
  <c r="P39"/>
  <c r="O43"/>
  <c r="O35" l="1"/>
  <c r="O40"/>
  <c r="O38"/>
  <c r="N21"/>
  <c r="N40" s="1"/>
  <c r="O37"/>
  <c r="P44" s="1"/>
  <c r="O39"/>
  <c r="O41"/>
  <c r="N41"/>
  <c r="N37"/>
  <c r="M21"/>
  <c r="N43" l="1"/>
  <c r="N39"/>
  <c r="N42"/>
  <c r="N35"/>
  <c r="N38"/>
  <c r="M43"/>
  <c r="M42"/>
  <c r="L21"/>
  <c r="M41"/>
  <c r="M40"/>
  <c r="M39"/>
  <c r="M38"/>
  <c r="M37"/>
  <c r="N44" l="1"/>
  <c r="Q31"/>
  <c r="O31"/>
  <c r="M31"/>
  <c r="P30"/>
  <c r="P29"/>
  <c r="N29"/>
  <c r="P28"/>
  <c r="P27"/>
  <c r="N27"/>
  <c r="P26"/>
  <c r="N26"/>
  <c r="P24"/>
  <c r="N24"/>
  <c r="P31"/>
  <c r="N31"/>
  <c r="Q30"/>
  <c r="O30"/>
  <c r="M30"/>
  <c r="Q29"/>
  <c r="O29"/>
  <c r="M29"/>
  <c r="Q28"/>
  <c r="M28"/>
  <c r="O27"/>
  <c r="M27"/>
  <c r="O26"/>
  <c r="M26"/>
  <c r="Q24"/>
  <c r="O24"/>
  <c r="M24"/>
  <c r="O32" l="1"/>
  <c r="M32"/>
  <c r="M46" s="1"/>
  <c r="Q32"/>
  <c r="N32"/>
  <c r="P32"/>
  <c r="N46" l="1"/>
  <c r="P46"/>
  <c r="S52" s="1"/>
  <c r="O46"/>
  <c r="S51" s="1"/>
  <c r="Q44"/>
  <c r="Q46" s="1"/>
  <c r="S50"/>
  <c r="Q50"/>
  <c r="O50"/>
  <c r="R50"/>
  <c r="P50"/>
  <c r="Q49"/>
  <c r="O49"/>
  <c r="R49"/>
  <c r="P49"/>
  <c r="N49"/>
  <c r="U52" l="1"/>
  <c r="R52"/>
  <c r="Q52"/>
  <c r="T52"/>
  <c r="P51"/>
  <c r="T51"/>
  <c r="R51"/>
  <c r="Q51"/>
  <c r="U53"/>
  <c r="S53"/>
  <c r="V53"/>
  <c r="V54" s="1"/>
  <c r="V56" s="1"/>
  <c r="T53"/>
  <c r="R53"/>
  <c r="S54"/>
  <c r="S56" s="1"/>
  <c r="C3" i="4" l="1"/>
  <c r="C2"/>
  <c r="C4" s="1"/>
  <c r="U54" i="1"/>
  <c r="U56" s="1"/>
  <c r="T54"/>
  <c r="T56" s="1"/>
  <c r="R54"/>
  <c r="R56" s="1"/>
  <c r="B2" i="4" l="1"/>
  <c r="B3"/>
  <c r="W56" i="1"/>
  <c r="W54"/>
  <c r="B4" i="4" l="1"/>
</calcChain>
</file>

<file path=xl/comments1.xml><?xml version="1.0" encoding="utf-8"?>
<comments xmlns="http://schemas.openxmlformats.org/spreadsheetml/2006/main">
  <authors>
    <author>Xue, Christine</author>
    <author>Iftekhar Omar</author>
  </authors>
  <commentList>
    <comment ref="C24" authorId="0">
      <text>
        <r>
          <rPr>
            <sz val="8"/>
            <color indexed="81"/>
            <rFont val="Tahoma"/>
            <family val="2"/>
          </rPr>
          <t>As set out in the approved PTRM for the current regulatory control period.</t>
        </r>
      </text>
    </comment>
    <comment ref="C31" authorId="0">
      <text>
        <r>
          <rPr>
            <sz val="8"/>
            <color indexed="81"/>
            <rFont val="Tahoma"/>
            <family val="2"/>
          </rPr>
          <t>eg. Superannuation and leave provisions</t>
        </r>
      </text>
    </comment>
    <comment ref="F34" authorId="1">
      <text>
        <r>
          <rPr>
            <b/>
            <sz val="8"/>
            <color indexed="81"/>
            <rFont val="Tahoma"/>
            <family val="2"/>
          </rPr>
          <t>Iftekhar Omar:</t>
        </r>
        <r>
          <rPr>
            <sz val="8"/>
            <color indexed="81"/>
            <rFont val="Tahoma"/>
            <family val="2"/>
          </rPr>
          <t xml:space="preserve">
From FY11 RIN - see EBSS sheet of "Attachment 5 - RIN Schedules.xlsx"</t>
        </r>
      </text>
    </comment>
    <comment ref="G34" authorId="1">
      <text>
        <r>
          <rPr>
            <b/>
            <sz val="8"/>
            <color indexed="81"/>
            <rFont val="Tahoma"/>
            <family val="2"/>
          </rPr>
          <t>Iftekhar Omar:</t>
        </r>
        <r>
          <rPr>
            <sz val="8"/>
            <color indexed="81"/>
            <rFont val="Tahoma"/>
            <family val="2"/>
          </rPr>
          <t xml:space="preserve">
From FY11 RIN - see EBSS sheet of "Attachment 1 - RIN templates 2011-12.xlsx"</t>
        </r>
      </text>
    </comment>
    <comment ref="H34" authorId="1">
      <text>
        <r>
          <rPr>
            <b/>
            <sz val="8"/>
            <color indexed="81"/>
            <rFont val="Tahoma"/>
            <family val="2"/>
          </rPr>
          <t>Iftekhar Omar:</t>
        </r>
        <r>
          <rPr>
            <sz val="8"/>
            <color indexed="81"/>
            <rFont val="Tahoma"/>
            <family val="2"/>
          </rPr>
          <t xml:space="preserve">
From FY13 regulatory accounts. See EBSS sheet of "Ausgrid - ANNUAL RIN - 2012-13.xlsx</t>
        </r>
      </text>
    </comment>
    <comment ref="C35" authorId="0">
      <text>
        <r>
          <rPr>
            <sz val="8"/>
            <color indexed="81"/>
            <rFont val="Tahoma"/>
            <family val="2"/>
          </rPr>
          <t>As set out in the regulatory accounts for the current regulatory control period.</t>
        </r>
      </text>
    </comment>
    <comment ref="E35" authorId="1">
      <text>
        <r>
          <rPr>
            <b/>
            <sz val="8"/>
            <color indexed="81"/>
            <rFont val="Tahoma"/>
            <family val="2"/>
          </rPr>
          <t>Iftekhar Omar:</t>
        </r>
        <r>
          <rPr>
            <sz val="8"/>
            <color indexed="81"/>
            <rFont val="Tahoma"/>
            <family val="2"/>
          </rPr>
          <t xml:space="preserve">
Dx - As per p. 5 of the distribution regulatory accounts (removes 3.6mn of D-factor related costs). 
Tx - From Transmission regulatory accounts, p. 2</t>
        </r>
      </text>
    </comment>
    <comment ref="E37" authorId="1">
      <text>
        <r>
          <rPr>
            <b/>
            <sz val="8"/>
            <color indexed="81"/>
            <rFont val="Tahoma"/>
            <family val="2"/>
          </rPr>
          <t>Iftekhar Omar:</t>
        </r>
        <r>
          <rPr>
            <sz val="8"/>
            <color indexed="81"/>
            <rFont val="Tahoma"/>
            <family val="2"/>
          </rPr>
          <t xml:space="preserve">
See p. 10 of EnergyAustralia - EBSS Report Methodology FY2009-10</t>
        </r>
      </text>
    </comment>
    <comment ref="E38" authorId="1">
      <text>
        <r>
          <rPr>
            <b/>
            <sz val="8"/>
            <color indexed="81"/>
            <rFont val="Tahoma"/>
            <family val="2"/>
          </rPr>
          <t>Iftekhar Omar:</t>
        </r>
        <r>
          <rPr>
            <sz val="8"/>
            <color indexed="81"/>
            <rFont val="Tahoma"/>
            <family val="2"/>
          </rPr>
          <t xml:space="preserve">
See pp. 10-17 of EnergyAustralia - EBSS Report Methodology FY2009-10</t>
        </r>
      </text>
    </comment>
    <comment ref="E39" authorId="1">
      <text>
        <r>
          <rPr>
            <b/>
            <sz val="8"/>
            <color indexed="81"/>
            <rFont val="Tahoma"/>
            <family val="2"/>
          </rPr>
          <t>Iftekhar Omar:</t>
        </r>
        <r>
          <rPr>
            <sz val="8"/>
            <color indexed="81"/>
            <rFont val="Tahoma"/>
            <family val="2"/>
          </rPr>
          <t xml:space="preserve">
See p. 17 of EnergyAustralia - EBSS Report Methodology FY2009-10</t>
        </r>
      </text>
    </comment>
    <comment ref="E40" authorId="1">
      <text>
        <r>
          <rPr>
            <b/>
            <sz val="8"/>
            <color indexed="81"/>
            <rFont val="Tahoma"/>
            <family val="2"/>
          </rPr>
          <t>Iftekhar Omar:</t>
        </r>
        <r>
          <rPr>
            <sz val="8"/>
            <color indexed="81"/>
            <rFont val="Tahoma"/>
            <family val="2"/>
          </rPr>
          <t xml:space="preserve">
See p. 19 of EnergyAustralia - EBSS Report Methodology FY2009-10</t>
        </r>
      </text>
    </comment>
    <comment ref="E41" authorId="1">
      <text>
        <r>
          <rPr>
            <b/>
            <sz val="8"/>
            <color indexed="81"/>
            <rFont val="Tahoma"/>
            <family val="2"/>
          </rPr>
          <t>Iftekhar Omar:</t>
        </r>
        <r>
          <rPr>
            <sz val="8"/>
            <color indexed="81"/>
            <rFont val="Tahoma"/>
            <family val="2"/>
          </rPr>
          <t xml:space="preserve">
See p. 19 of EnergyAustralia - EBSS Report Methodology FY2009-10</t>
        </r>
      </text>
    </comment>
  </commentList>
</comments>
</file>

<file path=xl/sharedStrings.xml><?xml version="1.0" encoding="utf-8"?>
<sst xmlns="http://schemas.openxmlformats.org/spreadsheetml/2006/main" count="122" uniqueCount="77">
  <si>
    <t>Instructions</t>
  </si>
  <si>
    <t>Current regulatory control period</t>
  </si>
  <si>
    <t>Year</t>
  </si>
  <si>
    <t>2008-09</t>
  </si>
  <si>
    <t>2009-10</t>
  </si>
  <si>
    <t>2010-11</t>
  </si>
  <si>
    <t>2011-12</t>
  </si>
  <si>
    <t>2012-13</t>
  </si>
  <si>
    <t>2013-14</t>
  </si>
  <si>
    <t>2014-15</t>
  </si>
  <si>
    <t>2015-16</t>
  </si>
  <si>
    <t>2016-17</t>
  </si>
  <si>
    <t>2017-18</t>
  </si>
  <si>
    <t>2018-19</t>
  </si>
  <si>
    <t>Actual and estimated inflation</t>
  </si>
  <si>
    <t>Actual</t>
  </si>
  <si>
    <t xml:space="preserve">Actual </t>
  </si>
  <si>
    <t>Inflation rate (per cent)</t>
  </si>
  <si>
    <t>Reconstructed cumulative index (2013-14=1)</t>
  </si>
  <si>
    <t>Opex allowance applicable to EBSS (EBSS target)</t>
  </si>
  <si>
    <t>Total opex allowance ($million, 2008-09)</t>
  </si>
  <si>
    <t>Total opex allowance ($million, 2013-14)</t>
  </si>
  <si>
    <t>Approved excludable costs - allowance ($million, 2008-09):</t>
  </si>
  <si>
    <t>Less approved excludable costs - allowance ($million, 2013-14):</t>
  </si>
  <si>
    <t>Self insurance</t>
  </si>
  <si>
    <t>Debt Raising costs</t>
  </si>
  <si>
    <t>Movements in provisions related to opex ($million, 2008-09):</t>
  </si>
  <si>
    <t>Less movements in provisions related to opex ($million, 2013-14):</t>
  </si>
  <si>
    <t>Forecast opex for EBSS purposes ($million, 2008-09)</t>
  </si>
  <si>
    <t>Forecast opex for EBSS purposes ($million, 2013-14)</t>
  </si>
  <si>
    <t xml:space="preserve">Actual and estimated opex applicable to EBSS </t>
  </si>
  <si>
    <t>Total actual opex ($million, nominal)</t>
  </si>
  <si>
    <t>Total actual opex ($million, 2013-14)</t>
  </si>
  <si>
    <t>Approved excludable costs - actual ($million, nominal):</t>
  </si>
  <si>
    <t>Less approved excludable costs - actual ($million, 2013-14)</t>
  </si>
  <si>
    <t>Movements in provisions related to opex ($million, nominal):</t>
  </si>
  <si>
    <t>Opex associated with approved cost pass through ($million, nominal):</t>
  </si>
  <si>
    <t>Opex associated with approved cost pass through ($million, 2013-14):</t>
  </si>
  <si>
    <t>Actual opex for EBSS purposes ($million, nominal)</t>
  </si>
  <si>
    <t>Actual opex for EBSS purposes ($million, 2013-14)</t>
  </si>
  <si>
    <t>Incremental gain ($million, 2013-14)</t>
  </si>
  <si>
    <t>Carryover</t>
  </si>
  <si>
    <t xml:space="preserve">Total </t>
  </si>
  <si>
    <t>Total Carryover Amount ($million, 2013-14)</t>
  </si>
  <si>
    <t>PTRM inputs ($million, 2013-14)</t>
  </si>
  <si>
    <t>Total</t>
  </si>
  <si>
    <t>Forecast opex ($million, 2013-14)</t>
  </si>
  <si>
    <t>Less excluded costs ($million, 2013-14)</t>
  </si>
  <si>
    <t>     eg. Debt raising costs</t>
  </si>
  <si>
    <t>&lt;category proposed for exclusion&gt;</t>
  </si>
  <si>
    <t>Adjusted forecast opex ($million, 2013-14)</t>
  </si>
  <si>
    <t>x.x EBSS</t>
  </si>
  <si>
    <t>Tablex.x.x - The carryover amounts that arise from applying the EBSS during the 2009-10 to 2013-14 regulatory control period</t>
  </si>
  <si>
    <t>ABS CPI index (old base)</t>
  </si>
  <si>
    <t>ABS CPI index (rebased index)</t>
  </si>
  <si>
    <t>Forthcoming regulatory control period</t>
  </si>
  <si>
    <t xml:space="preserve">CPI </t>
  </si>
  <si>
    <t>Table x.1.2 - Proposed forecast opex for the EBSS for the forthcoming regulatory control period</t>
  </si>
  <si>
    <t xml:space="preserve">The DNSP is required to populate all input cells (yellow) in table x.1.2 presented below.
</t>
  </si>
  <si>
    <r>
      <t>The DNSP is required to populate all input cells (yellow) in table x.1.1 presented below.
Efficiency gains are calculated using the formulae below.  Adjusted target and actual amounts are used to calculate the carry-over amounts.
For the first application of the scheme, the efficiency carry forward amount for the first year of the regulatory period is expressed mathematically as: 
                 E</t>
    </r>
    <r>
      <rPr>
        <vertAlign val="subscript"/>
        <sz val="10"/>
        <rFont val="Arial"/>
        <family val="2"/>
      </rPr>
      <t>1</t>
    </r>
    <r>
      <rPr>
        <sz val="10"/>
        <rFont val="Arial"/>
        <family val="2"/>
      </rPr>
      <t xml:space="preserve"> = F</t>
    </r>
    <r>
      <rPr>
        <vertAlign val="subscript"/>
        <sz val="10"/>
        <rFont val="Arial"/>
        <family val="2"/>
      </rPr>
      <t>1</t>
    </r>
    <r>
      <rPr>
        <sz val="10"/>
        <rFont val="Arial"/>
        <family val="2"/>
      </rPr>
      <t xml:space="preserve"> – A</t>
    </r>
    <r>
      <rPr>
        <vertAlign val="subscript"/>
        <sz val="10"/>
        <rFont val="Arial"/>
        <family val="2"/>
      </rPr>
      <t>1</t>
    </r>
    <r>
      <rPr>
        <sz val="10"/>
        <rFont val="Arial"/>
        <family val="2"/>
      </rPr>
      <t xml:space="preserve"> where A</t>
    </r>
    <r>
      <rPr>
        <vertAlign val="subscript"/>
        <sz val="10"/>
        <rFont val="Arial"/>
        <family val="2"/>
      </rPr>
      <t>1</t>
    </r>
    <r>
      <rPr>
        <sz val="10"/>
        <rFont val="Arial"/>
        <family val="2"/>
      </rPr>
      <t xml:space="preserve"> is the actual operating cost for year 1 and F</t>
    </r>
    <r>
      <rPr>
        <vertAlign val="subscript"/>
        <sz val="10"/>
        <rFont val="Arial"/>
        <family val="2"/>
      </rPr>
      <t>1</t>
    </r>
    <r>
      <rPr>
        <sz val="10"/>
        <rFont val="Arial"/>
        <family val="2"/>
      </rPr>
      <t xml:space="preserve"> is the regulatory target operating cost for that year. 
For savings that arose in the second to fifth year of the regulatory period, the efficiency carry forward amount is calculated as:
                 E</t>
    </r>
    <r>
      <rPr>
        <vertAlign val="subscript"/>
        <sz val="10"/>
        <rFont val="Arial"/>
        <family val="2"/>
      </rPr>
      <t>t</t>
    </r>
    <r>
      <rPr>
        <sz val="10"/>
        <rFont val="Arial"/>
        <family val="2"/>
      </rPr>
      <t xml:space="preserve"> = (F</t>
    </r>
    <r>
      <rPr>
        <vertAlign val="subscript"/>
        <sz val="10"/>
        <rFont val="Arial"/>
        <family val="2"/>
      </rPr>
      <t>t</t>
    </r>
    <r>
      <rPr>
        <sz val="10"/>
        <rFont val="Arial"/>
        <family val="2"/>
      </rPr>
      <t xml:space="preserve"> – A</t>
    </r>
    <r>
      <rPr>
        <vertAlign val="subscript"/>
        <sz val="10"/>
        <rFont val="Arial"/>
        <family val="2"/>
      </rPr>
      <t>t</t>
    </r>
    <r>
      <rPr>
        <sz val="10"/>
        <rFont val="Arial"/>
        <family val="2"/>
      </rPr>
      <t>) – (F</t>
    </r>
    <r>
      <rPr>
        <vertAlign val="subscript"/>
        <sz val="10"/>
        <rFont val="Arial"/>
        <family val="2"/>
      </rPr>
      <t>t-1</t>
    </r>
    <r>
      <rPr>
        <sz val="10"/>
        <rFont val="Arial"/>
        <family val="2"/>
      </rPr>
      <t xml:space="preserve"> – A</t>
    </r>
    <r>
      <rPr>
        <vertAlign val="subscript"/>
        <sz val="10"/>
        <rFont val="Arial"/>
        <family val="2"/>
      </rPr>
      <t>t-1</t>
    </r>
    <r>
      <rPr>
        <sz val="10"/>
        <rFont val="Arial"/>
        <family val="2"/>
      </rPr>
      <t>), where: Et is the efficiency benefit/loss in year t;
                 A</t>
    </r>
    <r>
      <rPr>
        <vertAlign val="subscript"/>
        <sz val="10"/>
        <rFont val="Arial"/>
        <family val="2"/>
      </rPr>
      <t>t</t>
    </r>
    <r>
      <rPr>
        <sz val="10"/>
        <rFont val="Arial"/>
        <family val="2"/>
      </rPr>
      <t>, A</t>
    </r>
    <r>
      <rPr>
        <vertAlign val="subscript"/>
        <sz val="10"/>
        <rFont val="Arial"/>
        <family val="2"/>
      </rPr>
      <t>t-1</t>
    </r>
    <r>
      <rPr>
        <sz val="10"/>
        <rFont val="Arial"/>
        <family val="2"/>
      </rPr>
      <t xml:space="preserve"> is the actual operating cost for the years t and t-1 respectively; and
                 F</t>
    </r>
    <r>
      <rPr>
        <vertAlign val="subscript"/>
        <sz val="10"/>
        <rFont val="Arial"/>
        <family val="2"/>
      </rPr>
      <t>t</t>
    </r>
    <r>
      <rPr>
        <sz val="10"/>
        <rFont val="Arial"/>
        <family val="2"/>
      </rPr>
      <t>, F</t>
    </r>
    <r>
      <rPr>
        <vertAlign val="subscript"/>
        <sz val="10"/>
        <rFont val="Arial"/>
        <family val="2"/>
      </rPr>
      <t>t-1</t>
    </r>
    <r>
      <rPr>
        <sz val="10"/>
        <rFont val="Arial"/>
        <family val="2"/>
      </rPr>
      <t xml:space="preserve"> is the forecast operating cost for the years t and t-1 respectively 
Because the revenue determination will  occur prior to the completion of the current period, opex for the final year will be estimated as follows:
                 A</t>
    </r>
    <r>
      <rPr>
        <vertAlign val="subscript"/>
        <sz val="10"/>
        <rFont val="Arial"/>
        <family val="2"/>
      </rPr>
      <t>5</t>
    </r>
    <r>
      <rPr>
        <sz val="10"/>
        <rFont val="Arial"/>
        <family val="2"/>
      </rPr>
      <t xml:space="preserve"> = F</t>
    </r>
    <r>
      <rPr>
        <vertAlign val="subscript"/>
        <sz val="10"/>
        <rFont val="Arial"/>
        <family val="2"/>
      </rPr>
      <t>5</t>
    </r>
    <r>
      <rPr>
        <sz val="10"/>
        <rFont val="Arial"/>
        <family val="2"/>
      </rPr>
      <t xml:space="preserve"> – (F</t>
    </r>
    <r>
      <rPr>
        <vertAlign val="subscript"/>
        <sz val="10"/>
        <rFont val="Arial"/>
        <family val="2"/>
      </rPr>
      <t>4</t>
    </r>
    <r>
      <rPr>
        <sz val="10"/>
        <rFont val="Arial"/>
        <family val="2"/>
      </rPr>
      <t xml:space="preserve"> – A</t>
    </r>
    <r>
      <rPr>
        <vertAlign val="subscript"/>
        <sz val="10"/>
        <rFont val="Arial"/>
        <family val="2"/>
      </rPr>
      <t>4</t>
    </r>
    <r>
      <rPr>
        <sz val="10"/>
        <rFont val="Arial"/>
        <family val="2"/>
      </rPr>
      <t>)</t>
    </r>
  </si>
  <si>
    <t>2014-15 to 2018-19</t>
  </si>
  <si>
    <t>Superannuation</t>
  </si>
  <si>
    <t>Non-network alternatives</t>
  </si>
  <si>
    <t>Insurance</t>
  </si>
  <si>
    <t>ABS CPI index - sum of four quarters to December (old base), one year lagged</t>
  </si>
  <si>
    <t>ABS CPI index - sum of four quarters to December (rebased index in Sep 2012), one year lagged</t>
  </si>
  <si>
    <t>$m real (30 June 2014)</t>
  </si>
  <si>
    <t>FY15</t>
  </si>
  <si>
    <t>FY16</t>
  </si>
  <si>
    <t>FY17</t>
  </si>
  <si>
    <t>FY18</t>
  </si>
  <si>
    <t>FY19</t>
  </si>
  <si>
    <t>Distibution EBSS carryover</t>
  </si>
  <si>
    <t>Transmission EBSS carryover</t>
  </si>
  <si>
    <t>Check</t>
  </si>
  <si>
    <t>Assumed Dx %</t>
  </si>
  <si>
    <t>Assumed Tx %</t>
  </si>
</sst>
</file>

<file path=xl/styles.xml><?xml version="1.0" encoding="utf-8"?>
<styleSheet xmlns="http://schemas.openxmlformats.org/spreadsheetml/2006/main">
  <numFmts count="9">
    <numFmt numFmtId="44" formatCode="_-&quot;$&quot;* #,##0.00_-;\-&quot;$&quot;* #,##0.00_-;_-&quot;$&quot;* &quot;-&quot;??_-;_-@_-"/>
    <numFmt numFmtId="43" formatCode="_-* #,##0.00_-;\-* #,##0.00_-;_-* &quot;-&quot;??_-;_-@_-"/>
    <numFmt numFmtId="164" formatCode="_(* #,##0.00_);_(* \(#,##0.00\);_(* &quot;-&quot;??_);_(@_)"/>
    <numFmt numFmtId="165" formatCode="0.0"/>
    <numFmt numFmtId="166" formatCode="_-* #,##0_-;\-* #,##0_-;_-* &quot;-&quot;??_-;_-@_-"/>
    <numFmt numFmtId="167" formatCode="_-* #,##0.0_-;\-* #,##0.0_-;_-* &quot;-&quot;??_-;_-@_-"/>
    <numFmt numFmtId="168" formatCode="#,##0_ ;\(#,##0\)_ "/>
    <numFmt numFmtId="169" formatCode="#,##0.0_ ;\-#,##0.0\ "/>
    <numFmt numFmtId="170" formatCode="mmm\ yyyy"/>
  </numFmts>
  <fonts count="3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8"/>
      <color indexed="9"/>
      <name val="Arial"/>
      <family val="2"/>
    </font>
    <font>
      <b/>
      <sz val="16"/>
      <color indexed="9"/>
      <name val="Arial"/>
      <family val="2"/>
    </font>
    <font>
      <sz val="18"/>
      <color indexed="9"/>
      <name val="Arial"/>
      <family val="2"/>
    </font>
    <font>
      <b/>
      <sz val="10"/>
      <name val="Arial"/>
      <family val="2"/>
    </font>
    <font>
      <vertAlign val="subscript"/>
      <sz val="10"/>
      <name val="Arial"/>
      <family val="2"/>
    </font>
    <font>
      <b/>
      <sz val="12"/>
      <color theme="1"/>
      <name val="Arial"/>
      <family val="2"/>
    </font>
    <font>
      <sz val="11"/>
      <color theme="1"/>
      <name val="Arial"/>
      <family val="2"/>
    </font>
    <font>
      <b/>
      <sz val="11"/>
      <color theme="1"/>
      <name val="Arial"/>
      <family val="2"/>
    </font>
    <font>
      <b/>
      <sz val="11"/>
      <name val="Arial"/>
      <family val="2"/>
    </font>
    <font>
      <i/>
      <sz val="10"/>
      <name val="Arial"/>
      <family val="2"/>
    </font>
    <font>
      <sz val="10"/>
      <color rgb="FFFF0000"/>
      <name val="Arial"/>
      <family val="2"/>
    </font>
    <font>
      <sz val="5"/>
      <name val="Arial"/>
      <family val="2"/>
    </font>
    <font>
      <b/>
      <sz val="11"/>
      <color theme="0"/>
      <name val="Arial"/>
      <family val="2"/>
    </font>
    <font>
      <b/>
      <sz val="10"/>
      <color theme="0"/>
      <name val="Arial"/>
      <family val="2"/>
    </font>
    <font>
      <i/>
      <sz val="11"/>
      <color theme="1"/>
      <name val="Arial"/>
      <family val="2"/>
    </font>
    <font>
      <sz val="10"/>
      <color indexed="22"/>
      <name val="Arial"/>
      <family val="2"/>
    </font>
    <font>
      <b/>
      <sz val="10"/>
      <color indexed="22"/>
      <name val="Arial"/>
      <family val="2"/>
    </font>
    <font>
      <b/>
      <i/>
      <sz val="10"/>
      <name val="Arial"/>
      <family val="2"/>
    </font>
    <font>
      <vertAlign val="superscript"/>
      <sz val="5"/>
      <name val="Arial"/>
      <family val="2"/>
    </font>
    <font>
      <sz val="8"/>
      <color indexed="81"/>
      <name val="Tahoma"/>
      <family val="2"/>
    </font>
    <font>
      <sz val="10"/>
      <color theme="1"/>
      <name val="Arial"/>
      <family val="2"/>
    </font>
    <font>
      <b/>
      <sz val="8"/>
      <color indexed="81"/>
      <name val="Tahoma"/>
      <family val="2"/>
    </font>
    <font>
      <sz val="11"/>
      <color theme="0"/>
      <name val="Calibri"/>
      <family val="2"/>
      <scheme val="minor"/>
    </font>
    <font>
      <b/>
      <sz val="10"/>
      <color theme="0"/>
      <name val="Univers 45 Light"/>
      <family val="2"/>
    </font>
    <font>
      <sz val="10"/>
      <color theme="1" tint="0.24994659260841701"/>
      <name val="Univers"/>
      <family val="2"/>
    </font>
    <font>
      <b/>
      <sz val="10"/>
      <color theme="1" tint="0.24994659260841701"/>
      <name val="Univers 45 Light"/>
      <family val="2"/>
    </font>
    <font>
      <b/>
      <sz val="10"/>
      <color theme="1"/>
      <name val="Arial"/>
      <family val="2"/>
    </font>
    <font>
      <i/>
      <sz val="10"/>
      <color theme="1"/>
      <name val="Arial"/>
      <family val="2"/>
    </font>
  </fonts>
  <fills count="10">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theme="0" tint="-0.499984740745262"/>
        <bgColor indexed="64"/>
      </patternFill>
    </fill>
    <fill>
      <patternFill patternType="solid">
        <fgColor indexed="22"/>
        <bgColor indexed="64"/>
      </patternFill>
    </fill>
    <fill>
      <patternFill patternType="solid">
        <fgColor theme="0" tint="-0.249977111117893"/>
        <bgColor indexed="64"/>
      </patternFill>
    </fill>
    <fill>
      <patternFill patternType="solid">
        <fgColor indexed="26"/>
        <bgColor indexed="64"/>
      </patternFill>
    </fill>
    <fill>
      <patternFill patternType="solid">
        <fgColor theme="1" tint="0.249977111117893"/>
        <bgColor indexed="64"/>
      </patternFill>
    </fill>
    <fill>
      <patternFill patternType="solid">
        <fgColor theme="4"/>
      </patternFill>
    </fill>
  </fills>
  <borders count="65">
    <border>
      <left/>
      <right/>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medium">
        <color auto="1"/>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medium">
        <color auto="1"/>
      </right>
      <top style="thin">
        <color auto="1"/>
      </top>
      <bottom style="medium">
        <color auto="1"/>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indexed="64"/>
      </top>
      <bottom style="thin">
        <color auto="1"/>
      </bottom>
      <diagonal/>
    </border>
    <border>
      <left style="medium">
        <color auto="1"/>
      </left>
      <right/>
      <top/>
      <bottom/>
      <diagonal/>
    </border>
    <border>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auto="1"/>
      </left>
      <right style="medium">
        <color auto="1"/>
      </right>
      <top/>
      <bottom style="thin">
        <color auto="1"/>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thin">
        <color auto="1"/>
      </top>
      <bottom style="thin">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style="medium">
        <color auto="1"/>
      </right>
      <top style="thin">
        <color auto="1"/>
      </top>
      <bottom/>
      <diagonal/>
    </border>
    <border>
      <left/>
      <right style="thin">
        <color indexed="64"/>
      </right>
      <top style="thin">
        <color indexed="64"/>
      </top>
      <bottom style="medium">
        <color indexed="64"/>
      </bottom>
      <diagonal/>
    </border>
    <border>
      <left style="medium">
        <color auto="1"/>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bottom/>
      <diagonal/>
    </border>
    <border>
      <left/>
      <right/>
      <top style="medium">
        <color auto="1"/>
      </top>
      <bottom/>
      <diagonal/>
    </border>
    <border>
      <left style="medium">
        <color auto="1"/>
      </left>
      <right/>
      <top/>
      <bottom style="medium">
        <color auto="1"/>
      </bottom>
      <diagonal/>
    </border>
    <border>
      <left style="medium">
        <color indexed="64"/>
      </left>
      <right/>
      <top style="thin">
        <color indexed="64"/>
      </top>
      <bottom style="thin">
        <color indexed="64"/>
      </bottom>
      <diagonal/>
    </border>
    <border>
      <left/>
      <right/>
      <top/>
      <bottom style="medium">
        <color indexed="64"/>
      </bottom>
      <diagonal/>
    </border>
    <border>
      <left style="medium">
        <color auto="1"/>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right/>
      <top/>
      <bottom style="thin">
        <color indexed="64"/>
      </bottom>
      <diagonal/>
    </border>
    <border>
      <left style="thin">
        <color indexed="64"/>
      </left>
      <right style="thin">
        <color theme="0" tint="-0.14996795556505021"/>
      </right>
      <top style="thin">
        <color indexed="64"/>
      </top>
      <bottom style="thin">
        <color theme="0" tint="-0.14996795556505021"/>
      </bottom>
      <diagonal/>
    </border>
  </borders>
  <cellStyleXfs count="13">
    <xf numFmtId="0" fontId="0" fillId="0" borderId="0"/>
    <xf numFmtId="9"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applyFill="0"/>
    <xf numFmtId="43" fontId="4" fillId="0" borderId="0" applyFont="0" applyFill="0" applyBorder="0" applyAlignment="0" applyProtection="0"/>
    <xf numFmtId="9" fontId="4" fillId="0" borderId="0" applyFont="0" applyFill="0" applyBorder="0" applyAlignment="0" applyProtection="0"/>
    <xf numFmtId="44" fontId="1" fillId="0" borderId="0" applyFont="0" applyFill="0" applyBorder="0" applyAlignment="0" applyProtection="0"/>
    <xf numFmtId="0" fontId="27" fillId="9" borderId="0" applyNumberFormat="0" applyBorder="0" applyAlignment="0" applyProtection="0"/>
    <xf numFmtId="0" fontId="11" fillId="0" borderId="0"/>
    <xf numFmtId="0" fontId="29" fillId="0" borderId="60" applyNumberFormat="0">
      <alignment horizontal="left" vertical="center" wrapText="1" indent="1"/>
    </xf>
  </cellStyleXfs>
  <cellXfs count="309">
    <xf numFmtId="0" fontId="0" fillId="0" borderId="0" xfId="0"/>
    <xf numFmtId="0" fontId="5" fillId="2" borderId="0" xfId="2" applyFont="1" applyFill="1" applyAlignment="1"/>
    <xf numFmtId="0" fontId="6" fillId="2" borderId="0" xfId="3" applyFont="1" applyFill="1" applyAlignment="1">
      <alignment vertical="center" wrapText="1"/>
    </xf>
    <xf numFmtId="0" fontId="6" fillId="0" borderId="0" xfId="3" applyFont="1" applyFill="1" applyAlignment="1">
      <alignment vertical="center"/>
    </xf>
    <xf numFmtId="0" fontId="0" fillId="3" borderId="0" xfId="0" applyFill="1"/>
    <xf numFmtId="0" fontId="5" fillId="2" borderId="0" xfId="3" applyFont="1" applyFill="1" applyAlignment="1">
      <alignment horizontal="left" vertical="top"/>
    </xf>
    <xf numFmtId="0" fontId="7" fillId="0" borderId="0" xfId="4" applyFont="1" applyFill="1" applyBorder="1" applyAlignment="1">
      <alignment vertical="center"/>
    </xf>
    <xf numFmtId="0" fontId="8" fillId="0" borderId="0" xfId="6" applyFont="1" applyFill="1" applyAlignment="1">
      <alignment vertical="center" wrapText="1"/>
    </xf>
    <xf numFmtId="0" fontId="4" fillId="0" borderId="0" xfId="6" applyFill="1" applyAlignment="1">
      <alignment vertical="top" wrapText="1"/>
    </xf>
    <xf numFmtId="0" fontId="4" fillId="3" borderId="0" xfId="6" applyFill="1" applyAlignment="1">
      <alignment horizontal="left" vertical="top" wrapText="1"/>
    </xf>
    <xf numFmtId="0" fontId="4" fillId="3" borderId="0" xfId="6" applyFill="1" applyAlignment="1">
      <alignment vertical="top" wrapText="1"/>
    </xf>
    <xf numFmtId="0" fontId="10" fillId="3" borderId="1" xfId="0" applyFont="1" applyFill="1" applyBorder="1"/>
    <xf numFmtId="0" fontId="11" fillId="3" borderId="2" xfId="0" applyFont="1" applyFill="1" applyBorder="1"/>
    <xf numFmtId="0" fontId="11" fillId="3" borderId="0" xfId="0" applyFont="1" applyFill="1"/>
    <xf numFmtId="0" fontId="12" fillId="3" borderId="6" xfId="0" applyFont="1" applyFill="1" applyBorder="1"/>
    <xf numFmtId="0" fontId="11" fillId="3" borderId="7" xfId="0" applyFont="1" applyFill="1" applyBorder="1"/>
    <xf numFmtId="0" fontId="12" fillId="3" borderId="10" xfId="0" applyFont="1" applyFill="1" applyBorder="1"/>
    <xf numFmtId="0" fontId="8" fillId="0" borderId="10" xfId="0" applyFont="1" applyBorder="1" applyAlignment="1" applyProtection="1">
      <alignment horizontal="right" vertical="center"/>
      <protection locked="0"/>
    </xf>
    <xf numFmtId="0" fontId="8" fillId="0" borderId="11" xfId="0" applyFont="1" applyBorder="1" applyAlignment="1" applyProtection="1">
      <alignment horizontal="right" vertical="center"/>
      <protection locked="0"/>
    </xf>
    <xf numFmtId="0" fontId="8" fillId="0" borderId="12" xfId="0" applyFont="1" applyBorder="1" applyAlignment="1" applyProtection="1">
      <alignment horizontal="right" vertical="center"/>
      <protection locked="0"/>
    </xf>
    <xf numFmtId="0" fontId="8" fillId="0" borderId="13" xfId="0" applyFont="1" applyBorder="1" applyAlignment="1" applyProtection="1">
      <alignment horizontal="right" vertical="center"/>
      <protection locked="0"/>
    </xf>
    <xf numFmtId="0" fontId="11" fillId="3" borderId="17" xfId="0" applyFont="1" applyFill="1" applyBorder="1"/>
    <xf numFmtId="0" fontId="11" fillId="3" borderId="0" xfId="0" applyFont="1" applyFill="1" applyBorder="1"/>
    <xf numFmtId="0" fontId="11" fillId="3" borderId="18" xfId="0" applyFont="1" applyFill="1" applyBorder="1"/>
    <xf numFmtId="0" fontId="13" fillId="0" borderId="2" xfId="0" applyFont="1" applyBorder="1" applyAlignment="1" applyProtection="1">
      <alignment vertical="center"/>
      <protection locked="0"/>
    </xf>
    <xf numFmtId="0" fontId="14" fillId="0" borderId="2" xfId="0" applyFont="1" applyBorder="1" applyAlignment="1" applyProtection="1">
      <alignment horizontal="right" vertical="center"/>
      <protection locked="0"/>
    </xf>
    <xf numFmtId="0" fontId="14" fillId="0" borderId="19" xfId="0" applyFont="1" applyBorder="1" applyAlignment="1" applyProtection="1">
      <alignment horizontal="right" vertical="center"/>
      <protection locked="0"/>
    </xf>
    <xf numFmtId="0" fontId="14" fillId="0" borderId="7" xfId="0" applyFont="1" applyBorder="1" applyAlignment="1" applyProtection="1">
      <alignment horizontal="right" vertical="center"/>
      <protection locked="0"/>
    </xf>
    <xf numFmtId="0" fontId="0" fillId="0" borderId="0" xfId="0" applyProtection="1">
      <protection locked="0"/>
    </xf>
    <xf numFmtId="165" fontId="4" fillId="7" borderId="27" xfId="0" applyNumberFormat="1" applyFont="1" applyFill="1" applyBorder="1" applyAlignment="1">
      <alignment vertical="center" wrapText="1"/>
    </xf>
    <xf numFmtId="165" fontId="4" fillId="6" borderId="27" xfId="0" applyNumberFormat="1" applyFont="1" applyFill="1" applyBorder="1" applyAlignment="1">
      <alignment vertical="center" wrapText="1"/>
    </xf>
    <xf numFmtId="165" fontId="8" fillId="6" borderId="28" xfId="0" applyNumberFormat="1" applyFont="1" applyFill="1" applyBorder="1" applyAlignment="1" applyProtection="1">
      <protection locked="0"/>
    </xf>
    <xf numFmtId="164" fontId="8" fillId="6" borderId="29" xfId="7" applyNumberFormat="1" applyFont="1" applyFill="1" applyBorder="1" applyAlignment="1" applyProtection="1">
      <alignment horizontal="left"/>
      <protection locked="0"/>
    </xf>
    <xf numFmtId="164" fontId="4" fillId="6" borderId="0" xfId="7" applyNumberFormat="1" applyFont="1" applyFill="1" applyBorder="1" applyAlignment="1" applyProtection="1">
      <alignment horizontal="left"/>
      <protection locked="0"/>
    </xf>
    <xf numFmtId="164" fontId="4" fillId="6" borderId="18" xfId="7" applyNumberFormat="1" applyFont="1" applyFill="1" applyBorder="1" applyAlignment="1" applyProtection="1">
      <alignment horizontal="left"/>
      <protection locked="0"/>
    </xf>
    <xf numFmtId="0" fontId="4" fillId="0" borderId="10" xfId="0" applyFont="1" applyBorder="1" applyAlignment="1" applyProtection="1">
      <alignment horizontal="left" vertical="center" wrapText="1" indent="1"/>
      <protection locked="0"/>
    </xf>
    <xf numFmtId="165" fontId="8" fillId="6" borderId="10" xfId="0" applyNumberFormat="1" applyFont="1" applyFill="1" applyBorder="1" applyAlignment="1" applyProtection="1">
      <alignment vertical="center"/>
      <protection locked="0"/>
    </xf>
    <xf numFmtId="165" fontId="8" fillId="6" borderId="11" xfId="0" applyNumberFormat="1" applyFont="1" applyFill="1" applyBorder="1" applyAlignment="1" applyProtection="1">
      <alignment vertical="center"/>
      <protection locked="0"/>
    </xf>
    <xf numFmtId="165" fontId="8" fillId="6" borderId="12" xfId="0" applyNumberFormat="1" applyFont="1" applyFill="1" applyBorder="1" applyAlignment="1" applyProtection="1">
      <alignment vertical="center"/>
      <protection locked="0"/>
    </xf>
    <xf numFmtId="0" fontId="0" fillId="0" borderId="0" xfId="0" applyFill="1" applyProtection="1">
      <protection locked="0"/>
    </xf>
    <xf numFmtId="0" fontId="11" fillId="0" borderId="17" xfId="0" applyFont="1" applyBorder="1" applyProtection="1">
      <protection locked="0"/>
    </xf>
    <xf numFmtId="0" fontId="11" fillId="0" borderId="0" xfId="0" applyFont="1" applyBorder="1" applyProtection="1">
      <protection locked="0"/>
    </xf>
    <xf numFmtId="0" fontId="11" fillId="0" borderId="18" xfId="0" applyFont="1" applyBorder="1" applyProtection="1">
      <protection locked="0"/>
    </xf>
    <xf numFmtId="2" fontId="8" fillId="0" borderId="0" xfId="8" applyNumberFormat="1" applyFont="1" applyFill="1" applyBorder="1" applyAlignment="1" applyProtection="1">
      <alignment horizontal="center"/>
      <protection locked="0"/>
    </xf>
    <xf numFmtId="165" fontId="4" fillId="3" borderId="0" xfId="1" applyNumberFormat="1" applyFont="1" applyFill="1" applyBorder="1" applyAlignment="1">
      <alignment horizontal="right" vertical="center" wrapText="1"/>
    </xf>
    <xf numFmtId="0" fontId="8" fillId="0" borderId="2"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20" xfId="0" applyFont="1" applyBorder="1" applyAlignment="1" applyProtection="1">
      <alignment vertical="center"/>
      <protection locked="0"/>
    </xf>
    <xf numFmtId="0" fontId="0" fillId="0" borderId="0" xfId="0" applyFill="1" applyAlignment="1" applyProtection="1">
      <alignment horizontal="right"/>
      <protection locked="0"/>
    </xf>
    <xf numFmtId="0" fontId="8" fillId="0" borderId="31" xfId="0" applyFont="1" applyBorder="1" applyAlignment="1" applyProtection="1">
      <alignment horizontal="left" vertical="center" wrapText="1" indent="1"/>
      <protection locked="0"/>
    </xf>
    <xf numFmtId="2" fontId="8" fillId="6" borderId="31" xfId="0" applyNumberFormat="1" applyFont="1" applyFill="1" applyBorder="1" applyAlignment="1">
      <alignment vertical="center" wrapText="1"/>
    </xf>
    <xf numFmtId="165" fontId="8" fillId="7" borderId="14" xfId="0" applyNumberFormat="1" applyFont="1" applyFill="1" applyBorder="1" applyAlignment="1">
      <alignment vertical="center" wrapText="1"/>
    </xf>
    <xf numFmtId="165" fontId="8" fillId="7" borderId="15" xfId="0" applyNumberFormat="1" applyFont="1" applyFill="1" applyBorder="1" applyAlignment="1">
      <alignment vertical="center" wrapText="1"/>
    </xf>
    <xf numFmtId="165" fontId="8" fillId="7" borderId="16" xfId="0" applyNumberFormat="1" applyFont="1" applyFill="1" applyBorder="1" applyAlignment="1">
      <alignment vertical="center" wrapText="1"/>
    </xf>
    <xf numFmtId="164" fontId="8" fillId="6" borderId="15" xfId="7" applyNumberFormat="1" applyFont="1" applyFill="1" applyBorder="1" applyAlignment="1" applyProtection="1">
      <alignment horizontal="left"/>
      <protection locked="0"/>
    </xf>
    <xf numFmtId="165" fontId="8" fillId="3" borderId="15" xfId="1" applyNumberFormat="1" applyFont="1" applyFill="1" applyBorder="1" applyAlignment="1">
      <alignment horizontal="right" vertical="center" wrapText="1"/>
    </xf>
    <xf numFmtId="0" fontId="8" fillId="6" borderId="31" xfId="0" applyFont="1" applyFill="1" applyBorder="1" applyAlignment="1" applyProtection="1">
      <alignment vertical="center"/>
      <protection locked="0"/>
    </xf>
    <xf numFmtId="0" fontId="8" fillId="6" borderId="14" xfId="0" applyFont="1" applyFill="1" applyBorder="1" applyAlignment="1" applyProtection="1">
      <alignment vertical="center"/>
      <protection locked="0"/>
    </xf>
    <xf numFmtId="0" fontId="8" fillId="6" borderId="15" xfId="0" applyFont="1" applyFill="1" applyBorder="1" applyAlignment="1" applyProtection="1">
      <alignment vertical="center"/>
      <protection locked="0"/>
    </xf>
    <xf numFmtId="0" fontId="8" fillId="6" borderId="16" xfId="0" applyFont="1" applyFill="1" applyBorder="1" applyAlignment="1" applyProtection="1">
      <alignment vertical="center"/>
      <protection locked="0"/>
    </xf>
    <xf numFmtId="0" fontId="11" fillId="0" borderId="0" xfId="0" applyFont="1" applyProtection="1">
      <protection locked="0"/>
    </xf>
    <xf numFmtId="0" fontId="8" fillId="0" borderId="14" xfId="0" applyFont="1" applyBorder="1" applyAlignment="1" applyProtection="1">
      <alignment horizontal="left" vertical="center" wrapText="1" indent="1"/>
      <protection locked="0"/>
    </xf>
    <xf numFmtId="0" fontId="4" fillId="0" borderId="31" xfId="0" applyFont="1" applyBorder="1" applyAlignment="1" applyProtection="1">
      <alignment horizontal="left" vertical="center" indent="3"/>
      <protection locked="0"/>
    </xf>
    <xf numFmtId="165" fontId="4" fillId="6" borderId="31" xfId="0" applyNumberFormat="1" applyFont="1" applyFill="1" applyBorder="1" applyAlignment="1" applyProtection="1">
      <protection locked="0"/>
    </xf>
    <xf numFmtId="165" fontId="4" fillId="7" borderId="14" xfId="0" applyNumberFormat="1" applyFont="1" applyFill="1" applyBorder="1" applyAlignment="1">
      <alignment vertical="center" wrapText="1"/>
    </xf>
    <xf numFmtId="165" fontId="4" fillId="7" borderId="15" xfId="0" applyNumberFormat="1" applyFont="1" applyFill="1" applyBorder="1" applyAlignment="1">
      <alignment vertical="center" wrapText="1"/>
    </xf>
    <xf numFmtId="165" fontId="4" fillId="7" borderId="16" xfId="0" applyNumberFormat="1" applyFont="1" applyFill="1" applyBorder="1" applyAlignment="1">
      <alignment vertical="center" wrapText="1"/>
    </xf>
    <xf numFmtId="0" fontId="4" fillId="3" borderId="14" xfId="3" applyFont="1" applyFill="1" applyBorder="1" applyAlignment="1" applyProtection="1">
      <alignment horizontal="left" wrapText="1" indent="3"/>
      <protection locked="0"/>
    </xf>
    <xf numFmtId="166" fontId="11" fillId="0" borderId="0" xfId="0" applyNumberFormat="1" applyFont="1" applyFill="1" applyProtection="1">
      <protection locked="0"/>
    </xf>
    <xf numFmtId="166" fontId="8" fillId="0" borderId="0" xfId="0" applyNumberFormat="1" applyFont="1" applyFill="1" applyProtection="1">
      <protection locked="0"/>
    </xf>
    <xf numFmtId="0" fontId="16" fillId="0" borderId="0" xfId="0" applyFont="1" applyFill="1" applyProtection="1">
      <protection locked="0"/>
    </xf>
    <xf numFmtId="0" fontId="4" fillId="6" borderId="15" xfId="3" applyFont="1" applyFill="1" applyBorder="1" applyAlignment="1" applyProtection="1">
      <alignment horizontal="left"/>
      <protection locked="0"/>
    </xf>
    <xf numFmtId="0" fontId="0" fillId="0" borderId="0" xfId="0" applyFill="1" applyBorder="1" applyProtection="1">
      <protection locked="0"/>
    </xf>
    <xf numFmtId="0" fontId="11" fillId="0" borderId="0" xfId="0" applyFont="1" applyFill="1" applyProtection="1">
      <protection locked="0"/>
    </xf>
    <xf numFmtId="0" fontId="4" fillId="6" borderId="32" xfId="3" applyFont="1" applyFill="1" applyBorder="1" applyAlignment="1" applyProtection="1">
      <alignment horizontal="left"/>
      <protection locked="0"/>
    </xf>
    <xf numFmtId="0" fontId="17" fillId="8" borderId="10" xfId="0" applyFont="1" applyFill="1" applyBorder="1" applyAlignment="1" applyProtection="1">
      <alignment wrapText="1"/>
      <protection locked="0"/>
    </xf>
    <xf numFmtId="165" fontId="18" fillId="8" borderId="10" xfId="0" applyNumberFormat="1" applyFont="1" applyFill="1" applyBorder="1" applyAlignment="1" applyProtection="1">
      <protection locked="0"/>
    </xf>
    <xf numFmtId="165" fontId="18" fillId="8" borderId="11" xfId="1" applyNumberFormat="1" applyFont="1" applyFill="1" applyBorder="1" applyAlignment="1">
      <alignment horizontal="right" wrapText="1"/>
    </xf>
    <xf numFmtId="165" fontId="18" fillId="8" borderId="12" xfId="1" applyNumberFormat="1" applyFont="1" applyFill="1" applyBorder="1" applyAlignment="1">
      <alignment horizontal="right" wrapText="1"/>
    </xf>
    <xf numFmtId="165" fontId="18" fillId="8" borderId="13" xfId="1" applyNumberFormat="1" applyFont="1" applyFill="1" applyBorder="1" applyAlignment="1">
      <alignment horizontal="right" wrapText="1"/>
    </xf>
    <xf numFmtId="0" fontId="2" fillId="3" borderId="0" xfId="0" applyFont="1" applyFill="1"/>
    <xf numFmtId="0" fontId="14" fillId="0" borderId="17" xfId="0" applyFont="1" applyFill="1" applyBorder="1" applyAlignment="1" applyProtection="1">
      <alignment vertical="center"/>
      <protection locked="0"/>
    </xf>
    <xf numFmtId="165" fontId="19" fillId="0" borderId="0" xfId="0" applyNumberFormat="1" applyFont="1" applyBorder="1" applyProtection="1">
      <protection locked="0"/>
    </xf>
    <xf numFmtId="165" fontId="19" fillId="0" borderId="18" xfId="0" applyNumberFormat="1" applyFont="1" applyBorder="1" applyProtection="1">
      <protection locked="0"/>
    </xf>
    <xf numFmtId="0" fontId="14" fillId="0" borderId="0" xfId="0" applyFont="1" applyFill="1" applyBorder="1" applyAlignment="1" applyProtection="1">
      <alignment vertical="center"/>
      <protection locked="0"/>
    </xf>
    <xf numFmtId="164" fontId="16" fillId="0" borderId="0" xfId="7" applyNumberFormat="1" applyFont="1" applyFill="1" applyBorder="1" applyAlignment="1" applyProtection="1">
      <alignment horizontal="left"/>
      <protection locked="0"/>
    </xf>
    <xf numFmtId="164" fontId="16" fillId="0" borderId="18" xfId="7" applyNumberFormat="1" applyFont="1" applyFill="1" applyBorder="1" applyAlignment="1" applyProtection="1">
      <alignment horizontal="left"/>
      <protection locked="0"/>
    </xf>
    <xf numFmtId="0" fontId="13" fillId="3" borderId="2" xfId="0" applyFont="1" applyFill="1" applyBorder="1" applyAlignment="1" applyProtection="1">
      <alignment vertical="center" wrapText="1"/>
      <protection locked="0"/>
    </xf>
    <xf numFmtId="0" fontId="8" fillId="3" borderId="2" xfId="0" applyFont="1" applyFill="1" applyBorder="1" applyAlignment="1" applyProtection="1">
      <alignment vertical="center"/>
      <protection locked="0"/>
    </xf>
    <xf numFmtId="0" fontId="14" fillId="3" borderId="9" xfId="0" applyFont="1" applyFill="1" applyBorder="1" applyAlignment="1" applyProtection="1">
      <alignment horizontal="right" vertical="center"/>
      <protection locked="0"/>
    </xf>
    <xf numFmtId="0" fontId="14" fillId="3" borderId="7" xfId="0" applyFont="1" applyFill="1" applyBorder="1" applyAlignment="1" applyProtection="1">
      <alignment horizontal="right" vertical="center"/>
      <protection locked="0"/>
    </xf>
    <xf numFmtId="0" fontId="8" fillId="3" borderId="20" xfId="0" applyFont="1" applyFill="1" applyBorder="1" applyAlignment="1" applyProtection="1">
      <alignment vertical="center"/>
      <protection locked="0"/>
    </xf>
    <xf numFmtId="0" fontId="11" fillId="0" borderId="0" xfId="0" applyFont="1" applyFill="1" applyAlignment="1" applyProtection="1">
      <alignment horizontal="right"/>
      <protection locked="0"/>
    </xf>
    <xf numFmtId="165" fontId="8" fillId="6" borderId="25" xfId="0" applyNumberFormat="1" applyFont="1" applyFill="1" applyBorder="1" applyAlignment="1" applyProtection="1">
      <protection locked="0"/>
    </xf>
    <xf numFmtId="165" fontId="8" fillId="7" borderId="34" xfId="0" applyNumberFormat="1" applyFont="1" applyFill="1" applyBorder="1" applyAlignment="1">
      <alignment vertical="center" wrapText="1"/>
    </xf>
    <xf numFmtId="165" fontId="8" fillId="7" borderId="27" xfId="0" applyNumberFormat="1" applyFont="1" applyFill="1" applyBorder="1" applyAlignment="1">
      <alignment vertical="center" wrapText="1"/>
    </xf>
    <xf numFmtId="2" fontId="8" fillId="6" borderId="28" xfId="0" applyNumberFormat="1" applyFont="1" applyFill="1" applyBorder="1" applyAlignment="1" applyProtection="1">
      <protection locked="0"/>
    </xf>
    <xf numFmtId="166" fontId="8" fillId="6" borderId="30" xfId="7" applyNumberFormat="1" applyFont="1" applyFill="1" applyBorder="1" applyAlignment="1" applyProtection="1">
      <alignment horizontal="left"/>
      <protection locked="0"/>
    </xf>
    <xf numFmtId="164" fontId="4" fillId="5" borderId="0" xfId="7" applyNumberFormat="1" applyFont="1" applyFill="1" applyBorder="1" applyAlignment="1" applyProtection="1">
      <alignment horizontal="left"/>
      <protection locked="0"/>
    </xf>
    <xf numFmtId="164" fontId="4" fillId="5" borderId="18" xfId="7" applyNumberFormat="1" applyFont="1" applyFill="1" applyBorder="1" applyAlignment="1" applyProtection="1">
      <alignment horizontal="left"/>
      <protection locked="0"/>
    </xf>
    <xf numFmtId="165" fontId="8" fillId="6" borderId="31" xfId="0" applyNumberFormat="1" applyFont="1" applyFill="1" applyBorder="1" applyAlignment="1" applyProtection="1">
      <protection locked="0"/>
    </xf>
    <xf numFmtId="165" fontId="8" fillId="6" borderId="29" xfId="0" applyNumberFormat="1" applyFont="1" applyFill="1" applyBorder="1" applyAlignment="1" applyProtection="1">
      <protection locked="0"/>
    </xf>
    <xf numFmtId="165" fontId="8" fillId="6" borderId="15" xfId="0" applyNumberFormat="1" applyFont="1" applyFill="1" applyBorder="1" applyAlignment="1" applyProtection="1">
      <protection locked="0"/>
    </xf>
    <xf numFmtId="2" fontId="8" fillId="6" borderId="16" xfId="0" applyNumberFormat="1" applyFont="1" applyFill="1" applyBorder="1" applyAlignment="1" applyProtection="1">
      <protection locked="0"/>
    </xf>
    <xf numFmtId="168" fontId="8" fillId="3" borderId="15" xfId="7" applyNumberFormat="1" applyFont="1" applyFill="1" applyBorder="1" applyAlignment="1" applyProtection="1">
      <alignment horizontal="right"/>
      <protection locked="0"/>
    </xf>
    <xf numFmtId="168" fontId="8" fillId="6" borderId="30" xfId="7" applyNumberFormat="1" applyFont="1" applyFill="1" applyBorder="1" applyAlignment="1" applyProtection="1">
      <alignment horizontal="right"/>
      <protection locked="0"/>
    </xf>
    <xf numFmtId="165" fontId="4" fillId="7" borderId="29" xfId="0" applyNumberFormat="1" applyFont="1" applyFill="1" applyBorder="1" applyAlignment="1">
      <alignment vertical="center" wrapText="1"/>
    </xf>
    <xf numFmtId="4" fontId="8" fillId="6" borderId="30" xfId="7" applyNumberFormat="1" applyFont="1" applyFill="1" applyBorder="1" applyAlignment="1" applyProtection="1">
      <alignment horizontal="right"/>
      <protection locked="0"/>
    </xf>
    <xf numFmtId="165" fontId="4" fillId="6" borderId="35" xfId="0" applyNumberFormat="1" applyFont="1" applyFill="1" applyBorder="1" applyAlignment="1" applyProtection="1">
      <protection locked="0"/>
    </xf>
    <xf numFmtId="165" fontId="8" fillId="7" borderId="32" xfId="0" applyNumberFormat="1" applyFont="1" applyFill="1" applyBorder="1" applyAlignment="1">
      <alignment vertical="center" wrapText="1"/>
    </xf>
    <xf numFmtId="2" fontId="8" fillId="6" borderId="24" xfId="0" applyNumberFormat="1" applyFont="1" applyFill="1" applyBorder="1" applyAlignment="1" applyProtection="1">
      <protection locked="0"/>
    </xf>
    <xf numFmtId="4" fontId="8" fillId="6" borderId="23" xfId="7" applyNumberFormat="1" applyFont="1" applyFill="1" applyBorder="1" applyAlignment="1" applyProtection="1">
      <alignment horizontal="right"/>
      <protection locked="0"/>
    </xf>
    <xf numFmtId="0" fontId="18" fillId="8" borderId="10" xfId="0" applyFont="1" applyFill="1" applyBorder="1" applyAlignment="1" applyProtection="1">
      <alignment vertical="center"/>
      <protection locked="0"/>
    </xf>
    <xf numFmtId="165" fontId="18" fillId="8" borderId="36" xfId="0" applyNumberFormat="1" applyFont="1" applyFill="1" applyBorder="1" applyAlignment="1" applyProtection="1">
      <alignment vertical="center"/>
      <protection locked="0"/>
    </xf>
    <xf numFmtId="165" fontId="18" fillId="8" borderId="11" xfId="0" applyNumberFormat="1" applyFont="1" applyFill="1" applyBorder="1" applyAlignment="1" applyProtection="1">
      <alignment vertical="center"/>
      <protection locked="0"/>
    </xf>
    <xf numFmtId="0" fontId="8" fillId="3" borderId="37" xfId="0" applyFont="1" applyFill="1" applyBorder="1" applyAlignment="1" applyProtection="1">
      <alignment horizontal="left"/>
      <protection locked="0"/>
    </xf>
    <xf numFmtId="164" fontId="8" fillId="3" borderId="37" xfId="7" applyNumberFormat="1" applyFont="1" applyFill="1" applyBorder="1" applyAlignment="1" applyProtection="1">
      <alignment horizontal="left"/>
      <protection locked="0"/>
    </xf>
    <xf numFmtId="164" fontId="4" fillId="5" borderId="41" xfId="7" applyNumberFormat="1" applyFont="1" applyFill="1" applyBorder="1" applyAlignment="1" applyProtection="1">
      <alignment horizontal="left"/>
      <protection locked="0"/>
    </xf>
    <xf numFmtId="164" fontId="4" fillId="5" borderId="39" xfId="7" applyNumberFormat="1" applyFont="1" applyFill="1" applyBorder="1" applyAlignment="1" applyProtection="1">
      <alignment horizontal="left"/>
      <protection locked="0"/>
    </xf>
    <xf numFmtId="164" fontId="4" fillId="5" borderId="40" xfId="7" applyNumberFormat="1" applyFont="1" applyFill="1" applyBorder="1" applyAlignment="1" applyProtection="1">
      <alignment horizontal="left"/>
      <protection locked="0"/>
    </xf>
    <xf numFmtId="0" fontId="8" fillId="0" borderId="17" xfId="0" applyFont="1" applyFill="1" applyBorder="1" applyAlignment="1" applyProtection="1">
      <alignment horizontal="left"/>
      <protection locked="0"/>
    </xf>
    <xf numFmtId="0" fontId="8" fillId="0" borderId="0" xfId="0" applyFont="1" applyFill="1" applyBorder="1" applyAlignment="1" applyProtection="1">
      <alignment horizontal="left"/>
      <protection locked="0"/>
    </xf>
    <xf numFmtId="0" fontId="8" fillId="0" borderId="18" xfId="0" applyFont="1" applyFill="1" applyBorder="1" applyAlignment="1" applyProtection="1">
      <alignment horizontal="left"/>
      <protection locked="0"/>
    </xf>
    <xf numFmtId="0" fontId="8" fillId="0" borderId="42" xfId="0" applyFont="1" applyFill="1" applyBorder="1" applyAlignment="1" applyProtection="1">
      <alignment horizontal="left"/>
      <protection locked="0"/>
    </xf>
    <xf numFmtId="169" fontId="4" fillId="5" borderId="42" xfId="7" applyNumberFormat="1" applyFont="1" applyFill="1" applyBorder="1" applyAlignment="1" applyProtection="1">
      <alignment horizontal="left"/>
      <protection locked="0"/>
    </xf>
    <xf numFmtId="169" fontId="4" fillId="5" borderId="43" xfId="7" applyNumberFormat="1" applyFont="1" applyFill="1" applyBorder="1" applyAlignment="1" applyProtection="1">
      <alignment horizontal="left"/>
      <protection locked="0"/>
    </xf>
    <xf numFmtId="169" fontId="4" fillId="5" borderId="44" xfId="7" applyNumberFormat="1" applyFont="1" applyFill="1" applyBorder="1" applyAlignment="1" applyProtection="1">
      <alignment horizontal="left"/>
      <protection locked="0"/>
    </xf>
    <xf numFmtId="169" fontId="8" fillId="5" borderId="45" xfId="7" applyNumberFormat="1" applyFont="1" applyFill="1" applyBorder="1" applyAlignment="1" applyProtection="1">
      <alignment horizontal="left"/>
      <protection locked="0"/>
    </xf>
    <xf numFmtId="0" fontId="4" fillId="3" borderId="25" xfId="0" applyFont="1" applyFill="1" applyBorder="1" applyAlignment="1" applyProtection="1">
      <alignment horizontal="left"/>
      <protection locked="0"/>
    </xf>
    <xf numFmtId="164" fontId="4" fillId="5" borderId="46" xfId="7" applyNumberFormat="1" applyFont="1" applyFill="1" applyBorder="1" applyAlignment="1" applyProtection="1">
      <alignment horizontal="left"/>
      <protection locked="0"/>
    </xf>
    <xf numFmtId="169" fontId="4" fillId="5" borderId="1" xfId="7" applyNumberFormat="1" applyFont="1" applyFill="1" applyBorder="1" applyAlignment="1" applyProtection="1">
      <alignment horizontal="left"/>
      <protection locked="0"/>
    </xf>
    <xf numFmtId="169" fontId="4" fillId="5" borderId="1" xfId="7" applyNumberFormat="1" applyFont="1" applyFill="1" applyBorder="1" applyAlignment="1" applyProtection="1">
      <alignment horizontal="right"/>
      <protection locked="0"/>
    </xf>
    <xf numFmtId="169" fontId="0" fillId="0" borderId="0" xfId="0" applyNumberFormat="1" applyFill="1" applyAlignment="1" applyProtection="1">
      <alignment horizontal="right"/>
      <protection locked="0"/>
    </xf>
    <xf numFmtId="0" fontId="4" fillId="3" borderId="31" xfId="0" applyFont="1" applyFill="1" applyBorder="1" applyAlignment="1" applyProtection="1">
      <alignment horizontal="left"/>
      <protection locked="0"/>
    </xf>
    <xf numFmtId="169" fontId="4" fillId="5" borderId="17" xfId="7" applyNumberFormat="1" applyFont="1" applyFill="1" applyBorder="1" applyAlignment="1" applyProtection="1">
      <alignment horizontal="left"/>
      <protection locked="0"/>
    </xf>
    <xf numFmtId="169" fontId="4" fillId="5" borderId="46" xfId="7" applyNumberFormat="1" applyFont="1" applyFill="1" applyBorder="1" applyAlignment="1" applyProtection="1">
      <alignment horizontal="right"/>
      <protection locked="0"/>
    </xf>
    <xf numFmtId="164" fontId="20" fillId="5" borderId="46" xfId="7" applyNumberFormat="1" applyFont="1" applyFill="1" applyBorder="1" applyAlignment="1" applyProtection="1">
      <alignment horizontal="left"/>
      <protection locked="0"/>
    </xf>
    <xf numFmtId="169" fontId="0" fillId="0" borderId="0" xfId="0" applyNumberFormat="1" applyFont="1" applyFill="1" applyAlignment="1" applyProtection="1">
      <alignment horizontal="right"/>
      <protection locked="0"/>
    </xf>
    <xf numFmtId="0" fontId="11" fillId="0" borderId="0" xfId="0" applyFont="1" applyAlignment="1" applyProtection="1">
      <alignment horizontal="left"/>
      <protection locked="0"/>
    </xf>
    <xf numFmtId="0" fontId="11" fillId="0" borderId="0" xfId="0" applyFont="1" applyAlignment="1" applyProtection="1">
      <alignment horizontal="left" wrapText="1"/>
      <protection locked="0"/>
    </xf>
    <xf numFmtId="0" fontId="4" fillId="3" borderId="35" xfId="0" applyFont="1" applyFill="1" applyBorder="1" applyAlignment="1" applyProtection="1">
      <alignment horizontal="left"/>
      <protection locked="0"/>
    </xf>
    <xf numFmtId="169" fontId="4" fillId="5" borderId="53" xfId="7" applyNumberFormat="1" applyFont="1" applyFill="1" applyBorder="1" applyAlignment="1" applyProtection="1">
      <alignment horizontal="right"/>
      <protection locked="0"/>
    </xf>
    <xf numFmtId="164" fontId="18" fillId="8" borderId="37" xfId="7" applyNumberFormat="1" applyFont="1" applyFill="1" applyBorder="1" applyAlignment="1" applyProtection="1">
      <alignment horizontal="left"/>
      <protection locked="0"/>
    </xf>
    <xf numFmtId="169" fontId="18" fillId="8" borderId="38" xfId="7" applyNumberFormat="1" applyFont="1" applyFill="1" applyBorder="1" applyAlignment="1" applyProtection="1">
      <alignment horizontal="left"/>
      <protection locked="0"/>
    </xf>
    <xf numFmtId="169" fontId="18" fillId="8" borderId="39" xfId="7" applyNumberFormat="1" applyFont="1" applyFill="1" applyBorder="1" applyAlignment="1" applyProtection="1">
      <alignment horizontal="right"/>
      <protection locked="0"/>
    </xf>
    <xf numFmtId="169" fontId="18" fillId="8" borderId="40" xfId="7" applyNumberFormat="1" applyFont="1" applyFill="1" applyBorder="1" applyAlignment="1" applyProtection="1">
      <alignment horizontal="right"/>
      <protection locked="0"/>
    </xf>
    <xf numFmtId="169" fontId="18" fillId="8" borderId="53" xfId="7" applyNumberFormat="1" applyFont="1" applyFill="1" applyBorder="1" applyAlignment="1" applyProtection="1">
      <alignment horizontal="right"/>
      <protection locked="0"/>
    </xf>
    <xf numFmtId="0" fontId="8" fillId="3" borderId="42" xfId="0" applyFont="1" applyFill="1" applyBorder="1" applyAlignment="1" applyProtection="1">
      <alignment horizontal="left" wrapText="1"/>
      <protection locked="0"/>
    </xf>
    <xf numFmtId="0" fontId="8" fillId="3" borderId="43" xfId="0" applyFont="1" applyFill="1" applyBorder="1" applyAlignment="1" applyProtection="1">
      <alignment horizontal="left" wrapText="1"/>
      <protection locked="0"/>
    </xf>
    <xf numFmtId="0" fontId="0" fillId="0" borderId="46" xfId="0" applyFill="1" applyBorder="1" applyProtection="1">
      <protection locked="0"/>
    </xf>
    <xf numFmtId="0" fontId="18" fillId="8" borderId="53" xfId="0" applyFont="1" applyFill="1" applyBorder="1" applyAlignment="1" applyProtection="1">
      <alignment vertical="center"/>
      <protection locked="0"/>
    </xf>
    <xf numFmtId="164" fontId="21" fillId="8" borderId="53" xfId="7" applyNumberFormat="1" applyFont="1" applyFill="1" applyBorder="1" applyAlignment="1" applyProtection="1">
      <alignment horizontal="left"/>
      <protection locked="0"/>
    </xf>
    <xf numFmtId="164" fontId="21" fillId="8" borderId="55" xfId="7" applyNumberFormat="1" applyFont="1" applyFill="1" applyBorder="1" applyAlignment="1" applyProtection="1">
      <alignment horizontal="left"/>
      <protection locked="0"/>
    </xf>
    <xf numFmtId="2" fontId="8" fillId="8" borderId="56" xfId="7" applyNumberFormat="1" applyFont="1" applyFill="1" applyBorder="1" applyAlignment="1" applyProtection="1">
      <alignment horizontal="right"/>
      <protection locked="0"/>
    </xf>
    <xf numFmtId="2" fontId="8" fillId="8" borderId="57" xfId="7" applyNumberFormat="1" applyFont="1" applyFill="1" applyBorder="1" applyAlignment="1" applyProtection="1">
      <alignment horizontal="right"/>
      <protection locked="0"/>
    </xf>
    <xf numFmtId="169" fontId="18" fillId="8" borderId="37" xfId="7" applyNumberFormat="1" applyFont="1" applyFill="1" applyBorder="1" applyAlignment="1" applyProtection="1">
      <alignment horizontal="right"/>
      <protection locked="0"/>
    </xf>
    <xf numFmtId="165" fontId="22" fillId="0" borderId="0" xfId="0" applyNumberFormat="1" applyFont="1" applyAlignment="1" applyProtection="1">
      <alignment horizontal="left"/>
      <protection locked="0"/>
    </xf>
    <xf numFmtId="0" fontId="4" fillId="0" borderId="0" xfId="0" applyFont="1" applyAlignment="1" applyProtection="1">
      <alignment horizontal="left"/>
      <protection locked="0"/>
    </xf>
    <xf numFmtId="0" fontId="23" fillId="0" borderId="0" xfId="0" applyFont="1" applyFill="1" applyAlignment="1" applyProtection="1">
      <alignment horizontal="center" wrapText="1"/>
      <protection locked="0"/>
    </xf>
    <xf numFmtId="0" fontId="2" fillId="0" borderId="0" xfId="0" applyFont="1" applyProtection="1">
      <protection locked="0"/>
    </xf>
    <xf numFmtId="0" fontId="4" fillId="0" borderId="0" xfId="0" applyFont="1" applyAlignment="1" applyProtection="1">
      <protection locked="0"/>
    </xf>
    <xf numFmtId="0" fontId="0" fillId="0" borderId="0" xfId="0" applyAlignment="1" applyProtection="1">
      <alignment horizontal="left"/>
      <protection locked="0"/>
    </xf>
    <xf numFmtId="0" fontId="8" fillId="3" borderId="19" xfId="0" applyFont="1" applyFill="1" applyBorder="1" applyAlignment="1">
      <alignment vertical="center" wrapText="1"/>
    </xf>
    <xf numFmtId="0" fontId="13" fillId="3" borderId="7" xfId="0" applyFont="1" applyFill="1" applyBorder="1" applyAlignment="1" applyProtection="1">
      <alignment horizontal="right" vertical="center"/>
      <protection locked="0"/>
    </xf>
    <xf numFmtId="0" fontId="17" fillId="8" borderId="20" xfId="0" applyFont="1" applyFill="1" applyBorder="1" applyAlignment="1">
      <alignment horizontal="right" vertical="center" wrapText="1"/>
    </xf>
    <xf numFmtId="0" fontId="16" fillId="0" borderId="0" xfId="0" applyFont="1" applyProtection="1">
      <protection locked="0"/>
    </xf>
    <xf numFmtId="0" fontId="8" fillId="3" borderId="14" xfId="0" applyFont="1" applyFill="1" applyBorder="1" applyAlignment="1">
      <alignment vertical="center" wrapText="1"/>
    </xf>
    <xf numFmtId="2" fontId="8" fillId="7" borderId="32" xfId="0" applyNumberFormat="1" applyFont="1" applyFill="1" applyBorder="1" applyAlignment="1">
      <alignment vertical="center" wrapText="1"/>
    </xf>
    <xf numFmtId="165" fontId="18" fillId="8" borderId="16" xfId="0" applyNumberFormat="1" applyFont="1" applyFill="1" applyBorder="1" applyAlignment="1">
      <alignment horizontal="right" vertical="center" wrapText="1"/>
    </xf>
    <xf numFmtId="0" fontId="4" fillId="6" borderId="15" xfId="0" applyFont="1" applyFill="1" applyBorder="1" applyAlignment="1">
      <alignment horizontal="right" vertical="center" wrapText="1"/>
    </xf>
    <xf numFmtId="165" fontId="4" fillId="6" borderId="16" xfId="0" applyNumberFormat="1" applyFont="1" applyFill="1" applyBorder="1" applyAlignment="1">
      <alignment horizontal="right" vertical="center" wrapText="1"/>
    </xf>
    <xf numFmtId="0" fontId="15" fillId="0" borderId="0" xfId="0" applyFont="1" applyAlignment="1" applyProtection="1">
      <alignment horizontal="left"/>
      <protection locked="0"/>
    </xf>
    <xf numFmtId="2" fontId="4" fillId="7" borderId="14" xfId="0" applyNumberFormat="1" applyFont="1" applyFill="1" applyBorder="1" applyAlignment="1">
      <alignment horizontal="left" vertical="center" wrapText="1"/>
    </xf>
    <xf numFmtId="2" fontId="4" fillId="7" borderId="14" xfId="0" applyNumberFormat="1" applyFont="1" applyFill="1" applyBorder="1" applyAlignment="1">
      <alignment horizontal="left" vertical="center" wrapText="1" indent="2"/>
    </xf>
    <xf numFmtId="165" fontId="17" fillId="8" borderId="12" xfId="0" applyNumberFormat="1" applyFont="1" applyFill="1" applyBorder="1" applyAlignment="1">
      <alignment horizontal="right" vertical="center" wrapText="1"/>
    </xf>
    <xf numFmtId="165" fontId="17" fillId="8" borderId="13" xfId="0" applyNumberFormat="1" applyFont="1" applyFill="1" applyBorder="1" applyAlignment="1">
      <alignment horizontal="right" vertical="center" wrapText="1"/>
    </xf>
    <xf numFmtId="0" fontId="4" fillId="0" borderId="25" xfId="0" applyFont="1" applyBorder="1" applyAlignment="1" applyProtection="1">
      <alignment horizontal="left" vertical="center" wrapText="1" indent="1"/>
      <protection locked="0"/>
    </xf>
    <xf numFmtId="164" fontId="15" fillId="6" borderId="6" xfId="7" applyNumberFormat="1" applyFont="1" applyFill="1" applyBorder="1" applyAlignment="1" applyProtection="1">
      <alignment horizontal="left"/>
      <protection locked="0"/>
    </xf>
    <xf numFmtId="164" fontId="15" fillId="6" borderId="47" xfId="7" applyNumberFormat="1" applyFont="1" applyFill="1" applyBorder="1" applyAlignment="1" applyProtection="1">
      <alignment horizontal="left"/>
      <protection locked="0"/>
    </xf>
    <xf numFmtId="164" fontId="15" fillId="6" borderId="45" xfId="7" applyNumberFormat="1" applyFont="1" applyFill="1" applyBorder="1" applyAlignment="1" applyProtection="1">
      <alignment horizontal="left"/>
      <protection locked="0"/>
    </xf>
    <xf numFmtId="164" fontId="15" fillId="6" borderId="17" xfId="7" applyNumberFormat="1" applyFont="1" applyFill="1" applyBorder="1" applyAlignment="1" applyProtection="1">
      <alignment horizontal="left"/>
      <protection locked="0"/>
    </xf>
    <xf numFmtId="164" fontId="4" fillId="6" borderId="17" xfId="7" applyNumberFormat="1" applyFont="1" applyFill="1" applyBorder="1" applyAlignment="1" applyProtection="1">
      <alignment horizontal="left"/>
      <protection locked="0"/>
    </xf>
    <xf numFmtId="164" fontId="4" fillId="6" borderId="48" xfId="7" applyNumberFormat="1" applyFont="1" applyFill="1" applyBorder="1" applyAlignment="1" applyProtection="1">
      <alignment horizontal="left"/>
      <protection locked="0"/>
    </xf>
    <xf numFmtId="164" fontId="4" fillId="6" borderId="50" xfId="7" applyNumberFormat="1" applyFont="1" applyFill="1" applyBorder="1" applyAlignment="1" applyProtection="1">
      <alignment horizontal="left"/>
      <protection locked="0"/>
    </xf>
    <xf numFmtId="164" fontId="4" fillId="6" borderId="58" xfId="7" applyNumberFormat="1" applyFont="1" applyFill="1" applyBorder="1" applyAlignment="1" applyProtection="1">
      <alignment horizontal="left"/>
      <protection locked="0"/>
    </xf>
    <xf numFmtId="0" fontId="8" fillId="3" borderId="8" xfId="0" applyFont="1" applyFill="1" applyBorder="1" applyAlignment="1" applyProtection="1">
      <alignment vertical="center"/>
      <protection locked="0"/>
    </xf>
    <xf numFmtId="0" fontId="11" fillId="6" borderId="30" xfId="0" applyFont="1" applyFill="1" applyBorder="1"/>
    <xf numFmtId="165" fontId="18" fillId="8" borderId="59" xfId="0" applyNumberFormat="1" applyFont="1" applyFill="1" applyBorder="1" applyAlignment="1" applyProtection="1">
      <alignment vertical="center"/>
      <protection locked="0"/>
    </xf>
    <xf numFmtId="164" fontId="4" fillId="5" borderId="6" xfId="7" applyNumberFormat="1" applyFont="1" applyFill="1" applyBorder="1" applyAlignment="1" applyProtection="1">
      <alignment horizontal="left"/>
      <protection locked="0"/>
    </xf>
    <xf numFmtId="164" fontId="4" fillId="5" borderId="47" xfId="7" applyNumberFormat="1" applyFont="1" applyFill="1" applyBorder="1" applyAlignment="1" applyProtection="1">
      <alignment horizontal="left"/>
      <protection locked="0"/>
    </xf>
    <xf numFmtId="164" fontId="4" fillId="5" borderId="45" xfId="7" applyNumberFormat="1" applyFont="1" applyFill="1" applyBorder="1" applyAlignment="1" applyProtection="1">
      <alignment horizontal="left"/>
      <protection locked="0"/>
    </xf>
    <xf numFmtId="164" fontId="4" fillId="5" borderId="17" xfId="7" applyNumberFormat="1" applyFont="1" applyFill="1" applyBorder="1" applyAlignment="1" applyProtection="1">
      <alignment horizontal="left"/>
      <protection locked="0"/>
    </xf>
    <xf numFmtId="164" fontId="4" fillId="5" borderId="48" xfId="7" applyNumberFormat="1" applyFont="1" applyFill="1" applyBorder="1" applyAlignment="1" applyProtection="1">
      <alignment horizontal="left"/>
      <protection locked="0"/>
    </xf>
    <xf numFmtId="164" fontId="4" fillId="5" borderId="50" xfId="7" applyNumberFormat="1" applyFont="1" applyFill="1" applyBorder="1" applyAlignment="1" applyProtection="1">
      <alignment horizontal="left"/>
      <protection locked="0"/>
    </xf>
    <xf numFmtId="164" fontId="4" fillId="5" borderId="58" xfId="7" applyNumberFormat="1" applyFont="1" applyFill="1" applyBorder="1" applyAlignment="1" applyProtection="1">
      <alignment horizontal="left"/>
      <protection locked="0"/>
    </xf>
    <xf numFmtId="0" fontId="8" fillId="0" borderId="25" xfId="0" applyFont="1" applyBorder="1" applyAlignment="1" applyProtection="1">
      <alignment horizontal="left" vertical="center" wrapText="1" indent="1"/>
      <protection locked="0"/>
    </xf>
    <xf numFmtId="0" fontId="4" fillId="0" borderId="31" xfId="0" applyFont="1" applyBorder="1" applyAlignment="1" applyProtection="1">
      <alignment horizontal="left" vertical="center" wrapText="1" indent="3"/>
      <protection locked="0"/>
    </xf>
    <xf numFmtId="0" fontId="17" fillId="8" borderId="11" xfId="0" applyFont="1" applyFill="1" applyBorder="1" applyAlignment="1" applyProtection="1">
      <alignment vertical="center" wrapText="1"/>
      <protection locked="0"/>
    </xf>
    <xf numFmtId="170" fontId="8" fillId="0" borderId="0" xfId="0" applyNumberFormat="1" applyFont="1" applyAlignment="1">
      <alignment horizontal="right" vertical="top" wrapText="1"/>
    </xf>
    <xf numFmtId="0" fontId="8" fillId="3" borderId="0" xfId="6" applyFont="1" applyFill="1" applyAlignment="1">
      <alignment horizontal="left" vertical="top" wrapText="1"/>
    </xf>
    <xf numFmtId="0" fontId="13" fillId="0" borderId="2" xfId="0" applyFont="1" applyBorder="1" applyAlignment="1" applyProtection="1">
      <alignment vertical="center" wrapText="1"/>
      <protection locked="0"/>
    </xf>
    <xf numFmtId="167" fontId="8" fillId="3" borderId="15" xfId="7" applyNumberFormat="1" applyFont="1" applyFill="1" applyBorder="1" applyAlignment="1" applyProtection="1">
      <alignment horizontal="right" vertical="center"/>
      <protection locked="0"/>
    </xf>
    <xf numFmtId="169" fontId="4" fillId="3" borderId="15" xfId="7" applyNumberFormat="1" applyFont="1" applyFill="1" applyBorder="1" applyAlignment="1" applyProtection="1">
      <alignment horizontal="right" vertical="center"/>
      <protection locked="0"/>
    </xf>
    <xf numFmtId="169" fontId="8" fillId="3" borderId="15" xfId="7" applyNumberFormat="1" applyFont="1" applyFill="1" applyBorder="1" applyAlignment="1" applyProtection="1">
      <alignment horizontal="right" vertical="center"/>
      <protection locked="0"/>
    </xf>
    <xf numFmtId="165" fontId="4" fillId="3" borderId="15" xfId="1" applyNumberFormat="1" applyFont="1" applyFill="1" applyBorder="1" applyAlignment="1">
      <alignment horizontal="right" wrapText="1"/>
    </xf>
    <xf numFmtId="165" fontId="8" fillId="3" borderId="15" xfId="1" applyNumberFormat="1" applyFont="1" applyFill="1" applyBorder="1" applyAlignment="1">
      <alignment horizontal="right" wrapText="1"/>
    </xf>
    <xf numFmtId="0" fontId="8" fillId="3" borderId="14" xfId="0" applyFont="1" applyFill="1" applyBorder="1" applyAlignment="1" applyProtection="1">
      <alignment horizontal="left" vertical="center" wrapText="1" indent="1"/>
      <protection locked="0"/>
    </xf>
    <xf numFmtId="165" fontId="4" fillId="3" borderId="18" xfId="1" applyNumberFormat="1" applyFont="1" applyFill="1" applyBorder="1" applyAlignment="1">
      <alignment horizontal="right" vertical="center" wrapText="1"/>
    </xf>
    <xf numFmtId="165" fontId="8" fillId="3" borderId="16" xfId="1" applyNumberFormat="1" applyFont="1" applyFill="1" applyBorder="1" applyAlignment="1">
      <alignment horizontal="right" vertical="center" wrapText="1"/>
    </xf>
    <xf numFmtId="164" fontId="8" fillId="6" borderId="16" xfId="7" applyNumberFormat="1" applyFont="1" applyFill="1" applyBorder="1" applyAlignment="1" applyProtection="1">
      <alignment horizontal="left"/>
      <protection locked="0"/>
    </xf>
    <xf numFmtId="165" fontId="4" fillId="3" borderId="16" xfId="1" applyNumberFormat="1" applyFont="1" applyFill="1" applyBorder="1" applyAlignment="1">
      <alignment horizontal="right" wrapText="1"/>
    </xf>
    <xf numFmtId="165" fontId="8" fillId="3" borderId="16" xfId="1" applyNumberFormat="1" applyFont="1" applyFill="1" applyBorder="1" applyAlignment="1">
      <alignment horizontal="right" wrapText="1"/>
    </xf>
    <xf numFmtId="0" fontId="18" fillId="8" borderId="12" xfId="0" applyFont="1" applyFill="1" applyBorder="1" applyAlignment="1" applyProtection="1">
      <protection locked="0"/>
    </xf>
    <xf numFmtId="165" fontId="18" fillId="8" borderId="12" xfId="0" applyNumberFormat="1" applyFont="1" applyFill="1" applyBorder="1" applyAlignment="1" applyProtection="1">
      <protection locked="0"/>
    </xf>
    <xf numFmtId="165" fontId="18" fillId="8" borderId="13" xfId="0" applyNumberFormat="1" applyFont="1" applyFill="1" applyBorder="1" applyAlignment="1" applyProtection="1">
      <protection locked="0"/>
    </xf>
    <xf numFmtId="0" fontId="25" fillId="3" borderId="11" xfId="0" applyFont="1" applyFill="1" applyBorder="1" applyAlignment="1">
      <alignment horizontal="left" vertical="center" wrapText="1" indent="1"/>
    </xf>
    <xf numFmtId="0" fontId="12" fillId="3" borderId="11" xfId="0" applyFont="1" applyFill="1" applyBorder="1"/>
    <xf numFmtId="0" fontId="13" fillId="3" borderId="3" xfId="0" applyFont="1" applyFill="1" applyBorder="1" applyAlignment="1" applyProtection="1">
      <alignment vertical="center" wrapText="1"/>
      <protection locked="0"/>
    </xf>
    <xf numFmtId="0" fontId="8" fillId="0" borderId="21" xfId="0" applyFont="1" applyBorder="1" applyAlignment="1" applyProtection="1">
      <alignment horizontal="left" vertical="center" wrapText="1" indent="1"/>
      <protection locked="0"/>
    </xf>
    <xf numFmtId="0" fontId="8" fillId="3" borderId="49" xfId="0" applyFont="1" applyFill="1" applyBorder="1" applyAlignment="1" applyProtection="1">
      <alignment horizontal="left" wrapText="1" indent="1"/>
      <protection locked="0"/>
    </xf>
    <xf numFmtId="0" fontId="4" fillId="3" borderId="49" xfId="0" applyFont="1" applyFill="1" applyBorder="1" applyAlignment="1" applyProtection="1">
      <alignment horizontal="left" indent="3"/>
      <protection locked="0"/>
    </xf>
    <xf numFmtId="0" fontId="8" fillId="3" borderId="51" xfId="0" applyFont="1" applyFill="1" applyBorder="1" applyAlignment="1" applyProtection="1">
      <alignment horizontal="left" wrapText="1" indent="1"/>
      <protection locked="0"/>
    </xf>
    <xf numFmtId="167" fontId="8" fillId="3" borderId="29" xfId="7" applyNumberFormat="1" applyFont="1" applyFill="1" applyBorder="1" applyAlignment="1" applyProtection="1">
      <alignment horizontal="right" vertical="center"/>
      <protection locked="0"/>
    </xf>
    <xf numFmtId="168" fontId="8" fillId="3" borderId="29" xfId="7" applyNumberFormat="1" applyFont="1" applyFill="1" applyBorder="1" applyAlignment="1" applyProtection="1">
      <alignment horizontal="right"/>
      <protection locked="0"/>
    </xf>
    <xf numFmtId="169" fontId="4" fillId="3" borderId="29" xfId="7" applyNumberFormat="1" applyFont="1" applyFill="1" applyBorder="1" applyAlignment="1" applyProtection="1">
      <alignment horizontal="right" vertical="center"/>
      <protection locked="0"/>
    </xf>
    <xf numFmtId="169" fontId="8" fillId="3" borderId="29" xfId="7" applyNumberFormat="1" applyFont="1" applyFill="1" applyBorder="1" applyAlignment="1" applyProtection="1">
      <alignment horizontal="right" vertical="center"/>
      <protection locked="0"/>
    </xf>
    <xf numFmtId="164" fontId="8" fillId="6" borderId="31" xfId="7" applyNumberFormat="1" applyFont="1" applyFill="1" applyBorder="1" applyAlignment="1" applyProtection="1">
      <alignment horizontal="left"/>
      <protection locked="0"/>
    </xf>
    <xf numFmtId="0" fontId="11" fillId="6" borderId="31" xfId="0" applyFont="1" applyFill="1" applyBorder="1"/>
    <xf numFmtId="164" fontId="8" fillId="6" borderId="35" xfId="7" applyNumberFormat="1" applyFont="1" applyFill="1" applyBorder="1" applyAlignment="1" applyProtection="1">
      <alignment horizontal="left"/>
      <protection locked="0"/>
    </xf>
    <xf numFmtId="0" fontId="17" fillId="8" borderId="10" xfId="0" applyFont="1" applyFill="1" applyBorder="1" applyAlignment="1" applyProtection="1">
      <alignment vertical="center" wrapText="1"/>
      <protection locked="0"/>
    </xf>
    <xf numFmtId="0" fontId="17" fillId="8" borderId="59" xfId="0" applyFont="1" applyFill="1" applyBorder="1" applyAlignment="1" applyProtection="1">
      <alignment vertical="center" wrapText="1"/>
      <protection locked="0"/>
    </xf>
    <xf numFmtId="0" fontId="18" fillId="8" borderId="37" xfId="0" applyFont="1" applyFill="1" applyBorder="1" applyAlignment="1" applyProtection="1">
      <alignment wrapText="1"/>
      <protection locked="0"/>
    </xf>
    <xf numFmtId="169" fontId="18" fillId="8" borderId="42" xfId="7" applyNumberFormat="1" applyFont="1" applyFill="1" applyBorder="1" applyAlignment="1" applyProtection="1">
      <alignment horizontal="right" vertical="center"/>
      <protection locked="0"/>
    </xf>
    <xf numFmtId="169" fontId="18" fillId="8" borderId="54" xfId="7" applyNumberFormat="1" applyFont="1" applyFill="1" applyBorder="1" applyAlignment="1" applyProtection="1">
      <alignment horizontal="right" vertical="center"/>
      <protection locked="0"/>
    </xf>
    <xf numFmtId="169" fontId="18" fillId="8" borderId="39" xfId="7" applyNumberFormat="1" applyFont="1" applyFill="1" applyBorder="1" applyAlignment="1" applyProtection="1">
      <alignment horizontal="right" vertical="center"/>
      <protection locked="0"/>
    </xf>
    <xf numFmtId="169" fontId="18" fillId="8" borderId="38" xfId="7" applyNumberFormat="1" applyFont="1" applyFill="1" applyBorder="1" applyAlignment="1" applyProtection="1">
      <alignment horizontal="right" vertical="center"/>
      <protection locked="0"/>
    </xf>
    <xf numFmtId="169" fontId="8" fillId="3" borderId="43" xfId="7" applyNumberFormat="1" applyFont="1" applyFill="1" applyBorder="1" applyAlignment="1" applyProtection="1">
      <alignment horizontal="right" vertical="center"/>
      <protection locked="0"/>
    </xf>
    <xf numFmtId="169" fontId="18" fillId="8" borderId="43" xfId="7" applyNumberFormat="1" applyFont="1" applyFill="1" applyBorder="1" applyAlignment="1" applyProtection="1">
      <alignment horizontal="right" vertical="center"/>
      <protection locked="0"/>
    </xf>
    <xf numFmtId="169" fontId="8" fillId="3" borderId="38" xfId="7" applyNumberFormat="1" applyFont="1" applyFill="1" applyBorder="1" applyAlignment="1" applyProtection="1">
      <alignment horizontal="right" vertical="center"/>
      <protection locked="0"/>
    </xf>
    <xf numFmtId="169" fontId="8" fillId="3" borderId="39" xfId="7" applyNumberFormat="1" applyFont="1" applyFill="1" applyBorder="1" applyAlignment="1" applyProtection="1">
      <alignment horizontal="right" vertical="center"/>
      <protection locked="0"/>
    </xf>
    <xf numFmtId="169" fontId="8" fillId="3" borderId="40" xfId="7" applyNumberFormat="1" applyFont="1" applyFill="1" applyBorder="1" applyAlignment="1" applyProtection="1">
      <alignment horizontal="right" vertical="center"/>
      <protection locked="0"/>
    </xf>
    <xf numFmtId="169" fontId="4" fillId="3" borderId="34" xfId="7" applyNumberFormat="1" applyFont="1" applyFill="1" applyBorder="1" applyAlignment="1" applyProtection="1">
      <alignment horizontal="right" vertical="center"/>
      <protection locked="0"/>
    </xf>
    <xf numFmtId="169" fontId="4" fillId="3" borderId="27" xfId="7" applyNumberFormat="1" applyFont="1" applyFill="1" applyBorder="1" applyAlignment="1" applyProtection="1">
      <alignment horizontal="right" vertical="center"/>
      <protection locked="0"/>
    </xf>
    <xf numFmtId="169" fontId="4" fillId="3" borderId="33" xfId="7" applyNumberFormat="1" applyFont="1" applyFill="1" applyBorder="1" applyAlignment="1" applyProtection="1">
      <alignment horizontal="right" vertical="center"/>
      <protection locked="0"/>
    </xf>
    <xf numFmtId="169" fontId="4" fillId="3" borderId="3" xfId="7" applyNumberFormat="1" applyFont="1" applyFill="1" applyBorder="1" applyAlignment="1" applyProtection="1">
      <alignment horizontal="right" vertical="center"/>
      <protection locked="0"/>
    </xf>
    <xf numFmtId="169" fontId="4" fillId="5" borderId="42" xfId="7" applyNumberFormat="1" applyFont="1" applyFill="1" applyBorder="1" applyAlignment="1" applyProtection="1">
      <alignment horizontal="right" vertical="center"/>
      <protection locked="0"/>
    </xf>
    <xf numFmtId="169" fontId="4" fillId="5" borderId="47" xfId="7" applyNumberFormat="1" applyFont="1" applyFill="1" applyBorder="1" applyAlignment="1" applyProtection="1">
      <alignment horizontal="right" vertical="center"/>
      <protection locked="0"/>
    </xf>
    <xf numFmtId="169" fontId="4" fillId="5" borderId="0" xfId="7" applyNumberFormat="1" applyFont="1" applyFill="1" applyBorder="1" applyAlignment="1" applyProtection="1">
      <alignment horizontal="right" vertical="center"/>
      <protection locked="0"/>
    </xf>
    <xf numFmtId="169" fontId="4" fillId="5" borderId="45" xfId="7" applyNumberFormat="1" applyFont="1" applyFill="1" applyBorder="1" applyAlignment="1" applyProtection="1">
      <alignment horizontal="left" vertical="center"/>
      <protection locked="0"/>
    </xf>
    <xf numFmtId="169" fontId="4" fillId="3" borderId="30" xfId="7" applyNumberFormat="1" applyFont="1" applyFill="1" applyBorder="1" applyAlignment="1" applyProtection="1">
      <alignment horizontal="right" vertical="center"/>
      <protection locked="0"/>
    </xf>
    <xf numFmtId="169" fontId="4" fillId="3" borderId="14" xfId="7" applyNumberFormat="1" applyFont="1" applyFill="1" applyBorder="1" applyAlignment="1" applyProtection="1">
      <alignment horizontal="right" vertical="center"/>
      <protection locked="0"/>
    </xf>
    <xf numFmtId="169" fontId="4" fillId="3" borderId="8" xfId="7" applyNumberFormat="1" applyFont="1" applyFill="1" applyBorder="1" applyAlignment="1" applyProtection="1">
      <alignment horizontal="right" vertical="center"/>
      <protection locked="0"/>
    </xf>
    <xf numFmtId="169" fontId="4" fillId="5" borderId="48" xfId="7" applyNumberFormat="1" applyFont="1" applyFill="1" applyBorder="1" applyAlignment="1" applyProtection="1">
      <alignment horizontal="right" vertical="center"/>
      <protection locked="0"/>
    </xf>
    <xf numFmtId="169" fontId="4" fillId="3" borderId="49" xfId="7" applyNumberFormat="1" applyFont="1" applyFill="1" applyBorder="1" applyAlignment="1" applyProtection="1">
      <alignment horizontal="right" vertical="center"/>
      <protection locked="0"/>
    </xf>
    <xf numFmtId="169" fontId="4" fillId="5" borderId="50" xfId="7" applyNumberFormat="1" applyFont="1" applyFill="1" applyBorder="1" applyAlignment="1" applyProtection="1">
      <alignment horizontal="right" vertical="center"/>
      <protection locked="0"/>
    </xf>
    <xf numFmtId="169" fontId="4" fillId="3" borderId="51" xfId="7" applyNumberFormat="1" applyFont="1" applyFill="1" applyBorder="1" applyAlignment="1" applyProtection="1">
      <alignment horizontal="right" vertical="center"/>
      <protection locked="0"/>
    </xf>
    <xf numFmtId="169" fontId="4" fillId="3" borderId="22" xfId="7" applyNumberFormat="1" applyFont="1" applyFill="1" applyBorder="1" applyAlignment="1" applyProtection="1">
      <alignment horizontal="right" vertical="center"/>
      <protection locked="0"/>
    </xf>
    <xf numFmtId="169" fontId="4" fillId="3" borderId="52" xfId="7" applyNumberFormat="1" applyFont="1" applyFill="1" applyBorder="1" applyAlignment="1" applyProtection="1">
      <alignment horizontal="right" vertical="center"/>
      <protection locked="0"/>
    </xf>
    <xf numFmtId="169" fontId="4" fillId="3" borderId="32" xfId="7" applyNumberFormat="1" applyFont="1" applyFill="1" applyBorder="1" applyAlignment="1" applyProtection="1">
      <alignment horizontal="right" vertical="center"/>
      <protection locked="0"/>
    </xf>
    <xf numFmtId="0" fontId="4" fillId="3" borderId="11" xfId="6" applyFill="1" applyBorder="1" applyAlignment="1">
      <alignment horizontal="left" vertical="top" wrapText="1"/>
    </xf>
    <xf numFmtId="165" fontId="4" fillId="6" borderId="12" xfId="0" applyNumberFormat="1" applyFont="1" applyFill="1" applyBorder="1" applyAlignment="1">
      <alignment vertical="center" wrapText="1"/>
    </xf>
    <xf numFmtId="165" fontId="4" fillId="7" borderId="12" xfId="0" applyNumberFormat="1" applyFont="1" applyFill="1" applyBorder="1" applyAlignment="1">
      <alignment vertical="center" wrapText="1"/>
    </xf>
    <xf numFmtId="165" fontId="14" fillId="0" borderId="7" xfId="0" applyNumberFormat="1" applyFont="1" applyFill="1" applyBorder="1" applyAlignment="1">
      <alignment horizontal="right" vertical="center" wrapText="1"/>
    </xf>
    <xf numFmtId="165" fontId="14" fillId="0" borderId="20" xfId="0" applyNumberFormat="1" applyFont="1" applyFill="1" applyBorder="1" applyAlignment="1">
      <alignment horizontal="right" vertical="center" wrapText="1"/>
    </xf>
    <xf numFmtId="165" fontId="4" fillId="0" borderId="25" xfId="0" applyNumberFormat="1" applyFont="1" applyFill="1" applyBorder="1" applyAlignment="1">
      <alignment vertical="center" wrapText="1"/>
    </xf>
    <xf numFmtId="165" fontId="4" fillId="0" borderId="26" xfId="0" applyNumberFormat="1" applyFont="1" applyFill="1" applyBorder="1" applyAlignment="1">
      <alignment vertical="center" wrapText="1"/>
    </xf>
    <xf numFmtId="165" fontId="4" fillId="0" borderId="27" xfId="0" applyNumberFormat="1" applyFont="1" applyFill="1" applyBorder="1" applyAlignment="1">
      <alignment vertical="center" wrapText="1"/>
    </xf>
    <xf numFmtId="165" fontId="4" fillId="0" borderId="12" xfId="0" applyNumberFormat="1" applyFont="1" applyFill="1" applyBorder="1" applyAlignment="1">
      <alignment horizontal="right" vertical="center" wrapText="1"/>
    </xf>
    <xf numFmtId="165" fontId="4" fillId="0" borderId="13" xfId="0" applyNumberFormat="1" applyFont="1" applyFill="1" applyBorder="1" applyAlignment="1">
      <alignment horizontal="right" vertical="center" wrapText="1"/>
    </xf>
    <xf numFmtId="165" fontId="14" fillId="3" borderId="7" xfId="0" applyNumberFormat="1" applyFont="1" applyFill="1" applyBorder="1" applyAlignment="1" applyProtection="1">
      <alignment horizontal="right" vertical="center"/>
      <protection locked="0"/>
    </xf>
    <xf numFmtId="0" fontId="4" fillId="3" borderId="26" xfId="6" applyFill="1" applyBorder="1" applyAlignment="1">
      <alignment horizontal="left" vertical="top" wrapText="1"/>
    </xf>
    <xf numFmtId="165" fontId="4" fillId="6" borderId="28" xfId="0" applyNumberFormat="1" applyFont="1" applyFill="1" applyBorder="1" applyAlignment="1">
      <alignment vertical="center" wrapText="1"/>
    </xf>
    <xf numFmtId="0" fontId="3" fillId="3" borderId="19" xfId="0" applyFont="1" applyFill="1" applyBorder="1"/>
    <xf numFmtId="170" fontId="8" fillId="0" borderId="7" xfId="0" applyNumberFormat="1" applyFont="1" applyBorder="1" applyAlignment="1">
      <alignment horizontal="right" vertical="top" wrapText="1"/>
    </xf>
    <xf numFmtId="170" fontId="8" fillId="0" borderId="20" xfId="0" applyNumberFormat="1" applyFont="1" applyBorder="1" applyAlignment="1">
      <alignment horizontal="right" vertical="top" wrapText="1"/>
    </xf>
    <xf numFmtId="10" fontId="4" fillId="3" borderId="15" xfId="1" applyNumberFormat="1" applyFont="1" applyFill="1" applyBorder="1" applyAlignment="1">
      <alignment horizontal="right" vertical="center" wrapText="1"/>
    </xf>
    <xf numFmtId="10" fontId="4" fillId="3" borderId="16" xfId="1" applyNumberFormat="1" applyFont="1" applyFill="1" applyBorder="1" applyAlignment="1">
      <alignment horizontal="right" vertical="center" wrapText="1"/>
    </xf>
    <xf numFmtId="2" fontId="4" fillId="3" borderId="12" xfId="1" applyNumberFormat="1" applyFont="1" applyFill="1" applyBorder="1" applyAlignment="1">
      <alignment horizontal="right" vertical="center" wrapText="1"/>
    </xf>
    <xf numFmtId="2" fontId="4" fillId="3" borderId="13" xfId="1" applyNumberFormat="1" applyFont="1" applyFill="1" applyBorder="1" applyAlignment="1">
      <alignment horizontal="right" vertical="center" wrapText="1"/>
    </xf>
    <xf numFmtId="0" fontId="25" fillId="3" borderId="14" xfId="0" applyFont="1" applyFill="1" applyBorder="1" applyAlignment="1">
      <alignment horizontal="left" vertical="center" wrapText="1" indent="1"/>
    </xf>
    <xf numFmtId="0" fontId="17" fillId="8" borderId="11" xfId="0" applyFont="1" applyFill="1" applyBorder="1" applyAlignment="1" applyProtection="1">
      <alignment wrapText="1"/>
      <protection locked="0"/>
    </xf>
    <xf numFmtId="165" fontId="4" fillId="7" borderId="13" xfId="0" applyNumberFormat="1" applyFont="1" applyFill="1" applyBorder="1" applyAlignment="1">
      <alignment vertical="center" wrapText="1"/>
    </xf>
    <xf numFmtId="0" fontId="28" fillId="9" borderId="22" xfId="10" applyFont="1" applyBorder="1"/>
    <xf numFmtId="0" fontId="28" fillId="9" borderId="23" xfId="10" applyFont="1" applyBorder="1" applyAlignment="1">
      <alignment horizontal="center" vertical="center"/>
    </xf>
    <xf numFmtId="0" fontId="28" fillId="9" borderId="32" xfId="10" applyFont="1" applyBorder="1" applyAlignment="1">
      <alignment horizontal="center" vertical="center"/>
    </xf>
    <xf numFmtId="0" fontId="11" fillId="0" borderId="0" xfId="11"/>
    <xf numFmtId="0" fontId="30" fillId="0" borderId="61" xfId="12" applyFont="1" applyBorder="1">
      <alignment horizontal="left" vertical="center" wrapText="1" indent="1"/>
    </xf>
    <xf numFmtId="44" fontId="31" fillId="0" borderId="0" xfId="9" applyFont="1" applyBorder="1"/>
    <xf numFmtId="0" fontId="30" fillId="0" borderId="62" xfId="12" applyFont="1" applyBorder="1">
      <alignment horizontal="left" vertical="center" wrapText="1" indent="1"/>
    </xf>
    <xf numFmtId="44" fontId="31" fillId="0" borderId="63" xfId="9" applyFont="1" applyBorder="1"/>
    <xf numFmtId="0" fontId="32" fillId="0" borderId="0" xfId="11" applyFont="1"/>
    <xf numFmtId="1" fontId="32" fillId="0" borderId="0" xfId="11" applyNumberFormat="1" applyFont="1"/>
    <xf numFmtId="0" fontId="25" fillId="0" borderId="0" xfId="11" applyFont="1"/>
    <xf numFmtId="0" fontId="30" fillId="0" borderId="64" xfId="12" applyFont="1" applyBorder="1">
      <alignment horizontal="left" vertical="center" wrapText="1" indent="1"/>
    </xf>
    <xf numFmtId="44" fontId="11" fillId="0" borderId="0" xfId="11" applyNumberFormat="1"/>
    <xf numFmtId="9" fontId="31" fillId="0" borderId="23" xfId="1" applyFont="1" applyBorder="1"/>
    <xf numFmtId="9" fontId="31" fillId="0" borderId="32" xfId="1" applyFont="1" applyBorder="1"/>
    <xf numFmtId="9" fontId="31" fillId="0" borderId="63" xfId="1" applyFont="1" applyBorder="1"/>
    <xf numFmtId="9" fontId="31" fillId="0" borderId="34" xfId="1" applyFont="1" applyBorder="1"/>
    <xf numFmtId="0" fontId="8" fillId="0" borderId="0" xfId="5" applyFont="1" applyAlignment="1">
      <alignment horizontal="left" wrapText="1"/>
    </xf>
    <xf numFmtId="0" fontId="8" fillId="5" borderId="0" xfId="6" applyFont="1" applyFill="1" applyAlignment="1">
      <alignment horizontal="left" vertical="center" wrapText="1"/>
    </xf>
    <xf numFmtId="0" fontId="4" fillId="5" borderId="0" xfId="6" applyFill="1" applyAlignment="1">
      <alignment horizontal="left" vertical="top" wrapText="1"/>
    </xf>
    <xf numFmtId="0" fontId="7" fillId="4" borderId="0" xfId="4" applyFont="1" applyFill="1" applyBorder="1" applyAlignment="1">
      <alignment horizontal="left" vertical="center"/>
    </xf>
    <xf numFmtId="0" fontId="11" fillId="3" borderId="3" xfId="0" applyFont="1" applyFill="1" applyBorder="1" applyAlignment="1">
      <alignment horizontal="center"/>
    </xf>
    <xf numFmtId="0" fontId="11" fillId="3" borderId="4" xfId="0" applyFont="1" applyFill="1" applyBorder="1" applyAlignment="1">
      <alignment horizontal="center"/>
    </xf>
    <xf numFmtId="0" fontId="11" fillId="3" borderId="5" xfId="0" applyFont="1" applyFill="1" applyBorder="1" applyAlignment="1">
      <alignment horizontal="center"/>
    </xf>
    <xf numFmtId="0" fontId="11" fillId="3" borderId="8" xfId="0" applyFont="1" applyFill="1" applyBorder="1" applyAlignment="1">
      <alignment horizontal="center"/>
    </xf>
    <xf numFmtId="0" fontId="11" fillId="3" borderId="9" xfId="0" applyFont="1" applyFill="1" applyBorder="1" applyAlignment="1">
      <alignment horizontal="center"/>
    </xf>
  </cellXfs>
  <cellStyles count="13">
    <cellStyle name="Accent1" xfId="10" builtinId="29"/>
    <cellStyle name="Comma 2 3" xfId="7"/>
    <cellStyle name="Currency" xfId="9" builtinId="4"/>
    <cellStyle name="Normal" xfId="0" builtinId="0"/>
    <cellStyle name="Normal 10" xfId="5"/>
    <cellStyle name="Normal 13" xfId="4"/>
    <cellStyle name="Normal 2" xfId="11"/>
    <cellStyle name="Normal 2 2" xfId="2"/>
    <cellStyle name="Normal 2 2 2" xfId="3"/>
    <cellStyle name="Normal 4" xfId="6"/>
    <cellStyle name="Percent" xfId="1" builtinId="5"/>
    <cellStyle name="Percent 2" xfId="8"/>
    <cellStyle name="Row label 1"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607483</xdr:colOff>
      <xdr:row>8</xdr:row>
      <xdr:rowOff>187325</xdr:rowOff>
    </xdr:to>
    <xdr:grpSp>
      <xdr:nvGrpSpPr>
        <xdr:cNvPr id="2" name="Group 1"/>
        <xdr:cNvGrpSpPr>
          <a:grpSpLocks/>
        </xdr:cNvGrpSpPr>
      </xdr:nvGrpSpPr>
      <xdr:grpSpPr bwMode="auto">
        <a:xfrm>
          <a:off x="0" y="0"/>
          <a:ext cx="1483783" cy="2311400"/>
          <a:chOff x="0" y="0"/>
          <a:chExt cx="78" cy="103"/>
        </a:xfrm>
      </xdr:grpSpPr>
      <xdr:grpSp>
        <xdr:nvGrpSpPr>
          <xdr:cNvPr id="3" name="Group 2"/>
          <xdr:cNvGrpSpPr>
            <a:grpSpLocks/>
          </xdr:cNvGrpSpPr>
        </xdr:nvGrpSpPr>
        <xdr:grpSpPr bwMode="auto">
          <a:xfrm>
            <a:off x="0" y="0"/>
            <a:ext cx="78" cy="103"/>
            <a:chOff x="64" y="0"/>
            <a:chExt cx="78" cy="103"/>
          </a:xfrm>
        </xdr:grpSpPr>
        <xdr:sp macro="" textlink="">
          <xdr:nvSpPr>
            <xdr:cNvPr id="6"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Strat/Reset1419/F%20Final%20Proposal/Proposal/Transitional%20Proposal/Archive/EBS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ex"/>
      <sheetName val="Data1"/>
      <sheetName val="CPI FY12 onwards"/>
      <sheetName val="Inquiries"/>
      <sheetName val="Inputs"/>
      <sheetName val="EBSS"/>
      <sheetName val="Outputs"/>
      <sheetName val="PTRM Inputs"/>
    </sheetNames>
    <sheetDataSet>
      <sheetData sheetId="0" refreshError="1"/>
      <sheetData sheetId="1">
        <row r="1">
          <cell r="B1" t="str">
            <v>Index Numbers ;  All groups CPI ;  Sydney ;</v>
          </cell>
          <cell r="C1" t="str">
            <v>Index Numbers ;  All groups CPI ;  Melbourne ;</v>
          </cell>
          <cell r="D1" t="str">
            <v>Index Numbers ;  All groups CPI ;  Brisbane ;</v>
          </cell>
          <cell r="E1" t="str">
            <v>Index Numbers ;  All groups CPI ;  Adelaide ;</v>
          </cell>
          <cell r="F1" t="str">
            <v>Index Numbers ;  All groups CPI ;  Perth ;</v>
          </cell>
          <cell r="G1" t="str">
            <v>Index Numbers ;  All groups CPI ;  Hobart ;</v>
          </cell>
          <cell r="H1" t="str">
            <v>Index Numbers ;  All groups CPI ;  Darwin ;</v>
          </cell>
          <cell r="I1" t="str">
            <v>Index Numbers ;  All groups CPI ;  Canberra ;</v>
          </cell>
          <cell r="J1" t="str">
            <v>Index Numbers ;  All groups CPI ;  Australia ;</v>
          </cell>
          <cell r="K1" t="str">
            <v>Percentage Change from Corresponding Quarter of Previous Year ;  All groups CPI ;  Sydney ;</v>
          </cell>
          <cell r="L1" t="str">
            <v>Percentage Change from Corresponding Quarter of Previous Year ;  All groups CPI ;  Melbourne ;</v>
          </cell>
          <cell r="M1" t="str">
            <v>Percentage Change from Corresponding Quarter of Previous Year ;  All groups CPI ;  Brisbane ;</v>
          </cell>
          <cell r="N1" t="str">
            <v>Percentage Change from Corresponding Quarter of Previous Year ;  All groups CPI ;  Adelaide ;</v>
          </cell>
          <cell r="O1" t="str">
            <v>Percentage Change from Corresponding Quarter of Previous Year ;  All groups CPI ;  Perth ;</v>
          </cell>
          <cell r="P1" t="str">
            <v>Percentage Change from Corresponding Quarter of Previous Year ;  All groups CPI ;  Hobart ;</v>
          </cell>
          <cell r="Q1" t="str">
            <v>Percentage Change from Corresponding Quarter of Previous Year ;  All groups CPI ;  Darwin ;</v>
          </cell>
          <cell r="R1" t="str">
            <v>Percentage Change from Corresponding Quarter of Previous Year ;  All groups CPI ;  Canberra ;</v>
          </cell>
          <cell r="S1" t="str">
            <v>Percentage Change from Corresponding Quarter of Previous Year ;  All groups CPI ;  Australia ;</v>
          </cell>
          <cell r="T1" t="str">
            <v>Percentage Change from Previous Period ;  All groups CPI ;  Sydney ;</v>
          </cell>
          <cell r="U1" t="str">
            <v>Percentage Change from Previous Period ;  All groups CPI ;  Melbourne ;</v>
          </cell>
          <cell r="V1" t="str">
            <v>Percentage Change from Previous Period ;  All groups CPI ;  Brisbane ;</v>
          </cell>
          <cell r="W1" t="str">
            <v>Percentage Change from Previous Period ;  All groups CPI ;  Adelaide ;</v>
          </cell>
          <cell r="X1" t="str">
            <v>Percentage Change from Previous Period ;  All groups CPI ;  Perth ;</v>
          </cell>
          <cell r="Y1" t="str">
            <v>Percentage Change from Previous Period ;  All groups CPI ;  Hobart ;</v>
          </cell>
          <cell r="Z1" t="str">
            <v>Percentage Change from Previous Period ;  All groups CPI ;  Darwin ;</v>
          </cell>
          <cell r="AA1" t="str">
            <v>Percentage Change from Previous Period ;  All groups CPI ;  Canberra ;</v>
          </cell>
          <cell r="AB1" t="str">
            <v>Percentage Change from Previous Period ;  All groups CPI ;  Australia ;</v>
          </cell>
        </row>
        <row r="2">
          <cell r="A2" t="str">
            <v>Unit</v>
          </cell>
          <cell r="B2" t="str">
            <v>Index Numbers</v>
          </cell>
          <cell r="C2" t="str">
            <v>Index Numbers</v>
          </cell>
          <cell r="D2" t="str">
            <v>Index Numbers</v>
          </cell>
          <cell r="E2" t="str">
            <v>Index Numbers</v>
          </cell>
          <cell r="F2" t="str">
            <v>Index Numbers</v>
          </cell>
          <cell r="G2" t="str">
            <v>Index Numbers</v>
          </cell>
          <cell r="H2" t="str">
            <v>Index Numbers</v>
          </cell>
          <cell r="I2" t="str">
            <v>Index Numbers</v>
          </cell>
          <cell r="J2" t="str">
            <v>Index Numbers</v>
          </cell>
          <cell r="K2" t="str">
            <v>Percent</v>
          </cell>
          <cell r="L2" t="str">
            <v>Percent</v>
          </cell>
          <cell r="M2" t="str">
            <v>Percent</v>
          </cell>
          <cell r="N2" t="str">
            <v>Percent</v>
          </cell>
          <cell r="O2" t="str">
            <v>Percent</v>
          </cell>
          <cell r="P2" t="str">
            <v>Percent</v>
          </cell>
          <cell r="Q2" t="str">
            <v>Percent</v>
          </cell>
          <cell r="R2" t="str">
            <v>Percent</v>
          </cell>
          <cell r="S2" t="str">
            <v>Percent</v>
          </cell>
          <cell r="T2" t="str">
            <v>Percent</v>
          </cell>
          <cell r="U2" t="str">
            <v>Percent</v>
          </cell>
          <cell r="V2" t="str">
            <v>Percent</v>
          </cell>
          <cell r="W2" t="str">
            <v>Percent</v>
          </cell>
          <cell r="X2" t="str">
            <v>Percent</v>
          </cell>
          <cell r="Y2" t="str">
            <v>Percent</v>
          </cell>
          <cell r="Z2" t="str">
            <v>Percent</v>
          </cell>
          <cell r="AA2" t="str">
            <v>Percent</v>
          </cell>
          <cell r="AB2" t="str">
            <v>Percent</v>
          </cell>
        </row>
        <row r="3">
          <cell r="A3" t="str">
            <v>Series Type</v>
          </cell>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row>
        <row r="4">
          <cell r="A4" t="str">
            <v>Data Type</v>
          </cell>
          <cell r="B4" t="str">
            <v>INDEX</v>
          </cell>
          <cell r="C4" t="str">
            <v>INDEX</v>
          </cell>
          <cell r="D4" t="str">
            <v>INDEX</v>
          </cell>
          <cell r="E4" t="str">
            <v>INDEX</v>
          </cell>
          <cell r="F4" t="str">
            <v>INDEX</v>
          </cell>
          <cell r="G4" t="str">
            <v>INDEX</v>
          </cell>
          <cell r="H4" t="str">
            <v>INDEX</v>
          </cell>
          <cell r="I4" t="str">
            <v>INDEX</v>
          </cell>
          <cell r="J4" t="str">
            <v>INDEX</v>
          </cell>
          <cell r="K4" t="str">
            <v>PERCENT</v>
          </cell>
          <cell r="L4" t="str">
            <v>PERCENT</v>
          </cell>
          <cell r="M4" t="str">
            <v>PERCENT</v>
          </cell>
          <cell r="N4" t="str">
            <v>PERCENT</v>
          </cell>
          <cell r="O4" t="str">
            <v>PERCENT</v>
          </cell>
          <cell r="P4" t="str">
            <v>PERCENT</v>
          </cell>
          <cell r="Q4" t="str">
            <v>PERCENT</v>
          </cell>
          <cell r="R4" t="str">
            <v>PERCENT</v>
          </cell>
          <cell r="S4" t="str">
            <v>PERCENT</v>
          </cell>
          <cell r="T4" t="str">
            <v>PERCENT</v>
          </cell>
          <cell r="U4" t="str">
            <v>PERCENT</v>
          </cell>
          <cell r="V4" t="str">
            <v>PERCENT</v>
          </cell>
          <cell r="W4" t="str">
            <v>PERCENT</v>
          </cell>
          <cell r="X4" t="str">
            <v>PERCENT</v>
          </cell>
          <cell r="Y4" t="str">
            <v>PERCENT</v>
          </cell>
          <cell r="Z4" t="str">
            <v>PERCENT</v>
          </cell>
          <cell r="AA4" t="str">
            <v>PERCENT</v>
          </cell>
          <cell r="AB4" t="str">
            <v>PERCENT</v>
          </cell>
        </row>
        <row r="5">
          <cell r="A5" t="str">
            <v>Frequency</v>
          </cell>
          <cell r="B5" t="str">
            <v>Quarter</v>
          </cell>
          <cell r="C5" t="str">
            <v>Quarter</v>
          </cell>
          <cell r="D5" t="str">
            <v>Quarter</v>
          </cell>
          <cell r="E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row>
        <row r="6">
          <cell r="A6" t="str">
            <v>Collection Month</v>
          </cell>
          <cell r="B6">
            <v>3</v>
          </cell>
          <cell r="C6">
            <v>3</v>
          </cell>
          <cell r="D6">
            <v>3</v>
          </cell>
          <cell r="E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row>
        <row r="7">
          <cell r="A7" t="str">
            <v>Series Start</v>
          </cell>
          <cell r="B7">
            <v>17777</v>
          </cell>
          <cell r="C7">
            <v>17777</v>
          </cell>
          <cell r="D7">
            <v>17777</v>
          </cell>
          <cell r="E7">
            <v>17777</v>
          </cell>
          <cell r="F7">
            <v>17777</v>
          </cell>
          <cell r="G7">
            <v>17777</v>
          </cell>
          <cell r="H7">
            <v>29465</v>
          </cell>
          <cell r="I7">
            <v>17777</v>
          </cell>
          <cell r="J7">
            <v>17777</v>
          </cell>
          <cell r="K7">
            <v>26816</v>
          </cell>
          <cell r="L7">
            <v>26816</v>
          </cell>
          <cell r="M7">
            <v>26816</v>
          </cell>
          <cell r="N7">
            <v>26816</v>
          </cell>
          <cell r="O7">
            <v>26816</v>
          </cell>
          <cell r="P7">
            <v>26816</v>
          </cell>
          <cell r="Q7">
            <v>29830</v>
          </cell>
          <cell r="R7">
            <v>26816</v>
          </cell>
          <cell r="S7">
            <v>26816</v>
          </cell>
          <cell r="T7">
            <v>26543</v>
          </cell>
          <cell r="U7">
            <v>26543</v>
          </cell>
          <cell r="V7">
            <v>26543</v>
          </cell>
          <cell r="W7">
            <v>26543</v>
          </cell>
          <cell r="X7">
            <v>26543</v>
          </cell>
          <cell r="Y7">
            <v>26543</v>
          </cell>
          <cell r="Z7">
            <v>29556</v>
          </cell>
          <cell r="AA7">
            <v>26543</v>
          </cell>
          <cell r="AB7">
            <v>26543</v>
          </cell>
        </row>
        <row r="8">
          <cell r="A8" t="str">
            <v>Series End</v>
          </cell>
          <cell r="B8">
            <v>40878</v>
          </cell>
          <cell r="C8">
            <v>40878</v>
          </cell>
          <cell r="D8">
            <v>40878</v>
          </cell>
          <cell r="E8">
            <v>40878</v>
          </cell>
          <cell r="F8">
            <v>40878</v>
          </cell>
          <cell r="G8">
            <v>40878</v>
          </cell>
          <cell r="H8">
            <v>40878</v>
          </cell>
          <cell r="I8">
            <v>40878</v>
          </cell>
          <cell r="J8">
            <v>40878</v>
          </cell>
          <cell r="K8">
            <v>40878</v>
          </cell>
          <cell r="L8">
            <v>40878</v>
          </cell>
          <cell r="M8">
            <v>40878</v>
          </cell>
          <cell r="N8">
            <v>40878</v>
          </cell>
          <cell r="O8">
            <v>40878</v>
          </cell>
          <cell r="P8">
            <v>40878</v>
          </cell>
          <cell r="Q8">
            <v>40878</v>
          </cell>
          <cell r="R8">
            <v>40878</v>
          </cell>
          <cell r="S8">
            <v>40878</v>
          </cell>
          <cell r="T8">
            <v>40878</v>
          </cell>
          <cell r="U8">
            <v>40878</v>
          </cell>
          <cell r="V8">
            <v>40878</v>
          </cell>
          <cell r="W8">
            <v>40878</v>
          </cell>
          <cell r="X8">
            <v>40878</v>
          </cell>
          <cell r="Y8">
            <v>40878</v>
          </cell>
          <cell r="Z8">
            <v>40878</v>
          </cell>
          <cell r="AA8">
            <v>40878</v>
          </cell>
          <cell r="AB8">
            <v>40878</v>
          </cell>
        </row>
        <row r="9">
          <cell r="A9" t="str">
            <v>No. Obs</v>
          </cell>
          <cell r="B9">
            <v>254</v>
          </cell>
          <cell r="C9">
            <v>254</v>
          </cell>
          <cell r="D9">
            <v>254</v>
          </cell>
          <cell r="E9">
            <v>254</v>
          </cell>
          <cell r="F9">
            <v>254</v>
          </cell>
          <cell r="G9">
            <v>254</v>
          </cell>
          <cell r="H9">
            <v>126</v>
          </cell>
          <cell r="I9">
            <v>254</v>
          </cell>
          <cell r="J9">
            <v>254</v>
          </cell>
          <cell r="K9">
            <v>155</v>
          </cell>
          <cell r="L9">
            <v>155</v>
          </cell>
          <cell r="M9">
            <v>155</v>
          </cell>
          <cell r="N9">
            <v>155</v>
          </cell>
          <cell r="O9">
            <v>155</v>
          </cell>
          <cell r="P9">
            <v>155</v>
          </cell>
          <cell r="Q9">
            <v>122</v>
          </cell>
          <cell r="R9">
            <v>155</v>
          </cell>
          <cell r="S9">
            <v>155</v>
          </cell>
          <cell r="T9">
            <v>158</v>
          </cell>
          <cell r="U9">
            <v>158</v>
          </cell>
          <cell r="V9">
            <v>158</v>
          </cell>
          <cell r="W9">
            <v>158</v>
          </cell>
          <cell r="X9">
            <v>158</v>
          </cell>
          <cell r="Y9">
            <v>158</v>
          </cell>
          <cell r="Z9">
            <v>125</v>
          </cell>
          <cell r="AA9">
            <v>158</v>
          </cell>
          <cell r="AB9">
            <v>158</v>
          </cell>
        </row>
        <row r="10">
          <cell r="A10" t="str">
            <v>Series ID</v>
          </cell>
          <cell r="B10" t="str">
            <v>A2325806K</v>
          </cell>
          <cell r="C10" t="str">
            <v>A2325811C</v>
          </cell>
          <cell r="D10" t="str">
            <v>A2325816R</v>
          </cell>
          <cell r="E10" t="str">
            <v>A2325821J</v>
          </cell>
          <cell r="F10" t="str">
            <v>A2325826V</v>
          </cell>
          <cell r="G10" t="str">
            <v>A2325831L</v>
          </cell>
          <cell r="H10" t="str">
            <v>A2325836X</v>
          </cell>
          <cell r="I10" t="str">
            <v>A2325841T</v>
          </cell>
          <cell r="J10" t="str">
            <v>A2325846C</v>
          </cell>
          <cell r="K10" t="str">
            <v>A2325807L</v>
          </cell>
          <cell r="L10" t="str">
            <v>A2325812F</v>
          </cell>
          <cell r="M10" t="str">
            <v>A2325817T</v>
          </cell>
          <cell r="N10" t="str">
            <v>A2325822K</v>
          </cell>
          <cell r="O10" t="str">
            <v>A2325827W</v>
          </cell>
          <cell r="P10" t="str">
            <v>A2325832R</v>
          </cell>
          <cell r="Q10" t="str">
            <v>A2325837A</v>
          </cell>
          <cell r="R10" t="str">
            <v>A2325842V</v>
          </cell>
          <cell r="S10" t="str">
            <v>A2325847F</v>
          </cell>
          <cell r="T10" t="str">
            <v>A2325810A</v>
          </cell>
          <cell r="U10" t="str">
            <v>A2325815L</v>
          </cell>
          <cell r="V10" t="str">
            <v>A2325820F</v>
          </cell>
          <cell r="W10" t="str">
            <v>A2325825T</v>
          </cell>
          <cell r="X10" t="str">
            <v>A2325830K</v>
          </cell>
          <cell r="Y10" t="str">
            <v>A2325835W</v>
          </cell>
          <cell r="Z10" t="str">
            <v>A2325840R</v>
          </cell>
          <cell r="AA10" t="str">
            <v>A2325845A</v>
          </cell>
          <cell r="AB10" t="str">
            <v>A2325850V</v>
          </cell>
        </row>
        <row r="11">
          <cell r="A11">
            <v>17777</v>
          </cell>
          <cell r="B11">
            <v>6.6</v>
          </cell>
          <cell r="C11">
            <v>6.7</v>
          </cell>
          <cell r="D11">
            <v>6.8</v>
          </cell>
          <cell r="E11">
            <v>7</v>
          </cell>
          <cell r="F11">
            <v>6.7</v>
          </cell>
          <cell r="G11">
            <v>6.8</v>
          </cell>
          <cell r="I11">
            <v>7.1</v>
          </cell>
          <cell r="J11">
            <v>6.7</v>
          </cell>
        </row>
        <row r="12">
          <cell r="A12">
            <v>17868</v>
          </cell>
          <cell r="B12">
            <v>6.7</v>
          </cell>
          <cell r="C12">
            <v>6.8</v>
          </cell>
          <cell r="D12">
            <v>6.9</v>
          </cell>
          <cell r="E12">
            <v>7.1</v>
          </cell>
          <cell r="F12">
            <v>6.8</v>
          </cell>
          <cell r="G12">
            <v>6.9</v>
          </cell>
          <cell r="I12">
            <v>7.3</v>
          </cell>
          <cell r="J12">
            <v>6.8</v>
          </cell>
        </row>
        <row r="13">
          <cell r="A13">
            <v>17958</v>
          </cell>
          <cell r="B13">
            <v>6.9</v>
          </cell>
          <cell r="C13">
            <v>6.9</v>
          </cell>
          <cell r="D13">
            <v>7</v>
          </cell>
          <cell r="E13">
            <v>7.3</v>
          </cell>
          <cell r="F13">
            <v>7</v>
          </cell>
          <cell r="G13">
            <v>7.1</v>
          </cell>
          <cell r="I13">
            <v>7.4</v>
          </cell>
          <cell r="J13">
            <v>7</v>
          </cell>
        </row>
        <row r="14">
          <cell r="A14">
            <v>18050</v>
          </cell>
          <cell r="B14">
            <v>7</v>
          </cell>
          <cell r="C14">
            <v>7.1</v>
          </cell>
          <cell r="D14">
            <v>7.2</v>
          </cell>
          <cell r="E14">
            <v>7.4</v>
          </cell>
          <cell r="F14">
            <v>7.2</v>
          </cell>
          <cell r="G14">
            <v>7.3</v>
          </cell>
          <cell r="I14">
            <v>7.6</v>
          </cell>
          <cell r="J14">
            <v>7.1</v>
          </cell>
        </row>
        <row r="15">
          <cell r="A15">
            <v>18142</v>
          </cell>
          <cell r="B15">
            <v>7.2</v>
          </cell>
          <cell r="C15">
            <v>7.2</v>
          </cell>
          <cell r="D15">
            <v>7.4</v>
          </cell>
          <cell r="E15">
            <v>7.5</v>
          </cell>
          <cell r="F15">
            <v>7.4</v>
          </cell>
          <cell r="G15">
            <v>7.3</v>
          </cell>
          <cell r="I15">
            <v>7.7</v>
          </cell>
          <cell r="J15">
            <v>7.3</v>
          </cell>
        </row>
        <row r="16">
          <cell r="A16">
            <v>18233</v>
          </cell>
          <cell r="B16">
            <v>7.3</v>
          </cell>
          <cell r="C16">
            <v>7.4</v>
          </cell>
          <cell r="D16">
            <v>7.5</v>
          </cell>
          <cell r="E16">
            <v>7.6</v>
          </cell>
          <cell r="F16">
            <v>7.5</v>
          </cell>
          <cell r="G16">
            <v>7.4</v>
          </cell>
          <cell r="I16">
            <v>7.8</v>
          </cell>
          <cell r="J16">
            <v>7.4</v>
          </cell>
        </row>
        <row r="17">
          <cell r="A17">
            <v>18323</v>
          </cell>
          <cell r="B17">
            <v>7.4</v>
          </cell>
          <cell r="C17">
            <v>7.6</v>
          </cell>
          <cell r="D17">
            <v>7.6</v>
          </cell>
          <cell r="E17">
            <v>7.7</v>
          </cell>
          <cell r="F17">
            <v>7.6</v>
          </cell>
          <cell r="G17">
            <v>7.4</v>
          </cell>
          <cell r="I17">
            <v>7.9</v>
          </cell>
          <cell r="J17">
            <v>7.5</v>
          </cell>
        </row>
        <row r="18">
          <cell r="A18">
            <v>18415</v>
          </cell>
          <cell r="B18">
            <v>7.7</v>
          </cell>
          <cell r="C18">
            <v>7.8</v>
          </cell>
          <cell r="D18">
            <v>7.8</v>
          </cell>
          <cell r="E18">
            <v>8</v>
          </cell>
          <cell r="F18">
            <v>7.9</v>
          </cell>
          <cell r="G18">
            <v>7.7</v>
          </cell>
          <cell r="I18">
            <v>8.1999999999999993</v>
          </cell>
          <cell r="J18">
            <v>7.8</v>
          </cell>
        </row>
        <row r="19">
          <cell r="A19">
            <v>18507</v>
          </cell>
          <cell r="B19">
            <v>7.8</v>
          </cell>
          <cell r="C19">
            <v>7.9</v>
          </cell>
          <cell r="D19">
            <v>7.9</v>
          </cell>
          <cell r="E19">
            <v>8.1</v>
          </cell>
          <cell r="F19">
            <v>8</v>
          </cell>
          <cell r="G19">
            <v>7.9</v>
          </cell>
          <cell r="I19">
            <v>8.4</v>
          </cell>
          <cell r="J19">
            <v>7.9</v>
          </cell>
        </row>
        <row r="20">
          <cell r="A20">
            <v>18598</v>
          </cell>
          <cell r="B20">
            <v>8.1999999999999993</v>
          </cell>
          <cell r="C20">
            <v>8.1999999999999993</v>
          </cell>
          <cell r="D20">
            <v>8.1999999999999993</v>
          </cell>
          <cell r="E20">
            <v>8.4</v>
          </cell>
          <cell r="F20">
            <v>8.1999999999999993</v>
          </cell>
          <cell r="G20">
            <v>8.1</v>
          </cell>
          <cell r="I20">
            <v>8.6999999999999993</v>
          </cell>
          <cell r="J20">
            <v>8.1999999999999993</v>
          </cell>
        </row>
        <row r="21">
          <cell r="A21">
            <v>18688</v>
          </cell>
          <cell r="B21">
            <v>8.5</v>
          </cell>
          <cell r="C21">
            <v>8.6</v>
          </cell>
          <cell r="D21">
            <v>8.6</v>
          </cell>
          <cell r="E21">
            <v>8.8000000000000007</v>
          </cell>
          <cell r="F21">
            <v>8.6999999999999993</v>
          </cell>
          <cell r="G21">
            <v>8.6</v>
          </cell>
          <cell r="I21">
            <v>9.1999999999999993</v>
          </cell>
          <cell r="J21">
            <v>8.6</v>
          </cell>
        </row>
        <row r="22">
          <cell r="A22">
            <v>18780</v>
          </cell>
          <cell r="B22">
            <v>9.1</v>
          </cell>
          <cell r="C22">
            <v>9.1</v>
          </cell>
          <cell r="D22">
            <v>9.1</v>
          </cell>
          <cell r="E22">
            <v>9.4</v>
          </cell>
          <cell r="F22">
            <v>9.1999999999999993</v>
          </cell>
          <cell r="G22">
            <v>9.1999999999999993</v>
          </cell>
          <cell r="I22">
            <v>9.8000000000000007</v>
          </cell>
          <cell r="J22">
            <v>9.1</v>
          </cell>
        </row>
        <row r="23">
          <cell r="A23">
            <v>18872</v>
          </cell>
          <cell r="B23">
            <v>9.6</v>
          </cell>
          <cell r="C23">
            <v>9.5</v>
          </cell>
          <cell r="D23">
            <v>9.5</v>
          </cell>
          <cell r="E23">
            <v>9.9</v>
          </cell>
          <cell r="F23">
            <v>9.6999999999999993</v>
          </cell>
          <cell r="G23">
            <v>9.6999999999999993</v>
          </cell>
          <cell r="I23">
            <v>10.3</v>
          </cell>
          <cell r="J23">
            <v>9.6</v>
          </cell>
        </row>
        <row r="24">
          <cell r="A24">
            <v>18963</v>
          </cell>
          <cell r="B24">
            <v>10.199999999999999</v>
          </cell>
          <cell r="C24">
            <v>10.3</v>
          </cell>
          <cell r="D24">
            <v>10.3</v>
          </cell>
          <cell r="E24">
            <v>10.4</v>
          </cell>
          <cell r="F24">
            <v>10.199999999999999</v>
          </cell>
          <cell r="G24">
            <v>10.3</v>
          </cell>
          <cell r="I24">
            <v>10.9</v>
          </cell>
          <cell r="J24">
            <v>10.3</v>
          </cell>
        </row>
        <row r="25">
          <cell r="A25">
            <v>19054</v>
          </cell>
          <cell r="B25">
            <v>10.6</v>
          </cell>
          <cell r="C25">
            <v>10.5</v>
          </cell>
          <cell r="D25">
            <v>10.7</v>
          </cell>
          <cell r="E25">
            <v>10.8</v>
          </cell>
          <cell r="F25">
            <v>10.7</v>
          </cell>
          <cell r="G25">
            <v>10.6</v>
          </cell>
          <cell r="I25">
            <v>11.2</v>
          </cell>
          <cell r="J25">
            <v>10.6</v>
          </cell>
        </row>
        <row r="26">
          <cell r="A26">
            <v>19146</v>
          </cell>
          <cell r="B26">
            <v>11</v>
          </cell>
          <cell r="C26">
            <v>10.9</v>
          </cell>
          <cell r="D26">
            <v>10.9</v>
          </cell>
          <cell r="E26">
            <v>11.3</v>
          </cell>
          <cell r="F26">
            <v>11.1</v>
          </cell>
          <cell r="G26">
            <v>11</v>
          </cell>
          <cell r="I26">
            <v>11.8</v>
          </cell>
          <cell r="J26">
            <v>11</v>
          </cell>
        </row>
        <row r="27">
          <cell r="A27">
            <v>19238</v>
          </cell>
          <cell r="B27">
            <v>11.1</v>
          </cell>
          <cell r="C27">
            <v>11.2</v>
          </cell>
          <cell r="D27">
            <v>11.2</v>
          </cell>
          <cell r="E27">
            <v>11.6</v>
          </cell>
          <cell r="F27">
            <v>11.4</v>
          </cell>
          <cell r="G27">
            <v>11.3</v>
          </cell>
          <cell r="I27">
            <v>12</v>
          </cell>
          <cell r="J27">
            <v>11.2</v>
          </cell>
        </row>
        <row r="28">
          <cell r="A28">
            <v>19329</v>
          </cell>
          <cell r="B28">
            <v>11.2</v>
          </cell>
          <cell r="C28">
            <v>11.2</v>
          </cell>
          <cell r="D28">
            <v>11.2</v>
          </cell>
          <cell r="E28">
            <v>11.5</v>
          </cell>
          <cell r="F28">
            <v>11.4</v>
          </cell>
          <cell r="G28">
            <v>11.4</v>
          </cell>
          <cell r="I28">
            <v>12.1</v>
          </cell>
          <cell r="J28">
            <v>11.3</v>
          </cell>
        </row>
        <row r="29">
          <cell r="A29">
            <v>19419</v>
          </cell>
          <cell r="B29">
            <v>11.3</v>
          </cell>
          <cell r="C29">
            <v>11.3</v>
          </cell>
          <cell r="D29">
            <v>11.3</v>
          </cell>
          <cell r="E29">
            <v>11.7</v>
          </cell>
          <cell r="F29">
            <v>11.6</v>
          </cell>
          <cell r="G29">
            <v>11.6</v>
          </cell>
          <cell r="I29">
            <v>12.2</v>
          </cell>
          <cell r="J29">
            <v>11.4</v>
          </cell>
        </row>
        <row r="30">
          <cell r="A30">
            <v>19511</v>
          </cell>
          <cell r="B30">
            <v>11.4</v>
          </cell>
          <cell r="C30">
            <v>11.5</v>
          </cell>
          <cell r="D30">
            <v>11.4</v>
          </cell>
          <cell r="E30">
            <v>11.8</v>
          </cell>
          <cell r="F30">
            <v>11.7</v>
          </cell>
          <cell r="G30">
            <v>11.8</v>
          </cell>
          <cell r="I30">
            <v>12.3</v>
          </cell>
          <cell r="J30">
            <v>11.5</v>
          </cell>
        </row>
        <row r="31">
          <cell r="A31">
            <v>19603</v>
          </cell>
          <cell r="B31">
            <v>11.5</v>
          </cell>
          <cell r="C31">
            <v>11.5</v>
          </cell>
          <cell r="D31">
            <v>11.4</v>
          </cell>
          <cell r="E31">
            <v>11.9</v>
          </cell>
          <cell r="F31">
            <v>11.8</v>
          </cell>
          <cell r="G31">
            <v>12.1</v>
          </cell>
          <cell r="I31">
            <v>12.5</v>
          </cell>
          <cell r="J31">
            <v>11.6</v>
          </cell>
        </row>
        <row r="32">
          <cell r="A32">
            <v>19694</v>
          </cell>
          <cell r="B32">
            <v>11.4</v>
          </cell>
          <cell r="C32">
            <v>11.5</v>
          </cell>
          <cell r="D32">
            <v>11.5</v>
          </cell>
          <cell r="E32">
            <v>11.9</v>
          </cell>
          <cell r="F32">
            <v>11.8</v>
          </cell>
          <cell r="G32">
            <v>12.2</v>
          </cell>
          <cell r="I32">
            <v>12.6</v>
          </cell>
          <cell r="J32">
            <v>11.5</v>
          </cell>
        </row>
        <row r="33">
          <cell r="A33">
            <v>19784</v>
          </cell>
          <cell r="B33">
            <v>11.5</v>
          </cell>
          <cell r="C33">
            <v>11.5</v>
          </cell>
          <cell r="D33">
            <v>11.5</v>
          </cell>
          <cell r="E33">
            <v>11.9</v>
          </cell>
          <cell r="F33">
            <v>11.8</v>
          </cell>
          <cell r="G33">
            <v>12.1</v>
          </cell>
          <cell r="I33">
            <v>12.5</v>
          </cell>
          <cell r="J33">
            <v>11.6</v>
          </cell>
        </row>
        <row r="34">
          <cell r="A34">
            <v>19876</v>
          </cell>
          <cell r="B34">
            <v>11.4</v>
          </cell>
          <cell r="C34">
            <v>11.5</v>
          </cell>
          <cell r="D34">
            <v>11.5</v>
          </cell>
          <cell r="E34">
            <v>11.9</v>
          </cell>
          <cell r="F34">
            <v>12</v>
          </cell>
          <cell r="G34">
            <v>12.1</v>
          </cell>
          <cell r="I34">
            <v>12.5</v>
          </cell>
          <cell r="J34">
            <v>11.6</v>
          </cell>
        </row>
        <row r="35">
          <cell r="A35">
            <v>19968</v>
          </cell>
          <cell r="B35">
            <v>11.4</v>
          </cell>
          <cell r="C35">
            <v>11.4</v>
          </cell>
          <cell r="D35">
            <v>11.5</v>
          </cell>
          <cell r="E35">
            <v>12</v>
          </cell>
          <cell r="F35">
            <v>12</v>
          </cell>
          <cell r="G35">
            <v>12</v>
          </cell>
          <cell r="I35">
            <v>12.5</v>
          </cell>
          <cell r="J35">
            <v>11.6</v>
          </cell>
        </row>
        <row r="36">
          <cell r="A36">
            <v>20059</v>
          </cell>
          <cell r="B36">
            <v>11.5</v>
          </cell>
          <cell r="C36">
            <v>11.4</v>
          </cell>
          <cell r="D36">
            <v>11.5</v>
          </cell>
          <cell r="E36">
            <v>12</v>
          </cell>
          <cell r="F36">
            <v>12</v>
          </cell>
          <cell r="G36">
            <v>12</v>
          </cell>
          <cell r="I36">
            <v>12.7</v>
          </cell>
          <cell r="J36">
            <v>11.6</v>
          </cell>
        </row>
        <row r="37">
          <cell r="A37">
            <v>20149</v>
          </cell>
          <cell r="B37">
            <v>11.6</v>
          </cell>
          <cell r="C37">
            <v>11.5</v>
          </cell>
          <cell r="D37">
            <v>11.6</v>
          </cell>
          <cell r="E37">
            <v>12.1</v>
          </cell>
          <cell r="F37">
            <v>12</v>
          </cell>
          <cell r="G37">
            <v>12.1</v>
          </cell>
          <cell r="I37">
            <v>12.7</v>
          </cell>
          <cell r="J37">
            <v>11.7</v>
          </cell>
        </row>
        <row r="38">
          <cell r="A38">
            <v>20241</v>
          </cell>
          <cell r="B38">
            <v>11.6</v>
          </cell>
          <cell r="C38">
            <v>11.6</v>
          </cell>
          <cell r="D38">
            <v>11.7</v>
          </cell>
          <cell r="E38">
            <v>12.2</v>
          </cell>
          <cell r="F38">
            <v>12.2</v>
          </cell>
          <cell r="G38">
            <v>12.2</v>
          </cell>
          <cell r="I38">
            <v>12.8</v>
          </cell>
          <cell r="J38">
            <v>11.8</v>
          </cell>
        </row>
        <row r="39">
          <cell r="A39">
            <v>20333</v>
          </cell>
          <cell r="B39">
            <v>11.7</v>
          </cell>
          <cell r="C39">
            <v>11.8</v>
          </cell>
          <cell r="D39">
            <v>11.7</v>
          </cell>
          <cell r="E39">
            <v>12.2</v>
          </cell>
          <cell r="F39">
            <v>12.2</v>
          </cell>
          <cell r="G39">
            <v>12.4</v>
          </cell>
          <cell r="I39">
            <v>12.9</v>
          </cell>
          <cell r="J39">
            <v>11.9</v>
          </cell>
        </row>
        <row r="40">
          <cell r="A40">
            <v>20424</v>
          </cell>
          <cell r="B40">
            <v>11.8</v>
          </cell>
          <cell r="C40">
            <v>12.1</v>
          </cell>
          <cell r="D40">
            <v>11.8</v>
          </cell>
          <cell r="E40">
            <v>12.3</v>
          </cell>
          <cell r="F40">
            <v>12.3</v>
          </cell>
          <cell r="G40">
            <v>12.6</v>
          </cell>
          <cell r="I40">
            <v>13</v>
          </cell>
          <cell r="J40">
            <v>12</v>
          </cell>
        </row>
        <row r="41">
          <cell r="A41">
            <v>20515</v>
          </cell>
          <cell r="B41">
            <v>11.9</v>
          </cell>
          <cell r="C41">
            <v>12.2</v>
          </cell>
          <cell r="D41">
            <v>12</v>
          </cell>
          <cell r="E41">
            <v>12.4</v>
          </cell>
          <cell r="F41">
            <v>12.4</v>
          </cell>
          <cell r="G41">
            <v>12.8</v>
          </cell>
          <cell r="I41">
            <v>13.1</v>
          </cell>
          <cell r="J41">
            <v>12.1</v>
          </cell>
        </row>
        <row r="42">
          <cell r="A42">
            <v>20607</v>
          </cell>
          <cell r="B42">
            <v>12.3</v>
          </cell>
          <cell r="C42">
            <v>12.7</v>
          </cell>
          <cell r="D42">
            <v>12.3</v>
          </cell>
          <cell r="E42">
            <v>12.8</v>
          </cell>
          <cell r="F42">
            <v>12.7</v>
          </cell>
          <cell r="G42">
            <v>13.1</v>
          </cell>
          <cell r="I42">
            <v>13.4</v>
          </cell>
          <cell r="J42">
            <v>12.5</v>
          </cell>
        </row>
        <row r="43">
          <cell r="A43">
            <v>20699</v>
          </cell>
          <cell r="B43">
            <v>12.7</v>
          </cell>
          <cell r="C43">
            <v>12.9</v>
          </cell>
          <cell r="D43">
            <v>12.6</v>
          </cell>
          <cell r="E43">
            <v>13</v>
          </cell>
          <cell r="F43">
            <v>12.8</v>
          </cell>
          <cell r="G43">
            <v>13.4</v>
          </cell>
          <cell r="I43">
            <v>13.7</v>
          </cell>
          <cell r="J43">
            <v>12.8</v>
          </cell>
        </row>
        <row r="44">
          <cell r="A44">
            <v>20790</v>
          </cell>
          <cell r="B44">
            <v>12.7</v>
          </cell>
          <cell r="C44">
            <v>12.9</v>
          </cell>
          <cell r="D44">
            <v>12.6</v>
          </cell>
          <cell r="E44">
            <v>13</v>
          </cell>
          <cell r="F44">
            <v>12.9</v>
          </cell>
          <cell r="G44">
            <v>13.5</v>
          </cell>
          <cell r="I44">
            <v>13.8</v>
          </cell>
          <cell r="J44">
            <v>12.8</v>
          </cell>
        </row>
        <row r="45">
          <cell r="A45">
            <v>20880</v>
          </cell>
          <cell r="B45">
            <v>12.7</v>
          </cell>
          <cell r="C45">
            <v>12.8</v>
          </cell>
          <cell r="D45">
            <v>12.6</v>
          </cell>
          <cell r="E45">
            <v>12.8</v>
          </cell>
          <cell r="F45">
            <v>13</v>
          </cell>
          <cell r="G45">
            <v>13.5</v>
          </cell>
          <cell r="I45">
            <v>13.8</v>
          </cell>
          <cell r="J45">
            <v>12.8</v>
          </cell>
        </row>
        <row r="46">
          <cell r="A46">
            <v>20972</v>
          </cell>
          <cell r="B46">
            <v>12.8</v>
          </cell>
          <cell r="C46">
            <v>12.9</v>
          </cell>
          <cell r="D46">
            <v>12.7</v>
          </cell>
          <cell r="E46">
            <v>13</v>
          </cell>
          <cell r="F46">
            <v>13.1</v>
          </cell>
          <cell r="G46">
            <v>13.5</v>
          </cell>
          <cell r="I46">
            <v>13.8</v>
          </cell>
          <cell r="J46">
            <v>12.9</v>
          </cell>
        </row>
        <row r="47">
          <cell r="A47">
            <v>21064</v>
          </cell>
          <cell r="B47">
            <v>12.9</v>
          </cell>
          <cell r="C47">
            <v>12.9</v>
          </cell>
          <cell r="D47">
            <v>12.7</v>
          </cell>
          <cell r="E47">
            <v>13</v>
          </cell>
          <cell r="F47">
            <v>13.1</v>
          </cell>
          <cell r="G47">
            <v>13.5</v>
          </cell>
          <cell r="I47">
            <v>13.8</v>
          </cell>
          <cell r="J47">
            <v>12.9</v>
          </cell>
        </row>
        <row r="48">
          <cell r="A48">
            <v>21155</v>
          </cell>
          <cell r="B48">
            <v>12.9</v>
          </cell>
          <cell r="C48">
            <v>12.9</v>
          </cell>
          <cell r="D48">
            <v>12.8</v>
          </cell>
          <cell r="E48">
            <v>13</v>
          </cell>
          <cell r="F48">
            <v>13</v>
          </cell>
          <cell r="G48">
            <v>13.5</v>
          </cell>
          <cell r="I48">
            <v>13.8</v>
          </cell>
          <cell r="J48">
            <v>12.9</v>
          </cell>
        </row>
        <row r="49">
          <cell r="A49">
            <v>21245</v>
          </cell>
          <cell r="B49">
            <v>13</v>
          </cell>
          <cell r="C49">
            <v>12.9</v>
          </cell>
          <cell r="D49">
            <v>12.9</v>
          </cell>
          <cell r="E49">
            <v>13</v>
          </cell>
          <cell r="F49">
            <v>13</v>
          </cell>
          <cell r="G49">
            <v>13.5</v>
          </cell>
          <cell r="I49">
            <v>13.9</v>
          </cell>
          <cell r="J49">
            <v>13</v>
          </cell>
        </row>
        <row r="50">
          <cell r="A50">
            <v>21337</v>
          </cell>
          <cell r="B50">
            <v>13</v>
          </cell>
          <cell r="C50">
            <v>13</v>
          </cell>
          <cell r="D50">
            <v>13</v>
          </cell>
          <cell r="E50">
            <v>13.1</v>
          </cell>
          <cell r="F50">
            <v>13.1</v>
          </cell>
          <cell r="G50">
            <v>13.5</v>
          </cell>
          <cell r="I50">
            <v>14</v>
          </cell>
          <cell r="J50">
            <v>13</v>
          </cell>
        </row>
        <row r="51">
          <cell r="A51">
            <v>21429</v>
          </cell>
          <cell r="B51">
            <v>12.9</v>
          </cell>
          <cell r="C51">
            <v>13</v>
          </cell>
          <cell r="D51">
            <v>13.1</v>
          </cell>
          <cell r="E51">
            <v>13.2</v>
          </cell>
          <cell r="F51">
            <v>13.1</v>
          </cell>
          <cell r="G51">
            <v>13.6</v>
          </cell>
          <cell r="I51">
            <v>13.9</v>
          </cell>
          <cell r="J51">
            <v>13</v>
          </cell>
        </row>
        <row r="52">
          <cell r="A52">
            <v>21520</v>
          </cell>
          <cell r="B52">
            <v>13</v>
          </cell>
          <cell r="C52">
            <v>13.2</v>
          </cell>
          <cell r="D52">
            <v>13.3</v>
          </cell>
          <cell r="E52">
            <v>13.3</v>
          </cell>
          <cell r="F52">
            <v>13.1</v>
          </cell>
          <cell r="G52">
            <v>13.7</v>
          </cell>
          <cell r="I52">
            <v>14</v>
          </cell>
          <cell r="J52">
            <v>13.1</v>
          </cell>
        </row>
        <row r="53">
          <cell r="A53">
            <v>21610</v>
          </cell>
          <cell r="B53">
            <v>13</v>
          </cell>
          <cell r="C53">
            <v>13.2</v>
          </cell>
          <cell r="D53">
            <v>13.4</v>
          </cell>
          <cell r="E53">
            <v>13.4</v>
          </cell>
          <cell r="F53">
            <v>13.2</v>
          </cell>
          <cell r="G53">
            <v>13.7</v>
          </cell>
          <cell r="I53">
            <v>14</v>
          </cell>
          <cell r="J53">
            <v>13.2</v>
          </cell>
        </row>
        <row r="54">
          <cell r="A54">
            <v>21702</v>
          </cell>
          <cell r="B54">
            <v>13.1</v>
          </cell>
          <cell r="C54">
            <v>13.3</v>
          </cell>
          <cell r="D54">
            <v>13.4</v>
          </cell>
          <cell r="E54">
            <v>13.4</v>
          </cell>
          <cell r="F54">
            <v>13.3</v>
          </cell>
          <cell r="G54">
            <v>13.8</v>
          </cell>
          <cell r="I54">
            <v>14.2</v>
          </cell>
          <cell r="J54">
            <v>13.2</v>
          </cell>
        </row>
        <row r="55">
          <cell r="A55">
            <v>21794</v>
          </cell>
          <cell r="B55">
            <v>13.1</v>
          </cell>
          <cell r="C55">
            <v>13.4</v>
          </cell>
          <cell r="D55">
            <v>13.5</v>
          </cell>
          <cell r="E55">
            <v>13.5</v>
          </cell>
          <cell r="F55">
            <v>13.3</v>
          </cell>
          <cell r="G55">
            <v>13.8</v>
          </cell>
          <cell r="I55">
            <v>14.2</v>
          </cell>
          <cell r="J55">
            <v>13.3</v>
          </cell>
        </row>
        <row r="56">
          <cell r="A56">
            <v>21885</v>
          </cell>
          <cell r="B56">
            <v>13.2</v>
          </cell>
          <cell r="C56">
            <v>13.4</v>
          </cell>
          <cell r="D56">
            <v>13.6</v>
          </cell>
          <cell r="E56">
            <v>13.6</v>
          </cell>
          <cell r="F56">
            <v>13.3</v>
          </cell>
          <cell r="G56">
            <v>13.8</v>
          </cell>
          <cell r="I56">
            <v>14.3</v>
          </cell>
          <cell r="J56">
            <v>13.4</v>
          </cell>
        </row>
        <row r="57">
          <cell r="A57">
            <v>21976</v>
          </cell>
          <cell r="B57">
            <v>13.3</v>
          </cell>
          <cell r="C57">
            <v>13.6</v>
          </cell>
          <cell r="D57">
            <v>13.7</v>
          </cell>
          <cell r="E57">
            <v>13.8</v>
          </cell>
          <cell r="F57">
            <v>13.5</v>
          </cell>
          <cell r="G57">
            <v>13.9</v>
          </cell>
          <cell r="I57">
            <v>14.4</v>
          </cell>
          <cell r="J57">
            <v>13.5</v>
          </cell>
        </row>
        <row r="58">
          <cell r="A58">
            <v>22068</v>
          </cell>
          <cell r="B58">
            <v>13.5</v>
          </cell>
          <cell r="C58">
            <v>13.9</v>
          </cell>
          <cell r="D58">
            <v>13.7</v>
          </cell>
          <cell r="E58">
            <v>14</v>
          </cell>
          <cell r="F58">
            <v>13.7</v>
          </cell>
          <cell r="G58">
            <v>14.1</v>
          </cell>
          <cell r="I58">
            <v>14.5</v>
          </cell>
          <cell r="J58">
            <v>13.7</v>
          </cell>
        </row>
        <row r="59">
          <cell r="A59">
            <v>22160</v>
          </cell>
          <cell r="B59">
            <v>13.6</v>
          </cell>
          <cell r="C59">
            <v>14.1</v>
          </cell>
          <cell r="D59">
            <v>13.9</v>
          </cell>
          <cell r="E59">
            <v>14.2</v>
          </cell>
          <cell r="F59">
            <v>13.8</v>
          </cell>
          <cell r="G59">
            <v>14.5</v>
          </cell>
          <cell r="I59">
            <v>14.7</v>
          </cell>
          <cell r="J59">
            <v>13.9</v>
          </cell>
        </row>
        <row r="60">
          <cell r="A60">
            <v>22251</v>
          </cell>
          <cell r="B60">
            <v>13.7</v>
          </cell>
          <cell r="C60">
            <v>14.2</v>
          </cell>
          <cell r="D60">
            <v>14.1</v>
          </cell>
          <cell r="E60">
            <v>14.3</v>
          </cell>
          <cell r="F60">
            <v>13.9</v>
          </cell>
          <cell r="G60">
            <v>14.6</v>
          </cell>
          <cell r="I60">
            <v>14.7</v>
          </cell>
          <cell r="J60">
            <v>14</v>
          </cell>
        </row>
        <row r="61">
          <cell r="A61">
            <v>22341</v>
          </cell>
          <cell r="B61">
            <v>13.8</v>
          </cell>
          <cell r="C61">
            <v>14.2</v>
          </cell>
          <cell r="D61">
            <v>14.3</v>
          </cell>
          <cell r="E61">
            <v>14.4</v>
          </cell>
          <cell r="F61">
            <v>14</v>
          </cell>
          <cell r="G61">
            <v>14.8</v>
          </cell>
          <cell r="I61">
            <v>14.8</v>
          </cell>
          <cell r="J61">
            <v>14.1</v>
          </cell>
        </row>
        <row r="62">
          <cell r="A62">
            <v>22433</v>
          </cell>
          <cell r="B62">
            <v>13.9</v>
          </cell>
          <cell r="C62">
            <v>14.3</v>
          </cell>
          <cell r="D62">
            <v>14.2</v>
          </cell>
          <cell r="E62">
            <v>14.5</v>
          </cell>
          <cell r="F62">
            <v>14.1</v>
          </cell>
          <cell r="G62">
            <v>14.8</v>
          </cell>
          <cell r="I62">
            <v>14.9</v>
          </cell>
          <cell r="J62">
            <v>14.2</v>
          </cell>
        </row>
        <row r="63">
          <cell r="A63">
            <v>22525</v>
          </cell>
          <cell r="B63">
            <v>13.8</v>
          </cell>
          <cell r="C63">
            <v>14.3</v>
          </cell>
          <cell r="D63">
            <v>14.3</v>
          </cell>
          <cell r="E63">
            <v>14.4</v>
          </cell>
          <cell r="F63">
            <v>14</v>
          </cell>
          <cell r="G63">
            <v>14.9</v>
          </cell>
          <cell r="I63">
            <v>14.9</v>
          </cell>
          <cell r="J63">
            <v>14.1</v>
          </cell>
        </row>
        <row r="64">
          <cell r="A64">
            <v>22616</v>
          </cell>
          <cell r="B64">
            <v>13.8</v>
          </cell>
          <cell r="C64">
            <v>14.3</v>
          </cell>
          <cell r="D64">
            <v>14.3</v>
          </cell>
          <cell r="E64">
            <v>14.3</v>
          </cell>
          <cell r="F64">
            <v>13.9</v>
          </cell>
          <cell r="G64">
            <v>14.8</v>
          </cell>
          <cell r="I64">
            <v>15.1</v>
          </cell>
          <cell r="J64">
            <v>14.1</v>
          </cell>
        </row>
        <row r="65">
          <cell r="A65">
            <v>22706</v>
          </cell>
          <cell r="B65">
            <v>13.8</v>
          </cell>
          <cell r="C65">
            <v>14.2</v>
          </cell>
          <cell r="D65">
            <v>14.4</v>
          </cell>
          <cell r="E65">
            <v>14.2</v>
          </cell>
          <cell r="F65">
            <v>14</v>
          </cell>
          <cell r="G65">
            <v>14.7</v>
          </cell>
          <cell r="I65">
            <v>15</v>
          </cell>
          <cell r="J65">
            <v>14.1</v>
          </cell>
        </row>
        <row r="66">
          <cell r="A66">
            <v>22798</v>
          </cell>
          <cell r="B66">
            <v>13.8</v>
          </cell>
          <cell r="C66">
            <v>14.2</v>
          </cell>
          <cell r="D66">
            <v>14.4</v>
          </cell>
          <cell r="E66">
            <v>14.2</v>
          </cell>
          <cell r="F66">
            <v>14</v>
          </cell>
          <cell r="G66">
            <v>14.7</v>
          </cell>
          <cell r="I66">
            <v>15</v>
          </cell>
          <cell r="J66">
            <v>14.1</v>
          </cell>
        </row>
        <row r="67">
          <cell r="A67">
            <v>22890</v>
          </cell>
          <cell r="B67">
            <v>13.8</v>
          </cell>
          <cell r="C67">
            <v>14.2</v>
          </cell>
          <cell r="D67">
            <v>14.4</v>
          </cell>
          <cell r="E67">
            <v>14.2</v>
          </cell>
          <cell r="F67">
            <v>14</v>
          </cell>
          <cell r="G67">
            <v>14.7</v>
          </cell>
          <cell r="I67">
            <v>15</v>
          </cell>
          <cell r="J67">
            <v>14.1</v>
          </cell>
        </row>
        <row r="68">
          <cell r="A68">
            <v>22981</v>
          </cell>
          <cell r="B68">
            <v>13.9</v>
          </cell>
          <cell r="C68">
            <v>14.2</v>
          </cell>
          <cell r="D68">
            <v>14.4</v>
          </cell>
          <cell r="E68">
            <v>14.2</v>
          </cell>
          <cell r="F68">
            <v>14</v>
          </cell>
          <cell r="G68">
            <v>14.8</v>
          </cell>
          <cell r="I68">
            <v>15.1</v>
          </cell>
          <cell r="J68">
            <v>14.1</v>
          </cell>
        </row>
        <row r="69">
          <cell r="A69">
            <v>23071</v>
          </cell>
          <cell r="B69">
            <v>13.9</v>
          </cell>
          <cell r="C69">
            <v>14.2</v>
          </cell>
          <cell r="D69">
            <v>14.4</v>
          </cell>
          <cell r="E69">
            <v>14.2</v>
          </cell>
          <cell r="F69">
            <v>14.1</v>
          </cell>
          <cell r="G69">
            <v>14.8</v>
          </cell>
          <cell r="I69">
            <v>15</v>
          </cell>
          <cell r="J69">
            <v>14.1</v>
          </cell>
        </row>
        <row r="70">
          <cell r="A70">
            <v>23163</v>
          </cell>
          <cell r="B70">
            <v>13.9</v>
          </cell>
          <cell r="C70">
            <v>14.3</v>
          </cell>
          <cell r="D70">
            <v>14.4</v>
          </cell>
          <cell r="E70">
            <v>14.3</v>
          </cell>
          <cell r="F70">
            <v>14.1</v>
          </cell>
          <cell r="G70">
            <v>14.8</v>
          </cell>
          <cell r="I70">
            <v>15</v>
          </cell>
          <cell r="J70">
            <v>14.1</v>
          </cell>
        </row>
        <row r="71">
          <cell r="A71">
            <v>23255</v>
          </cell>
          <cell r="B71">
            <v>13.9</v>
          </cell>
          <cell r="C71">
            <v>14.3</v>
          </cell>
          <cell r="D71">
            <v>14.5</v>
          </cell>
          <cell r="E71">
            <v>14.3</v>
          </cell>
          <cell r="F71">
            <v>14.1</v>
          </cell>
          <cell r="G71">
            <v>14.8</v>
          </cell>
          <cell r="I71">
            <v>15.1</v>
          </cell>
          <cell r="J71">
            <v>14.2</v>
          </cell>
        </row>
        <row r="72">
          <cell r="A72">
            <v>23346</v>
          </cell>
          <cell r="B72">
            <v>13.9</v>
          </cell>
          <cell r="C72">
            <v>14.3</v>
          </cell>
          <cell r="D72">
            <v>14.5</v>
          </cell>
          <cell r="E72">
            <v>14.3</v>
          </cell>
          <cell r="F72">
            <v>14.2</v>
          </cell>
          <cell r="G72">
            <v>14.9</v>
          </cell>
          <cell r="I72">
            <v>15.1</v>
          </cell>
          <cell r="J72">
            <v>14.2</v>
          </cell>
        </row>
        <row r="73">
          <cell r="A73">
            <v>23437</v>
          </cell>
          <cell r="B73">
            <v>14</v>
          </cell>
          <cell r="C73">
            <v>14.3</v>
          </cell>
          <cell r="D73">
            <v>14.6</v>
          </cell>
          <cell r="E73">
            <v>14.4</v>
          </cell>
          <cell r="F73">
            <v>14.3</v>
          </cell>
          <cell r="G73">
            <v>14.9</v>
          </cell>
          <cell r="I73">
            <v>15.1</v>
          </cell>
          <cell r="J73">
            <v>14.3</v>
          </cell>
        </row>
        <row r="74">
          <cell r="A74">
            <v>23529</v>
          </cell>
          <cell r="B74">
            <v>14.2</v>
          </cell>
          <cell r="C74">
            <v>14.5</v>
          </cell>
          <cell r="D74">
            <v>14.7</v>
          </cell>
          <cell r="E74">
            <v>14.6</v>
          </cell>
          <cell r="F74">
            <v>14.4</v>
          </cell>
          <cell r="G74">
            <v>15</v>
          </cell>
          <cell r="I74">
            <v>15.2</v>
          </cell>
          <cell r="J74">
            <v>14.4</v>
          </cell>
        </row>
        <row r="75">
          <cell r="A75">
            <v>23621</v>
          </cell>
          <cell r="B75">
            <v>14.3</v>
          </cell>
          <cell r="C75">
            <v>14.6</v>
          </cell>
          <cell r="D75">
            <v>14.9</v>
          </cell>
          <cell r="E75">
            <v>14.8</v>
          </cell>
          <cell r="F75">
            <v>14.6</v>
          </cell>
          <cell r="G75">
            <v>15.2</v>
          </cell>
          <cell r="I75">
            <v>15.4</v>
          </cell>
          <cell r="J75">
            <v>14.6</v>
          </cell>
        </row>
        <row r="76">
          <cell r="A76">
            <v>23712</v>
          </cell>
          <cell r="B76">
            <v>14.5</v>
          </cell>
          <cell r="C76">
            <v>14.9</v>
          </cell>
          <cell r="D76">
            <v>15</v>
          </cell>
          <cell r="E76">
            <v>15</v>
          </cell>
          <cell r="F76">
            <v>14.6</v>
          </cell>
          <cell r="G76">
            <v>15.4</v>
          </cell>
          <cell r="I76">
            <v>15.6</v>
          </cell>
          <cell r="J76">
            <v>14.7</v>
          </cell>
        </row>
        <row r="77">
          <cell r="A77">
            <v>23802</v>
          </cell>
          <cell r="B77">
            <v>14.5</v>
          </cell>
          <cell r="C77">
            <v>15</v>
          </cell>
          <cell r="D77">
            <v>15.2</v>
          </cell>
          <cell r="E77">
            <v>15</v>
          </cell>
          <cell r="F77">
            <v>14.7</v>
          </cell>
          <cell r="G77">
            <v>15.4</v>
          </cell>
          <cell r="I77">
            <v>15.6</v>
          </cell>
          <cell r="J77">
            <v>14.8</v>
          </cell>
        </row>
        <row r="78">
          <cell r="A78">
            <v>23894</v>
          </cell>
          <cell r="B78">
            <v>14.7</v>
          </cell>
          <cell r="C78">
            <v>15.2</v>
          </cell>
          <cell r="D78">
            <v>15.3</v>
          </cell>
          <cell r="E78">
            <v>15.1</v>
          </cell>
          <cell r="F78">
            <v>14.9</v>
          </cell>
          <cell r="G78">
            <v>15.6</v>
          </cell>
          <cell r="I78">
            <v>15.8</v>
          </cell>
          <cell r="J78">
            <v>15</v>
          </cell>
        </row>
        <row r="79">
          <cell r="A79">
            <v>23986</v>
          </cell>
          <cell r="B79">
            <v>14.8</v>
          </cell>
          <cell r="C79">
            <v>15.3</v>
          </cell>
          <cell r="D79">
            <v>15.6</v>
          </cell>
          <cell r="E79">
            <v>15.2</v>
          </cell>
          <cell r="F79">
            <v>15</v>
          </cell>
          <cell r="G79">
            <v>15.8</v>
          </cell>
          <cell r="I79">
            <v>15.9</v>
          </cell>
          <cell r="J79">
            <v>15.1</v>
          </cell>
        </row>
        <row r="80">
          <cell r="A80">
            <v>24077</v>
          </cell>
          <cell r="B80">
            <v>15</v>
          </cell>
          <cell r="C80">
            <v>15.5</v>
          </cell>
          <cell r="D80">
            <v>15.8</v>
          </cell>
          <cell r="E80">
            <v>15.5</v>
          </cell>
          <cell r="F80">
            <v>15.1</v>
          </cell>
          <cell r="G80">
            <v>16</v>
          </cell>
          <cell r="I80">
            <v>16.100000000000001</v>
          </cell>
          <cell r="J80">
            <v>15.3</v>
          </cell>
        </row>
        <row r="81">
          <cell r="A81">
            <v>24167</v>
          </cell>
          <cell r="B81">
            <v>15</v>
          </cell>
          <cell r="C81">
            <v>15.5</v>
          </cell>
          <cell r="D81">
            <v>15.9</v>
          </cell>
          <cell r="E81">
            <v>15.5</v>
          </cell>
          <cell r="F81">
            <v>15.3</v>
          </cell>
          <cell r="G81">
            <v>15.9</v>
          </cell>
          <cell r="I81">
            <v>16.100000000000001</v>
          </cell>
          <cell r="J81">
            <v>15.4</v>
          </cell>
        </row>
        <row r="82">
          <cell r="A82">
            <v>24259</v>
          </cell>
          <cell r="B82">
            <v>15.1</v>
          </cell>
          <cell r="C82">
            <v>15.6</v>
          </cell>
          <cell r="D82">
            <v>16</v>
          </cell>
          <cell r="E82">
            <v>15.7</v>
          </cell>
          <cell r="F82">
            <v>15.6</v>
          </cell>
          <cell r="G82">
            <v>16</v>
          </cell>
          <cell r="I82">
            <v>16.100000000000001</v>
          </cell>
          <cell r="J82">
            <v>15.5</v>
          </cell>
        </row>
        <row r="83">
          <cell r="A83">
            <v>24351</v>
          </cell>
          <cell r="B83">
            <v>15.2</v>
          </cell>
          <cell r="C83">
            <v>15.7</v>
          </cell>
          <cell r="D83">
            <v>16.100000000000001</v>
          </cell>
          <cell r="E83">
            <v>15.7</v>
          </cell>
          <cell r="F83">
            <v>15.7</v>
          </cell>
          <cell r="G83">
            <v>16</v>
          </cell>
          <cell r="I83">
            <v>16.2</v>
          </cell>
          <cell r="J83">
            <v>15.5</v>
          </cell>
        </row>
        <row r="84">
          <cell r="A84">
            <v>24442</v>
          </cell>
          <cell r="B84">
            <v>15.3</v>
          </cell>
          <cell r="C84">
            <v>15.8</v>
          </cell>
          <cell r="D84">
            <v>16.2</v>
          </cell>
          <cell r="E84">
            <v>15.9</v>
          </cell>
          <cell r="F84">
            <v>15.8</v>
          </cell>
          <cell r="G84">
            <v>16.100000000000001</v>
          </cell>
          <cell r="I84">
            <v>16.3</v>
          </cell>
          <cell r="J84">
            <v>15.7</v>
          </cell>
        </row>
        <row r="85">
          <cell r="A85">
            <v>24532</v>
          </cell>
          <cell r="B85">
            <v>15.4</v>
          </cell>
          <cell r="C85">
            <v>15.9</v>
          </cell>
          <cell r="D85">
            <v>16.3</v>
          </cell>
          <cell r="E85">
            <v>16</v>
          </cell>
          <cell r="F85">
            <v>15.9</v>
          </cell>
          <cell r="G85">
            <v>16.3</v>
          </cell>
          <cell r="I85">
            <v>16.399999999999999</v>
          </cell>
          <cell r="J85">
            <v>15.8</v>
          </cell>
        </row>
        <row r="86">
          <cell r="A86">
            <v>24624</v>
          </cell>
          <cell r="B86">
            <v>15.5</v>
          </cell>
          <cell r="C86">
            <v>16.2</v>
          </cell>
          <cell r="D86">
            <v>16.399999999999999</v>
          </cell>
          <cell r="E86">
            <v>16.2</v>
          </cell>
          <cell r="F86">
            <v>16.100000000000001</v>
          </cell>
          <cell r="G86">
            <v>16.5</v>
          </cell>
          <cell r="I86">
            <v>16.600000000000001</v>
          </cell>
          <cell r="J86">
            <v>15.9</v>
          </cell>
        </row>
        <row r="87">
          <cell r="A87">
            <v>24716</v>
          </cell>
          <cell r="B87">
            <v>15.7</v>
          </cell>
          <cell r="C87">
            <v>16.399999999999999</v>
          </cell>
          <cell r="D87">
            <v>16.7</v>
          </cell>
          <cell r="E87">
            <v>16.399999999999999</v>
          </cell>
          <cell r="F87">
            <v>16.2</v>
          </cell>
          <cell r="G87">
            <v>16.899999999999999</v>
          </cell>
          <cell r="I87">
            <v>16.7</v>
          </cell>
          <cell r="J87">
            <v>16.2</v>
          </cell>
        </row>
        <row r="88">
          <cell r="A88">
            <v>24807</v>
          </cell>
          <cell r="B88">
            <v>15.8</v>
          </cell>
          <cell r="C88">
            <v>16.399999999999999</v>
          </cell>
          <cell r="D88">
            <v>16.7</v>
          </cell>
          <cell r="E88">
            <v>16.3</v>
          </cell>
          <cell r="F88">
            <v>16.3</v>
          </cell>
          <cell r="G88">
            <v>17.100000000000001</v>
          </cell>
          <cell r="I88">
            <v>16.8</v>
          </cell>
          <cell r="J88">
            <v>16.2</v>
          </cell>
        </row>
        <row r="89">
          <cell r="A89">
            <v>24898</v>
          </cell>
          <cell r="B89">
            <v>15.9</v>
          </cell>
          <cell r="C89">
            <v>16.5</v>
          </cell>
          <cell r="D89">
            <v>16.8</v>
          </cell>
          <cell r="E89">
            <v>16.399999999999999</v>
          </cell>
          <cell r="F89">
            <v>16.399999999999999</v>
          </cell>
          <cell r="G89">
            <v>17</v>
          </cell>
          <cell r="I89">
            <v>16.8</v>
          </cell>
          <cell r="J89">
            <v>16.3</v>
          </cell>
        </row>
        <row r="90">
          <cell r="A90">
            <v>24990</v>
          </cell>
          <cell r="B90">
            <v>16</v>
          </cell>
          <cell r="C90">
            <v>16.7</v>
          </cell>
          <cell r="D90">
            <v>16.8</v>
          </cell>
          <cell r="E90">
            <v>16.600000000000001</v>
          </cell>
          <cell r="F90">
            <v>16.5</v>
          </cell>
          <cell r="G90">
            <v>17</v>
          </cell>
          <cell r="I90">
            <v>16.899999999999999</v>
          </cell>
          <cell r="J90">
            <v>16.399999999999999</v>
          </cell>
        </row>
        <row r="91">
          <cell r="A91">
            <v>25082</v>
          </cell>
          <cell r="B91">
            <v>16</v>
          </cell>
          <cell r="C91">
            <v>16.7</v>
          </cell>
          <cell r="D91">
            <v>17</v>
          </cell>
          <cell r="E91">
            <v>16.600000000000001</v>
          </cell>
          <cell r="F91">
            <v>16.600000000000001</v>
          </cell>
          <cell r="G91">
            <v>17.100000000000001</v>
          </cell>
          <cell r="I91">
            <v>16.899999999999999</v>
          </cell>
          <cell r="J91">
            <v>16.5</v>
          </cell>
        </row>
        <row r="92">
          <cell r="A92">
            <v>25173</v>
          </cell>
          <cell r="B92">
            <v>16.3</v>
          </cell>
          <cell r="C92">
            <v>16.8</v>
          </cell>
          <cell r="D92">
            <v>17.100000000000001</v>
          </cell>
          <cell r="E92">
            <v>16.7</v>
          </cell>
          <cell r="F92">
            <v>16.600000000000001</v>
          </cell>
          <cell r="G92">
            <v>17.2</v>
          </cell>
          <cell r="I92">
            <v>17</v>
          </cell>
          <cell r="J92">
            <v>16.600000000000001</v>
          </cell>
        </row>
        <row r="93">
          <cell r="A93">
            <v>25263</v>
          </cell>
          <cell r="B93">
            <v>16.399999999999999</v>
          </cell>
          <cell r="C93">
            <v>16.899999999999999</v>
          </cell>
          <cell r="D93">
            <v>17.2</v>
          </cell>
          <cell r="E93">
            <v>16.8</v>
          </cell>
          <cell r="F93">
            <v>16.8</v>
          </cell>
          <cell r="G93">
            <v>17.3</v>
          </cell>
          <cell r="I93">
            <v>17.2</v>
          </cell>
          <cell r="J93">
            <v>16.8</v>
          </cell>
        </row>
        <row r="94">
          <cell r="A94">
            <v>25355</v>
          </cell>
          <cell r="B94">
            <v>16.5</v>
          </cell>
          <cell r="C94">
            <v>17</v>
          </cell>
          <cell r="D94">
            <v>17.3</v>
          </cell>
          <cell r="E94">
            <v>16.899999999999999</v>
          </cell>
          <cell r="F94">
            <v>17</v>
          </cell>
          <cell r="G94">
            <v>17.399999999999999</v>
          </cell>
          <cell r="I94">
            <v>17.2</v>
          </cell>
          <cell r="J94">
            <v>16.899999999999999</v>
          </cell>
        </row>
        <row r="95">
          <cell r="A95">
            <v>25447</v>
          </cell>
          <cell r="B95">
            <v>16.600000000000001</v>
          </cell>
          <cell r="C95">
            <v>17.100000000000001</v>
          </cell>
          <cell r="D95">
            <v>17.399999999999999</v>
          </cell>
          <cell r="E95">
            <v>17</v>
          </cell>
          <cell r="F95">
            <v>17.100000000000001</v>
          </cell>
          <cell r="G95">
            <v>17.399999999999999</v>
          </cell>
          <cell r="I95">
            <v>17.3</v>
          </cell>
          <cell r="J95">
            <v>17</v>
          </cell>
        </row>
        <row r="96">
          <cell r="A96">
            <v>25538</v>
          </cell>
          <cell r="B96">
            <v>16.8</v>
          </cell>
          <cell r="C96">
            <v>17.2</v>
          </cell>
          <cell r="D96">
            <v>17.5</v>
          </cell>
          <cell r="E96">
            <v>17.100000000000001</v>
          </cell>
          <cell r="F96">
            <v>17.3</v>
          </cell>
          <cell r="G96">
            <v>17.600000000000001</v>
          </cell>
          <cell r="I96">
            <v>17.5</v>
          </cell>
          <cell r="J96">
            <v>17.100000000000001</v>
          </cell>
        </row>
        <row r="97">
          <cell r="A97">
            <v>25628</v>
          </cell>
          <cell r="B97">
            <v>17.100000000000001</v>
          </cell>
          <cell r="C97">
            <v>17.3</v>
          </cell>
          <cell r="D97">
            <v>17.7</v>
          </cell>
          <cell r="E97">
            <v>17.2</v>
          </cell>
          <cell r="F97">
            <v>17.399999999999999</v>
          </cell>
          <cell r="G97">
            <v>17.7</v>
          </cell>
          <cell r="I97">
            <v>17.7</v>
          </cell>
          <cell r="J97">
            <v>17.3</v>
          </cell>
        </row>
        <row r="98">
          <cell r="A98">
            <v>25720</v>
          </cell>
          <cell r="B98">
            <v>17.3</v>
          </cell>
          <cell r="C98">
            <v>17.5</v>
          </cell>
          <cell r="D98">
            <v>17.8</v>
          </cell>
          <cell r="E98">
            <v>17.5</v>
          </cell>
          <cell r="F98">
            <v>17.7</v>
          </cell>
          <cell r="G98">
            <v>17.8</v>
          </cell>
          <cell r="I98">
            <v>17.8</v>
          </cell>
          <cell r="J98">
            <v>17.5</v>
          </cell>
        </row>
        <row r="99">
          <cell r="A99">
            <v>25812</v>
          </cell>
          <cell r="B99">
            <v>17.3</v>
          </cell>
          <cell r="C99">
            <v>17.600000000000001</v>
          </cell>
          <cell r="D99">
            <v>18</v>
          </cell>
          <cell r="E99">
            <v>17.5</v>
          </cell>
          <cell r="F99">
            <v>17.7</v>
          </cell>
          <cell r="G99">
            <v>17.899999999999999</v>
          </cell>
          <cell r="I99">
            <v>18</v>
          </cell>
          <cell r="J99">
            <v>17.600000000000001</v>
          </cell>
        </row>
        <row r="100">
          <cell r="A100">
            <v>25903</v>
          </cell>
          <cell r="B100">
            <v>17.8</v>
          </cell>
          <cell r="C100">
            <v>17.899999999999999</v>
          </cell>
          <cell r="D100">
            <v>18.399999999999999</v>
          </cell>
          <cell r="E100">
            <v>17.8</v>
          </cell>
          <cell r="F100">
            <v>18</v>
          </cell>
          <cell r="G100">
            <v>18.3</v>
          </cell>
          <cell r="I100">
            <v>18.5</v>
          </cell>
          <cell r="J100">
            <v>17.899999999999999</v>
          </cell>
        </row>
        <row r="101">
          <cell r="A101">
            <v>25993</v>
          </cell>
          <cell r="B101">
            <v>18</v>
          </cell>
          <cell r="C101">
            <v>18.100000000000001</v>
          </cell>
          <cell r="D101">
            <v>18.7</v>
          </cell>
          <cell r="E101">
            <v>18</v>
          </cell>
          <cell r="F101">
            <v>18.2</v>
          </cell>
          <cell r="G101">
            <v>18.399999999999999</v>
          </cell>
          <cell r="I101">
            <v>18.600000000000001</v>
          </cell>
          <cell r="J101">
            <v>18.100000000000001</v>
          </cell>
        </row>
        <row r="102">
          <cell r="A102">
            <v>26085</v>
          </cell>
          <cell r="B102">
            <v>18.399999999999999</v>
          </cell>
          <cell r="C102">
            <v>18.3</v>
          </cell>
          <cell r="D102">
            <v>19</v>
          </cell>
          <cell r="E102">
            <v>18.399999999999999</v>
          </cell>
          <cell r="F102">
            <v>18.399999999999999</v>
          </cell>
          <cell r="G102">
            <v>18.7</v>
          </cell>
          <cell r="I102">
            <v>18.899999999999999</v>
          </cell>
          <cell r="J102">
            <v>18.399999999999999</v>
          </cell>
        </row>
        <row r="103">
          <cell r="A103">
            <v>26177</v>
          </cell>
          <cell r="B103">
            <v>18.899999999999999</v>
          </cell>
          <cell r="C103">
            <v>18.5</v>
          </cell>
          <cell r="D103">
            <v>19.3</v>
          </cell>
          <cell r="E103">
            <v>18.5</v>
          </cell>
          <cell r="F103">
            <v>18.600000000000001</v>
          </cell>
          <cell r="G103">
            <v>19</v>
          </cell>
          <cell r="I103">
            <v>19.2</v>
          </cell>
          <cell r="J103">
            <v>18.8</v>
          </cell>
        </row>
        <row r="104">
          <cell r="A104">
            <v>26268</v>
          </cell>
          <cell r="B104">
            <v>19.399999999999999</v>
          </cell>
          <cell r="C104">
            <v>19</v>
          </cell>
          <cell r="D104">
            <v>19.7</v>
          </cell>
          <cell r="E104">
            <v>19</v>
          </cell>
          <cell r="F104">
            <v>19.100000000000001</v>
          </cell>
          <cell r="G104">
            <v>19.600000000000001</v>
          </cell>
          <cell r="I104">
            <v>19.5</v>
          </cell>
          <cell r="J104">
            <v>19.2</v>
          </cell>
        </row>
        <row r="105">
          <cell r="A105">
            <v>26359</v>
          </cell>
          <cell r="B105">
            <v>19.600000000000001</v>
          </cell>
          <cell r="C105">
            <v>19.2</v>
          </cell>
          <cell r="D105">
            <v>19.899999999999999</v>
          </cell>
          <cell r="E105">
            <v>19.100000000000001</v>
          </cell>
          <cell r="F105">
            <v>19.3</v>
          </cell>
          <cell r="G105">
            <v>19.7</v>
          </cell>
          <cell r="I105">
            <v>19.600000000000001</v>
          </cell>
          <cell r="J105">
            <v>19.399999999999999</v>
          </cell>
        </row>
        <row r="106">
          <cell r="A106">
            <v>26451</v>
          </cell>
          <cell r="B106">
            <v>19.8</v>
          </cell>
          <cell r="C106">
            <v>19.399999999999999</v>
          </cell>
          <cell r="D106">
            <v>20.100000000000001</v>
          </cell>
          <cell r="E106">
            <v>19.3</v>
          </cell>
          <cell r="F106">
            <v>19.5</v>
          </cell>
          <cell r="G106">
            <v>19.8</v>
          </cell>
          <cell r="I106">
            <v>19.8</v>
          </cell>
          <cell r="J106">
            <v>19.600000000000001</v>
          </cell>
        </row>
        <row r="107">
          <cell r="A107">
            <v>26543</v>
          </cell>
          <cell r="B107">
            <v>20</v>
          </cell>
          <cell r="C107">
            <v>19.600000000000001</v>
          </cell>
          <cell r="D107">
            <v>20.2</v>
          </cell>
          <cell r="E107">
            <v>19.600000000000001</v>
          </cell>
          <cell r="F107">
            <v>19.8</v>
          </cell>
          <cell r="G107">
            <v>20.100000000000001</v>
          </cell>
          <cell r="I107">
            <v>20.100000000000001</v>
          </cell>
          <cell r="J107">
            <v>19.899999999999999</v>
          </cell>
          <cell r="T107">
            <v>1</v>
          </cell>
          <cell r="U107">
            <v>1</v>
          </cell>
          <cell r="V107">
            <v>0.5</v>
          </cell>
          <cell r="W107">
            <v>1.6</v>
          </cell>
          <cell r="X107">
            <v>1.5</v>
          </cell>
          <cell r="Y107">
            <v>1.5</v>
          </cell>
          <cell r="AA107">
            <v>1.5</v>
          </cell>
          <cell r="AB107">
            <v>1.5</v>
          </cell>
        </row>
        <row r="108">
          <cell r="A108">
            <v>26634</v>
          </cell>
          <cell r="B108">
            <v>20.2</v>
          </cell>
          <cell r="C108">
            <v>19.8</v>
          </cell>
          <cell r="D108">
            <v>20.5</v>
          </cell>
          <cell r="E108">
            <v>19.8</v>
          </cell>
          <cell r="F108">
            <v>19.899999999999999</v>
          </cell>
          <cell r="G108">
            <v>20.3</v>
          </cell>
          <cell r="I108">
            <v>20.399999999999999</v>
          </cell>
          <cell r="J108">
            <v>20.100000000000001</v>
          </cell>
          <cell r="T108">
            <v>1</v>
          </cell>
          <cell r="U108">
            <v>1</v>
          </cell>
          <cell r="V108">
            <v>1.5</v>
          </cell>
          <cell r="W108">
            <v>1</v>
          </cell>
          <cell r="X108">
            <v>0.5</v>
          </cell>
          <cell r="Y108">
            <v>1</v>
          </cell>
          <cell r="AA108">
            <v>1.5</v>
          </cell>
          <cell r="AB108">
            <v>1</v>
          </cell>
        </row>
        <row r="109">
          <cell r="A109">
            <v>26724</v>
          </cell>
          <cell r="B109">
            <v>20.7</v>
          </cell>
          <cell r="C109">
            <v>20.3</v>
          </cell>
          <cell r="D109">
            <v>21</v>
          </cell>
          <cell r="E109">
            <v>20.2</v>
          </cell>
          <cell r="F109">
            <v>20.3</v>
          </cell>
          <cell r="G109">
            <v>20.7</v>
          </cell>
          <cell r="I109">
            <v>20.8</v>
          </cell>
          <cell r="J109">
            <v>20.5</v>
          </cell>
          <cell r="T109">
            <v>2.5</v>
          </cell>
          <cell r="U109">
            <v>2.5</v>
          </cell>
          <cell r="V109">
            <v>2.4</v>
          </cell>
          <cell r="W109">
            <v>2</v>
          </cell>
          <cell r="X109">
            <v>2</v>
          </cell>
          <cell r="Y109">
            <v>2</v>
          </cell>
          <cell r="AA109">
            <v>2</v>
          </cell>
          <cell r="AB109">
            <v>2</v>
          </cell>
        </row>
        <row r="110">
          <cell r="A110">
            <v>26816</v>
          </cell>
          <cell r="B110">
            <v>21.3</v>
          </cell>
          <cell r="C110">
            <v>21</v>
          </cell>
          <cell r="D110">
            <v>21.7</v>
          </cell>
          <cell r="E110">
            <v>21</v>
          </cell>
          <cell r="F110">
            <v>20.8</v>
          </cell>
          <cell r="G110">
            <v>21.3</v>
          </cell>
          <cell r="I110">
            <v>21.4</v>
          </cell>
          <cell r="J110">
            <v>21.2</v>
          </cell>
          <cell r="K110">
            <v>7.6</v>
          </cell>
          <cell r="L110">
            <v>8.1999999999999993</v>
          </cell>
          <cell r="M110">
            <v>8</v>
          </cell>
          <cell r="N110">
            <v>8.8000000000000007</v>
          </cell>
          <cell r="O110">
            <v>6.7</v>
          </cell>
          <cell r="P110">
            <v>7.6</v>
          </cell>
          <cell r="R110">
            <v>8.1</v>
          </cell>
          <cell r="S110">
            <v>8.1999999999999993</v>
          </cell>
          <cell r="T110">
            <v>2.9</v>
          </cell>
          <cell r="U110">
            <v>3.4</v>
          </cell>
          <cell r="V110">
            <v>3.3</v>
          </cell>
          <cell r="W110">
            <v>4</v>
          </cell>
          <cell r="X110">
            <v>2.5</v>
          </cell>
          <cell r="Y110">
            <v>2.9</v>
          </cell>
          <cell r="AA110">
            <v>2.9</v>
          </cell>
          <cell r="AB110">
            <v>3.4</v>
          </cell>
        </row>
        <row r="111">
          <cell r="A111">
            <v>26908</v>
          </cell>
          <cell r="B111">
            <v>22.1</v>
          </cell>
          <cell r="C111">
            <v>21.8</v>
          </cell>
          <cell r="D111">
            <v>22.6</v>
          </cell>
          <cell r="E111">
            <v>21.7</v>
          </cell>
          <cell r="F111">
            <v>21.3</v>
          </cell>
          <cell r="G111">
            <v>22</v>
          </cell>
          <cell r="I111">
            <v>22.2</v>
          </cell>
          <cell r="J111">
            <v>21.9</v>
          </cell>
          <cell r="K111">
            <v>10.5</v>
          </cell>
          <cell r="L111">
            <v>11.2</v>
          </cell>
          <cell r="M111">
            <v>11.9</v>
          </cell>
          <cell r="N111">
            <v>10.7</v>
          </cell>
          <cell r="O111">
            <v>7.6</v>
          </cell>
          <cell r="P111">
            <v>9.5</v>
          </cell>
          <cell r="R111">
            <v>10.4</v>
          </cell>
          <cell r="S111">
            <v>10.1</v>
          </cell>
          <cell r="T111">
            <v>3.8</v>
          </cell>
          <cell r="U111">
            <v>3.8</v>
          </cell>
          <cell r="V111">
            <v>4.0999999999999996</v>
          </cell>
          <cell r="W111">
            <v>3.3</v>
          </cell>
          <cell r="X111">
            <v>2.4</v>
          </cell>
          <cell r="Y111">
            <v>3.3</v>
          </cell>
          <cell r="AA111">
            <v>3.7</v>
          </cell>
          <cell r="AB111">
            <v>3.3</v>
          </cell>
        </row>
        <row r="112">
          <cell r="A112">
            <v>26999</v>
          </cell>
          <cell r="B112">
            <v>23</v>
          </cell>
          <cell r="C112">
            <v>22.5</v>
          </cell>
          <cell r="D112">
            <v>23.4</v>
          </cell>
          <cell r="E112">
            <v>22.6</v>
          </cell>
          <cell r="F112">
            <v>22</v>
          </cell>
          <cell r="G112">
            <v>22.9</v>
          </cell>
          <cell r="I112">
            <v>23.1</v>
          </cell>
          <cell r="J112">
            <v>22.7</v>
          </cell>
          <cell r="K112">
            <v>13.9</v>
          </cell>
          <cell r="L112">
            <v>13.6</v>
          </cell>
          <cell r="M112">
            <v>14.1</v>
          </cell>
          <cell r="N112">
            <v>14.1</v>
          </cell>
          <cell r="O112">
            <v>10.6</v>
          </cell>
          <cell r="P112">
            <v>12.8</v>
          </cell>
          <cell r="R112">
            <v>13.2</v>
          </cell>
          <cell r="S112">
            <v>12.9</v>
          </cell>
          <cell r="T112">
            <v>4.0999999999999996</v>
          </cell>
          <cell r="U112">
            <v>3.2</v>
          </cell>
          <cell r="V112">
            <v>3.5</v>
          </cell>
          <cell r="W112">
            <v>4.0999999999999996</v>
          </cell>
          <cell r="X112">
            <v>3.3</v>
          </cell>
          <cell r="Y112">
            <v>4.0999999999999996</v>
          </cell>
          <cell r="AA112">
            <v>4.0999999999999996</v>
          </cell>
          <cell r="AB112">
            <v>3.7</v>
          </cell>
        </row>
        <row r="113">
          <cell r="A113">
            <v>27089</v>
          </cell>
          <cell r="B113">
            <v>23.4</v>
          </cell>
          <cell r="C113">
            <v>23.1</v>
          </cell>
          <cell r="D113">
            <v>24</v>
          </cell>
          <cell r="E113">
            <v>23.2</v>
          </cell>
          <cell r="F113">
            <v>22.5</v>
          </cell>
          <cell r="G113">
            <v>23.4</v>
          </cell>
          <cell r="I113">
            <v>23.7</v>
          </cell>
          <cell r="J113">
            <v>23.3</v>
          </cell>
          <cell r="K113">
            <v>13</v>
          </cell>
          <cell r="L113">
            <v>13.8</v>
          </cell>
          <cell r="M113">
            <v>14.3</v>
          </cell>
          <cell r="N113">
            <v>14.9</v>
          </cell>
          <cell r="O113">
            <v>10.8</v>
          </cell>
          <cell r="P113">
            <v>13</v>
          </cell>
          <cell r="R113">
            <v>13.9</v>
          </cell>
          <cell r="S113">
            <v>13.7</v>
          </cell>
          <cell r="T113">
            <v>1.7</v>
          </cell>
          <cell r="U113">
            <v>2.7</v>
          </cell>
          <cell r="V113">
            <v>2.6</v>
          </cell>
          <cell r="W113">
            <v>2.7</v>
          </cell>
          <cell r="X113">
            <v>2.2999999999999998</v>
          </cell>
          <cell r="Y113">
            <v>2.2000000000000002</v>
          </cell>
          <cell r="AA113">
            <v>2.6</v>
          </cell>
          <cell r="AB113">
            <v>2.6</v>
          </cell>
        </row>
        <row r="114">
          <cell r="A114">
            <v>27181</v>
          </cell>
          <cell r="B114">
            <v>24.4</v>
          </cell>
          <cell r="C114">
            <v>24.1</v>
          </cell>
          <cell r="D114">
            <v>24.8</v>
          </cell>
          <cell r="E114">
            <v>24.2</v>
          </cell>
          <cell r="F114">
            <v>23.3</v>
          </cell>
          <cell r="G114">
            <v>24.4</v>
          </cell>
          <cell r="I114">
            <v>24.5</v>
          </cell>
          <cell r="J114">
            <v>24.3</v>
          </cell>
          <cell r="K114">
            <v>14.6</v>
          </cell>
          <cell r="L114">
            <v>14.8</v>
          </cell>
          <cell r="M114">
            <v>14.3</v>
          </cell>
          <cell r="N114">
            <v>15.2</v>
          </cell>
          <cell r="O114">
            <v>12</v>
          </cell>
          <cell r="P114">
            <v>14.6</v>
          </cell>
          <cell r="R114">
            <v>14.5</v>
          </cell>
          <cell r="S114">
            <v>14.6</v>
          </cell>
          <cell r="T114">
            <v>4.3</v>
          </cell>
          <cell r="U114">
            <v>4.3</v>
          </cell>
          <cell r="V114">
            <v>3.3</v>
          </cell>
          <cell r="W114">
            <v>4.3</v>
          </cell>
          <cell r="X114">
            <v>3.6</v>
          </cell>
          <cell r="Y114">
            <v>4.3</v>
          </cell>
          <cell r="AA114">
            <v>3.4</v>
          </cell>
          <cell r="AB114">
            <v>4.3</v>
          </cell>
        </row>
        <row r="115">
          <cell r="A115">
            <v>27273</v>
          </cell>
          <cell r="B115">
            <v>25.7</v>
          </cell>
          <cell r="C115">
            <v>25.3</v>
          </cell>
          <cell r="D115">
            <v>26.2</v>
          </cell>
          <cell r="E115">
            <v>25.4</v>
          </cell>
          <cell r="F115">
            <v>24.4</v>
          </cell>
          <cell r="G115">
            <v>25.6</v>
          </cell>
          <cell r="I115">
            <v>25.8</v>
          </cell>
          <cell r="J115">
            <v>25.5</v>
          </cell>
          <cell r="K115">
            <v>16.3</v>
          </cell>
          <cell r="L115">
            <v>16.100000000000001</v>
          </cell>
          <cell r="M115">
            <v>15.9</v>
          </cell>
          <cell r="N115">
            <v>17.100000000000001</v>
          </cell>
          <cell r="O115">
            <v>14.6</v>
          </cell>
          <cell r="P115">
            <v>16.399999999999999</v>
          </cell>
          <cell r="R115">
            <v>16.2</v>
          </cell>
          <cell r="S115">
            <v>16.399999999999999</v>
          </cell>
          <cell r="T115">
            <v>5.3</v>
          </cell>
          <cell r="U115">
            <v>5</v>
          </cell>
          <cell r="V115">
            <v>5.6</v>
          </cell>
          <cell r="W115">
            <v>5</v>
          </cell>
          <cell r="X115">
            <v>4.7</v>
          </cell>
          <cell r="Y115">
            <v>4.9000000000000004</v>
          </cell>
          <cell r="AA115">
            <v>5.3</v>
          </cell>
          <cell r="AB115">
            <v>4.9000000000000004</v>
          </cell>
        </row>
        <row r="116">
          <cell r="A116">
            <v>27364</v>
          </cell>
          <cell r="B116">
            <v>26.6</v>
          </cell>
          <cell r="C116">
            <v>26.1</v>
          </cell>
          <cell r="D116">
            <v>27</v>
          </cell>
          <cell r="E116">
            <v>26.5</v>
          </cell>
          <cell r="F116">
            <v>25.9</v>
          </cell>
          <cell r="G116">
            <v>26.9</v>
          </cell>
          <cell r="I116">
            <v>26.6</v>
          </cell>
          <cell r="J116">
            <v>26.4</v>
          </cell>
          <cell r="K116">
            <v>15.7</v>
          </cell>
          <cell r="L116">
            <v>16</v>
          </cell>
          <cell r="M116">
            <v>15.4</v>
          </cell>
          <cell r="N116">
            <v>17.3</v>
          </cell>
          <cell r="O116">
            <v>17.7</v>
          </cell>
          <cell r="P116">
            <v>17.5</v>
          </cell>
          <cell r="R116">
            <v>15.2</v>
          </cell>
          <cell r="S116">
            <v>16.3</v>
          </cell>
          <cell r="T116">
            <v>3.5</v>
          </cell>
          <cell r="U116">
            <v>3.2</v>
          </cell>
          <cell r="V116">
            <v>3.1</v>
          </cell>
          <cell r="W116">
            <v>4.3</v>
          </cell>
          <cell r="X116">
            <v>6.1</v>
          </cell>
          <cell r="Y116">
            <v>5.0999999999999996</v>
          </cell>
          <cell r="AA116">
            <v>3.1</v>
          </cell>
          <cell r="AB116">
            <v>3.5</v>
          </cell>
        </row>
        <row r="117">
          <cell r="A117">
            <v>27454</v>
          </cell>
          <cell r="B117">
            <v>27.4</v>
          </cell>
          <cell r="C117">
            <v>27.2</v>
          </cell>
          <cell r="D117">
            <v>27.7</v>
          </cell>
          <cell r="E117">
            <v>27.7</v>
          </cell>
          <cell r="F117">
            <v>26.9</v>
          </cell>
          <cell r="G117">
            <v>27.5</v>
          </cell>
          <cell r="I117">
            <v>27.2</v>
          </cell>
          <cell r="J117">
            <v>27.4</v>
          </cell>
          <cell r="K117">
            <v>17.100000000000001</v>
          </cell>
          <cell r="L117">
            <v>17.7</v>
          </cell>
          <cell r="M117">
            <v>15.4</v>
          </cell>
          <cell r="N117">
            <v>19.399999999999999</v>
          </cell>
          <cell r="O117">
            <v>19.600000000000001</v>
          </cell>
          <cell r="P117">
            <v>17.5</v>
          </cell>
          <cell r="R117">
            <v>14.8</v>
          </cell>
          <cell r="S117">
            <v>17.600000000000001</v>
          </cell>
          <cell r="T117">
            <v>3</v>
          </cell>
          <cell r="U117">
            <v>4.2</v>
          </cell>
          <cell r="V117">
            <v>2.6</v>
          </cell>
          <cell r="W117">
            <v>4.5</v>
          </cell>
          <cell r="X117">
            <v>3.9</v>
          </cell>
          <cell r="Y117">
            <v>2.2000000000000002</v>
          </cell>
          <cell r="AA117">
            <v>2.2999999999999998</v>
          </cell>
          <cell r="AB117">
            <v>3.8</v>
          </cell>
        </row>
        <row r="118">
          <cell r="A118">
            <v>27546</v>
          </cell>
          <cell r="B118">
            <v>28.5</v>
          </cell>
          <cell r="C118">
            <v>28.1</v>
          </cell>
          <cell r="D118">
            <v>28.5</v>
          </cell>
          <cell r="E118">
            <v>28.6</v>
          </cell>
          <cell r="F118">
            <v>28</v>
          </cell>
          <cell r="G118">
            <v>28.4</v>
          </cell>
          <cell r="I118">
            <v>28.4</v>
          </cell>
          <cell r="J118">
            <v>28.4</v>
          </cell>
          <cell r="K118">
            <v>16.8</v>
          </cell>
          <cell r="L118">
            <v>16.600000000000001</v>
          </cell>
          <cell r="M118">
            <v>14.9</v>
          </cell>
          <cell r="N118">
            <v>18.2</v>
          </cell>
          <cell r="O118">
            <v>20.2</v>
          </cell>
          <cell r="P118">
            <v>16.399999999999999</v>
          </cell>
          <cell r="R118">
            <v>15.9</v>
          </cell>
          <cell r="S118">
            <v>16.899999999999999</v>
          </cell>
          <cell r="T118">
            <v>4</v>
          </cell>
          <cell r="U118">
            <v>3.3</v>
          </cell>
          <cell r="V118">
            <v>2.9</v>
          </cell>
          <cell r="W118">
            <v>3.2</v>
          </cell>
          <cell r="X118">
            <v>4.0999999999999996</v>
          </cell>
          <cell r="Y118">
            <v>3.3</v>
          </cell>
          <cell r="AA118">
            <v>4.4000000000000004</v>
          </cell>
          <cell r="AB118">
            <v>3.6</v>
          </cell>
        </row>
        <row r="119">
          <cell r="A119">
            <v>27638</v>
          </cell>
          <cell r="B119">
            <v>28.9</v>
          </cell>
          <cell r="C119">
            <v>28.2</v>
          </cell>
          <cell r="D119">
            <v>29</v>
          </cell>
          <cell r="E119">
            <v>28.4</v>
          </cell>
          <cell r="F119">
            <v>28</v>
          </cell>
          <cell r="G119">
            <v>28.6</v>
          </cell>
          <cell r="I119">
            <v>28.3</v>
          </cell>
          <cell r="J119">
            <v>28.6</v>
          </cell>
          <cell r="K119">
            <v>12.5</v>
          </cell>
          <cell r="L119">
            <v>11.5</v>
          </cell>
          <cell r="M119">
            <v>10.7</v>
          </cell>
          <cell r="N119">
            <v>11.8</v>
          </cell>
          <cell r="O119">
            <v>14.8</v>
          </cell>
          <cell r="P119">
            <v>11.7</v>
          </cell>
          <cell r="R119">
            <v>9.6999999999999993</v>
          </cell>
          <cell r="S119">
            <v>12.2</v>
          </cell>
          <cell r="T119">
            <v>1.4</v>
          </cell>
          <cell r="U119">
            <v>0.4</v>
          </cell>
          <cell r="V119">
            <v>1.8</v>
          </cell>
          <cell r="W119">
            <v>-0.7</v>
          </cell>
          <cell r="X119">
            <v>0</v>
          </cell>
          <cell r="Y119">
            <v>0.7</v>
          </cell>
          <cell r="AA119">
            <v>-0.4</v>
          </cell>
          <cell r="AB119">
            <v>0.7</v>
          </cell>
        </row>
        <row r="120">
          <cell r="A120">
            <v>27729</v>
          </cell>
          <cell r="B120">
            <v>30.2</v>
          </cell>
          <cell r="C120">
            <v>29.9</v>
          </cell>
          <cell r="D120">
            <v>30.8</v>
          </cell>
          <cell r="E120">
            <v>30</v>
          </cell>
          <cell r="F120">
            <v>29.7</v>
          </cell>
          <cell r="G120">
            <v>30.8</v>
          </cell>
          <cell r="I120">
            <v>30.6</v>
          </cell>
          <cell r="J120">
            <v>30.2</v>
          </cell>
          <cell r="K120">
            <v>13.5</v>
          </cell>
          <cell r="L120">
            <v>14.6</v>
          </cell>
          <cell r="M120">
            <v>14.1</v>
          </cell>
          <cell r="N120">
            <v>13.2</v>
          </cell>
          <cell r="O120">
            <v>14.7</v>
          </cell>
          <cell r="P120">
            <v>14.5</v>
          </cell>
          <cell r="R120">
            <v>15</v>
          </cell>
          <cell r="S120">
            <v>14.4</v>
          </cell>
          <cell r="T120">
            <v>4.5</v>
          </cell>
          <cell r="U120">
            <v>6</v>
          </cell>
          <cell r="V120">
            <v>6.2</v>
          </cell>
          <cell r="W120">
            <v>5.6</v>
          </cell>
          <cell r="X120">
            <v>6.1</v>
          </cell>
          <cell r="Y120">
            <v>7.7</v>
          </cell>
          <cell r="AA120">
            <v>8.1</v>
          </cell>
          <cell r="AB120">
            <v>5.6</v>
          </cell>
        </row>
        <row r="121">
          <cell r="A121">
            <v>27820</v>
          </cell>
          <cell r="B121">
            <v>31.2</v>
          </cell>
          <cell r="C121">
            <v>30.7</v>
          </cell>
          <cell r="D121">
            <v>31.7</v>
          </cell>
          <cell r="E121">
            <v>31</v>
          </cell>
          <cell r="F121">
            <v>30.7</v>
          </cell>
          <cell r="G121">
            <v>31.6</v>
          </cell>
          <cell r="I121">
            <v>31.4</v>
          </cell>
          <cell r="J121">
            <v>31</v>
          </cell>
          <cell r="K121">
            <v>13.9</v>
          </cell>
          <cell r="L121">
            <v>12.9</v>
          </cell>
          <cell r="M121">
            <v>14.4</v>
          </cell>
          <cell r="N121">
            <v>11.9</v>
          </cell>
          <cell r="O121">
            <v>14.1</v>
          </cell>
          <cell r="P121">
            <v>14.9</v>
          </cell>
          <cell r="R121">
            <v>15.4</v>
          </cell>
          <cell r="S121">
            <v>13.1</v>
          </cell>
          <cell r="T121">
            <v>3.3</v>
          </cell>
          <cell r="U121">
            <v>2.7</v>
          </cell>
          <cell r="V121">
            <v>2.9</v>
          </cell>
          <cell r="W121">
            <v>3.3</v>
          </cell>
          <cell r="X121">
            <v>3.4</v>
          </cell>
          <cell r="Y121">
            <v>2.6</v>
          </cell>
          <cell r="AA121">
            <v>2.6</v>
          </cell>
          <cell r="AB121">
            <v>2.6</v>
          </cell>
        </row>
        <row r="122">
          <cell r="A122">
            <v>27912</v>
          </cell>
          <cell r="B122">
            <v>31.9</v>
          </cell>
          <cell r="C122">
            <v>31.5</v>
          </cell>
          <cell r="D122">
            <v>32.5</v>
          </cell>
          <cell r="E122">
            <v>31.9</v>
          </cell>
          <cell r="F122">
            <v>31.8</v>
          </cell>
          <cell r="G122">
            <v>32.6</v>
          </cell>
          <cell r="I122">
            <v>32.4</v>
          </cell>
          <cell r="J122">
            <v>31.8</v>
          </cell>
          <cell r="K122">
            <v>11.9</v>
          </cell>
          <cell r="L122">
            <v>12.1</v>
          </cell>
          <cell r="M122">
            <v>14</v>
          </cell>
          <cell r="N122">
            <v>11.5</v>
          </cell>
          <cell r="O122">
            <v>13.6</v>
          </cell>
          <cell r="P122">
            <v>14.8</v>
          </cell>
          <cell r="R122">
            <v>14.1</v>
          </cell>
          <cell r="S122">
            <v>12</v>
          </cell>
          <cell r="T122">
            <v>2.2000000000000002</v>
          </cell>
          <cell r="U122">
            <v>2.6</v>
          </cell>
          <cell r="V122">
            <v>2.5</v>
          </cell>
          <cell r="W122">
            <v>2.9</v>
          </cell>
          <cell r="X122">
            <v>3.6</v>
          </cell>
          <cell r="Y122">
            <v>3.2</v>
          </cell>
          <cell r="AA122">
            <v>3.2</v>
          </cell>
          <cell r="AB122">
            <v>2.6</v>
          </cell>
        </row>
        <row r="123">
          <cell r="A123">
            <v>28004</v>
          </cell>
          <cell r="B123">
            <v>32.4</v>
          </cell>
          <cell r="C123">
            <v>32.299999999999997</v>
          </cell>
          <cell r="D123">
            <v>33.299999999999997</v>
          </cell>
          <cell r="E123">
            <v>32.799999999999997</v>
          </cell>
          <cell r="F123">
            <v>32.6</v>
          </cell>
          <cell r="G123">
            <v>33.4</v>
          </cell>
          <cell r="I123">
            <v>33.1</v>
          </cell>
          <cell r="J123">
            <v>32.6</v>
          </cell>
          <cell r="K123">
            <v>12.1</v>
          </cell>
          <cell r="L123">
            <v>14.5</v>
          </cell>
          <cell r="M123">
            <v>14.8</v>
          </cell>
          <cell r="N123">
            <v>15.5</v>
          </cell>
          <cell r="O123">
            <v>16.399999999999999</v>
          </cell>
          <cell r="P123">
            <v>16.8</v>
          </cell>
          <cell r="R123">
            <v>17</v>
          </cell>
          <cell r="S123">
            <v>14</v>
          </cell>
          <cell r="T123">
            <v>1.6</v>
          </cell>
          <cell r="U123">
            <v>2.5</v>
          </cell>
          <cell r="V123">
            <v>2.5</v>
          </cell>
          <cell r="W123">
            <v>2.8</v>
          </cell>
          <cell r="X123">
            <v>2.5</v>
          </cell>
          <cell r="Y123">
            <v>2.5</v>
          </cell>
          <cell r="AA123">
            <v>2.2000000000000002</v>
          </cell>
          <cell r="AB123">
            <v>2.5</v>
          </cell>
        </row>
        <row r="124">
          <cell r="A124">
            <v>28095</v>
          </cell>
          <cell r="B124">
            <v>34.200000000000003</v>
          </cell>
          <cell r="C124">
            <v>34.200000000000003</v>
          </cell>
          <cell r="D124">
            <v>35.299999999999997</v>
          </cell>
          <cell r="E124">
            <v>35</v>
          </cell>
          <cell r="F124">
            <v>34.700000000000003</v>
          </cell>
          <cell r="G124">
            <v>35.299999999999997</v>
          </cell>
          <cell r="I124">
            <v>34.9</v>
          </cell>
          <cell r="J124">
            <v>34.5</v>
          </cell>
          <cell r="K124">
            <v>13.2</v>
          </cell>
          <cell r="L124">
            <v>14.4</v>
          </cell>
          <cell r="M124">
            <v>14.6</v>
          </cell>
          <cell r="N124">
            <v>16.7</v>
          </cell>
          <cell r="O124">
            <v>16.8</v>
          </cell>
          <cell r="P124">
            <v>14.6</v>
          </cell>
          <cell r="R124">
            <v>14.1</v>
          </cell>
          <cell r="S124">
            <v>14.2</v>
          </cell>
          <cell r="T124">
            <v>5.6</v>
          </cell>
          <cell r="U124">
            <v>5.9</v>
          </cell>
          <cell r="V124">
            <v>6</v>
          </cell>
          <cell r="W124">
            <v>6.7</v>
          </cell>
          <cell r="X124">
            <v>6.4</v>
          </cell>
          <cell r="Y124">
            <v>5.7</v>
          </cell>
          <cell r="AA124">
            <v>5.4</v>
          </cell>
          <cell r="AB124">
            <v>5.8</v>
          </cell>
        </row>
        <row r="125">
          <cell r="A125">
            <v>28185</v>
          </cell>
          <cell r="B125">
            <v>34.9</v>
          </cell>
          <cell r="C125">
            <v>35.1</v>
          </cell>
          <cell r="D125">
            <v>36.1</v>
          </cell>
          <cell r="E125">
            <v>35.799999999999997</v>
          </cell>
          <cell r="F125">
            <v>35.5</v>
          </cell>
          <cell r="G125">
            <v>36</v>
          </cell>
          <cell r="I125">
            <v>35.5</v>
          </cell>
          <cell r="J125">
            <v>35.299999999999997</v>
          </cell>
          <cell r="K125">
            <v>11.9</v>
          </cell>
          <cell r="L125">
            <v>14.3</v>
          </cell>
          <cell r="M125">
            <v>13.9</v>
          </cell>
          <cell r="N125">
            <v>15.5</v>
          </cell>
          <cell r="O125">
            <v>15.6</v>
          </cell>
          <cell r="P125">
            <v>13.9</v>
          </cell>
          <cell r="R125">
            <v>13.1</v>
          </cell>
          <cell r="S125">
            <v>13.9</v>
          </cell>
          <cell r="T125">
            <v>2</v>
          </cell>
          <cell r="U125">
            <v>2.6</v>
          </cell>
          <cell r="V125">
            <v>2.2999999999999998</v>
          </cell>
          <cell r="W125">
            <v>2.2999999999999998</v>
          </cell>
          <cell r="X125">
            <v>2.2999999999999998</v>
          </cell>
          <cell r="Y125">
            <v>2</v>
          </cell>
          <cell r="AA125">
            <v>1.7</v>
          </cell>
          <cell r="AB125">
            <v>2.2999999999999998</v>
          </cell>
        </row>
        <row r="126">
          <cell r="A126">
            <v>28277</v>
          </cell>
          <cell r="B126">
            <v>35.700000000000003</v>
          </cell>
          <cell r="C126">
            <v>36.1</v>
          </cell>
          <cell r="D126">
            <v>36.799999999999997</v>
          </cell>
          <cell r="E126">
            <v>36.6</v>
          </cell>
          <cell r="F126">
            <v>36.299999999999997</v>
          </cell>
          <cell r="G126">
            <v>36.9</v>
          </cell>
          <cell r="I126">
            <v>36.1</v>
          </cell>
          <cell r="J126">
            <v>36.1</v>
          </cell>
          <cell r="K126">
            <v>11.9</v>
          </cell>
          <cell r="L126">
            <v>14.6</v>
          </cell>
          <cell r="M126">
            <v>13.2</v>
          </cell>
          <cell r="N126">
            <v>14.7</v>
          </cell>
          <cell r="O126">
            <v>14.2</v>
          </cell>
          <cell r="P126">
            <v>13.2</v>
          </cell>
          <cell r="R126">
            <v>11.4</v>
          </cell>
          <cell r="S126">
            <v>13.5</v>
          </cell>
          <cell r="T126">
            <v>2.2999999999999998</v>
          </cell>
          <cell r="U126">
            <v>2.8</v>
          </cell>
          <cell r="V126">
            <v>1.9</v>
          </cell>
          <cell r="W126">
            <v>2.2000000000000002</v>
          </cell>
          <cell r="X126">
            <v>2.2999999999999998</v>
          </cell>
          <cell r="Y126">
            <v>2.5</v>
          </cell>
          <cell r="AA126">
            <v>1.7</v>
          </cell>
          <cell r="AB126">
            <v>2.2999999999999998</v>
          </cell>
        </row>
        <row r="127">
          <cell r="A127">
            <v>28369</v>
          </cell>
          <cell r="B127">
            <v>36.299999999999997</v>
          </cell>
          <cell r="C127">
            <v>36.799999999999997</v>
          </cell>
          <cell r="D127">
            <v>37.5</v>
          </cell>
          <cell r="E127">
            <v>37.5</v>
          </cell>
          <cell r="F127">
            <v>37.200000000000003</v>
          </cell>
          <cell r="G127">
            <v>37.700000000000003</v>
          </cell>
          <cell r="I127">
            <v>36.799999999999997</v>
          </cell>
          <cell r="J127">
            <v>36.799999999999997</v>
          </cell>
          <cell r="K127">
            <v>12</v>
          </cell>
          <cell r="L127">
            <v>13.9</v>
          </cell>
          <cell r="M127">
            <v>12.6</v>
          </cell>
          <cell r="N127">
            <v>14.3</v>
          </cell>
          <cell r="O127">
            <v>14.1</v>
          </cell>
          <cell r="P127">
            <v>12.9</v>
          </cell>
          <cell r="R127">
            <v>11.2</v>
          </cell>
          <cell r="S127">
            <v>12.9</v>
          </cell>
          <cell r="T127">
            <v>1.7</v>
          </cell>
          <cell r="U127">
            <v>1.9</v>
          </cell>
          <cell r="V127">
            <v>1.9</v>
          </cell>
          <cell r="W127">
            <v>2.5</v>
          </cell>
          <cell r="X127">
            <v>2.5</v>
          </cell>
          <cell r="Y127">
            <v>2.2000000000000002</v>
          </cell>
          <cell r="AA127">
            <v>1.9</v>
          </cell>
          <cell r="AB127">
            <v>1.9</v>
          </cell>
        </row>
        <row r="128">
          <cell r="A128">
            <v>28460</v>
          </cell>
          <cell r="B128">
            <v>37.1</v>
          </cell>
          <cell r="C128">
            <v>37.6</v>
          </cell>
          <cell r="D128">
            <v>38.299999999999997</v>
          </cell>
          <cell r="E128">
            <v>38.4</v>
          </cell>
          <cell r="F128">
            <v>38.5</v>
          </cell>
          <cell r="G128">
            <v>38.700000000000003</v>
          </cell>
          <cell r="I128">
            <v>38</v>
          </cell>
          <cell r="J128">
            <v>37.700000000000003</v>
          </cell>
          <cell r="K128">
            <v>8.5</v>
          </cell>
          <cell r="L128">
            <v>9.9</v>
          </cell>
          <cell r="M128">
            <v>8.5</v>
          </cell>
          <cell r="N128">
            <v>9.6999999999999993</v>
          </cell>
          <cell r="O128">
            <v>11</v>
          </cell>
          <cell r="P128">
            <v>9.6</v>
          </cell>
          <cell r="R128">
            <v>8.9</v>
          </cell>
          <cell r="S128">
            <v>9.3000000000000007</v>
          </cell>
          <cell r="T128">
            <v>2.2000000000000002</v>
          </cell>
          <cell r="U128">
            <v>2.2000000000000002</v>
          </cell>
          <cell r="V128">
            <v>2.1</v>
          </cell>
          <cell r="W128">
            <v>2.4</v>
          </cell>
          <cell r="X128">
            <v>3.5</v>
          </cell>
          <cell r="Y128">
            <v>2.7</v>
          </cell>
          <cell r="AA128">
            <v>3.3</v>
          </cell>
          <cell r="AB128">
            <v>2.4</v>
          </cell>
        </row>
        <row r="129">
          <cell r="A129">
            <v>28550</v>
          </cell>
          <cell r="B129">
            <v>37.6</v>
          </cell>
          <cell r="C129">
            <v>38</v>
          </cell>
          <cell r="D129">
            <v>39</v>
          </cell>
          <cell r="E129">
            <v>38.700000000000003</v>
          </cell>
          <cell r="F129">
            <v>38.9</v>
          </cell>
          <cell r="G129">
            <v>39.200000000000003</v>
          </cell>
          <cell r="I129">
            <v>38.4</v>
          </cell>
          <cell r="J129">
            <v>38.200000000000003</v>
          </cell>
          <cell r="K129">
            <v>7.7</v>
          </cell>
          <cell r="L129">
            <v>8.3000000000000007</v>
          </cell>
          <cell r="M129">
            <v>8</v>
          </cell>
          <cell r="N129">
            <v>8.1</v>
          </cell>
          <cell r="O129">
            <v>9.6</v>
          </cell>
          <cell r="P129">
            <v>8.9</v>
          </cell>
          <cell r="R129">
            <v>8.1999999999999993</v>
          </cell>
          <cell r="S129">
            <v>8.1999999999999993</v>
          </cell>
          <cell r="T129">
            <v>1.3</v>
          </cell>
          <cell r="U129">
            <v>1.1000000000000001</v>
          </cell>
          <cell r="V129">
            <v>1.8</v>
          </cell>
          <cell r="W129">
            <v>0.8</v>
          </cell>
          <cell r="X129">
            <v>1</v>
          </cell>
          <cell r="Y129">
            <v>1.3</v>
          </cell>
          <cell r="AA129">
            <v>1.1000000000000001</v>
          </cell>
          <cell r="AB129">
            <v>1.3</v>
          </cell>
        </row>
        <row r="130">
          <cell r="A130">
            <v>28642</v>
          </cell>
          <cell r="B130">
            <v>38.4</v>
          </cell>
          <cell r="C130">
            <v>39</v>
          </cell>
          <cell r="D130">
            <v>39.799999999999997</v>
          </cell>
          <cell r="E130">
            <v>39.5</v>
          </cell>
          <cell r="F130">
            <v>39.6</v>
          </cell>
          <cell r="G130">
            <v>39.9</v>
          </cell>
          <cell r="I130">
            <v>39</v>
          </cell>
          <cell r="J130">
            <v>39</v>
          </cell>
          <cell r="K130">
            <v>7.6</v>
          </cell>
          <cell r="L130">
            <v>8</v>
          </cell>
          <cell r="M130">
            <v>8.1999999999999993</v>
          </cell>
          <cell r="N130">
            <v>7.9</v>
          </cell>
          <cell r="O130">
            <v>9.1</v>
          </cell>
          <cell r="P130">
            <v>8.1</v>
          </cell>
          <cell r="R130">
            <v>8</v>
          </cell>
          <cell r="S130">
            <v>8</v>
          </cell>
          <cell r="T130">
            <v>2.1</v>
          </cell>
          <cell r="U130">
            <v>2.6</v>
          </cell>
          <cell r="V130">
            <v>2.1</v>
          </cell>
          <cell r="W130">
            <v>2.1</v>
          </cell>
          <cell r="X130">
            <v>1.8</v>
          </cell>
          <cell r="Y130">
            <v>1.8</v>
          </cell>
          <cell r="AA130">
            <v>1.6</v>
          </cell>
          <cell r="AB130">
            <v>2.1</v>
          </cell>
        </row>
        <row r="131">
          <cell r="A131">
            <v>28734</v>
          </cell>
          <cell r="B131">
            <v>39.200000000000003</v>
          </cell>
          <cell r="C131">
            <v>39.6</v>
          </cell>
          <cell r="D131">
            <v>40.5</v>
          </cell>
          <cell r="E131">
            <v>40.299999999999997</v>
          </cell>
          <cell r="F131">
            <v>40.4</v>
          </cell>
          <cell r="G131">
            <v>40.5</v>
          </cell>
          <cell r="I131">
            <v>39.799999999999997</v>
          </cell>
          <cell r="J131">
            <v>39.700000000000003</v>
          </cell>
          <cell r="K131">
            <v>8</v>
          </cell>
          <cell r="L131">
            <v>7.6</v>
          </cell>
          <cell r="M131">
            <v>8</v>
          </cell>
          <cell r="N131">
            <v>7.5</v>
          </cell>
          <cell r="O131">
            <v>8.6</v>
          </cell>
          <cell r="P131">
            <v>7.4</v>
          </cell>
          <cell r="R131">
            <v>8.1999999999999993</v>
          </cell>
          <cell r="S131">
            <v>7.9</v>
          </cell>
          <cell r="T131">
            <v>2.1</v>
          </cell>
          <cell r="U131">
            <v>1.5</v>
          </cell>
          <cell r="V131">
            <v>1.8</v>
          </cell>
          <cell r="W131">
            <v>2</v>
          </cell>
          <cell r="X131">
            <v>2</v>
          </cell>
          <cell r="Y131">
            <v>1.5</v>
          </cell>
          <cell r="AA131">
            <v>2.1</v>
          </cell>
          <cell r="AB131">
            <v>1.8</v>
          </cell>
        </row>
        <row r="132">
          <cell r="A132">
            <v>28825</v>
          </cell>
          <cell r="B132">
            <v>40.1</v>
          </cell>
          <cell r="C132">
            <v>40.299999999999997</v>
          </cell>
          <cell r="D132">
            <v>41.8</v>
          </cell>
          <cell r="E132">
            <v>40.9</v>
          </cell>
          <cell r="F132">
            <v>41.3</v>
          </cell>
          <cell r="G132">
            <v>41.4</v>
          </cell>
          <cell r="I132">
            <v>40.700000000000003</v>
          </cell>
          <cell r="J132">
            <v>40.6</v>
          </cell>
          <cell r="K132">
            <v>8.1</v>
          </cell>
          <cell r="L132">
            <v>7.2</v>
          </cell>
          <cell r="M132">
            <v>9.1</v>
          </cell>
          <cell r="N132">
            <v>6.5</v>
          </cell>
          <cell r="O132">
            <v>7.3</v>
          </cell>
          <cell r="P132">
            <v>7</v>
          </cell>
          <cell r="R132">
            <v>7.1</v>
          </cell>
          <cell r="S132">
            <v>7.7</v>
          </cell>
          <cell r="T132">
            <v>2.2999999999999998</v>
          </cell>
          <cell r="U132">
            <v>1.8</v>
          </cell>
          <cell r="V132">
            <v>3.2</v>
          </cell>
          <cell r="W132">
            <v>1.5</v>
          </cell>
          <cell r="X132">
            <v>2.2000000000000002</v>
          </cell>
          <cell r="Y132">
            <v>2.2000000000000002</v>
          </cell>
          <cell r="AA132">
            <v>2.2999999999999998</v>
          </cell>
          <cell r="AB132">
            <v>2.2999999999999998</v>
          </cell>
        </row>
        <row r="133">
          <cell r="A133">
            <v>28915</v>
          </cell>
          <cell r="B133">
            <v>40.9</v>
          </cell>
          <cell r="C133">
            <v>41.1</v>
          </cell>
          <cell r="D133">
            <v>42.1</v>
          </cell>
          <cell r="E133">
            <v>41.6</v>
          </cell>
          <cell r="F133">
            <v>41.9</v>
          </cell>
          <cell r="G133">
            <v>42.3</v>
          </cell>
          <cell r="I133">
            <v>41.4</v>
          </cell>
          <cell r="J133">
            <v>41.3</v>
          </cell>
          <cell r="K133">
            <v>8.8000000000000007</v>
          </cell>
          <cell r="L133">
            <v>8.1999999999999993</v>
          </cell>
          <cell r="M133">
            <v>7.9</v>
          </cell>
          <cell r="N133">
            <v>7.5</v>
          </cell>
          <cell r="O133">
            <v>7.7</v>
          </cell>
          <cell r="P133">
            <v>7.9</v>
          </cell>
          <cell r="R133">
            <v>7.8</v>
          </cell>
          <cell r="S133">
            <v>8.1</v>
          </cell>
          <cell r="T133">
            <v>2</v>
          </cell>
          <cell r="U133">
            <v>2</v>
          </cell>
          <cell r="V133">
            <v>0.7</v>
          </cell>
          <cell r="W133">
            <v>1.7</v>
          </cell>
          <cell r="X133">
            <v>1.5</v>
          </cell>
          <cell r="Y133">
            <v>2.2000000000000002</v>
          </cell>
          <cell r="AA133">
            <v>1.7</v>
          </cell>
          <cell r="AB133">
            <v>1.7</v>
          </cell>
        </row>
        <row r="134">
          <cell r="A134">
            <v>29007</v>
          </cell>
          <cell r="B134">
            <v>42.1</v>
          </cell>
          <cell r="C134">
            <v>42.1</v>
          </cell>
          <cell r="D134">
            <v>43</v>
          </cell>
          <cell r="E134">
            <v>42.7</v>
          </cell>
          <cell r="F134">
            <v>43</v>
          </cell>
          <cell r="G134">
            <v>43.4</v>
          </cell>
          <cell r="I134">
            <v>42.7</v>
          </cell>
          <cell r="J134">
            <v>42.4</v>
          </cell>
          <cell r="K134">
            <v>9.6</v>
          </cell>
          <cell r="L134">
            <v>7.9</v>
          </cell>
          <cell r="M134">
            <v>8</v>
          </cell>
          <cell r="N134">
            <v>8.1</v>
          </cell>
          <cell r="O134">
            <v>8.6</v>
          </cell>
          <cell r="P134">
            <v>8.8000000000000007</v>
          </cell>
          <cell r="R134">
            <v>9.5</v>
          </cell>
          <cell r="S134">
            <v>8.6999999999999993</v>
          </cell>
          <cell r="T134">
            <v>2.9</v>
          </cell>
          <cell r="U134">
            <v>2.4</v>
          </cell>
          <cell r="V134">
            <v>2.1</v>
          </cell>
          <cell r="W134">
            <v>2.6</v>
          </cell>
          <cell r="X134">
            <v>2.6</v>
          </cell>
          <cell r="Y134">
            <v>2.6</v>
          </cell>
          <cell r="AA134">
            <v>3.1</v>
          </cell>
          <cell r="AB134">
            <v>2.7</v>
          </cell>
        </row>
        <row r="135">
          <cell r="A135">
            <v>29099</v>
          </cell>
          <cell r="B135">
            <v>43.1</v>
          </cell>
          <cell r="C135">
            <v>43.3</v>
          </cell>
          <cell r="D135">
            <v>44</v>
          </cell>
          <cell r="E135">
            <v>43.5</v>
          </cell>
          <cell r="F135">
            <v>43.8</v>
          </cell>
          <cell r="G135">
            <v>44.5</v>
          </cell>
          <cell r="I135">
            <v>43.8</v>
          </cell>
          <cell r="J135">
            <v>43.4</v>
          </cell>
          <cell r="K135">
            <v>9.9</v>
          </cell>
          <cell r="L135">
            <v>9.3000000000000007</v>
          </cell>
          <cell r="M135">
            <v>8.6</v>
          </cell>
          <cell r="N135">
            <v>7.9</v>
          </cell>
          <cell r="O135">
            <v>8.4</v>
          </cell>
          <cell r="P135">
            <v>9.9</v>
          </cell>
          <cell r="R135">
            <v>10.1</v>
          </cell>
          <cell r="S135">
            <v>9.3000000000000007</v>
          </cell>
          <cell r="T135">
            <v>2.4</v>
          </cell>
          <cell r="U135">
            <v>2.9</v>
          </cell>
          <cell r="V135">
            <v>2.2999999999999998</v>
          </cell>
          <cell r="W135">
            <v>1.9</v>
          </cell>
          <cell r="X135">
            <v>1.9</v>
          </cell>
          <cell r="Y135">
            <v>2.5</v>
          </cell>
          <cell r="AA135">
            <v>2.6</v>
          </cell>
          <cell r="AB135">
            <v>2.4</v>
          </cell>
        </row>
        <row r="136">
          <cell r="A136">
            <v>29190</v>
          </cell>
          <cell r="B136">
            <v>44.3</v>
          </cell>
          <cell r="C136">
            <v>44.5</v>
          </cell>
          <cell r="D136">
            <v>45.4</v>
          </cell>
          <cell r="E136">
            <v>45.2</v>
          </cell>
          <cell r="F136">
            <v>45.3</v>
          </cell>
          <cell r="G136">
            <v>45.7</v>
          </cell>
          <cell r="I136">
            <v>44.9</v>
          </cell>
          <cell r="J136">
            <v>44.7</v>
          </cell>
          <cell r="K136">
            <v>10.5</v>
          </cell>
          <cell r="L136">
            <v>10.4</v>
          </cell>
          <cell r="M136">
            <v>8.6</v>
          </cell>
          <cell r="N136">
            <v>10.5</v>
          </cell>
          <cell r="O136">
            <v>9.6999999999999993</v>
          </cell>
          <cell r="P136">
            <v>10.4</v>
          </cell>
          <cell r="R136">
            <v>10.3</v>
          </cell>
          <cell r="S136">
            <v>10.1</v>
          </cell>
          <cell r="T136">
            <v>2.8</v>
          </cell>
          <cell r="U136">
            <v>2.8</v>
          </cell>
          <cell r="V136">
            <v>3.2</v>
          </cell>
          <cell r="W136">
            <v>3.9</v>
          </cell>
          <cell r="X136">
            <v>3.4</v>
          </cell>
          <cell r="Y136">
            <v>2.7</v>
          </cell>
          <cell r="AA136">
            <v>2.5</v>
          </cell>
          <cell r="AB136">
            <v>3</v>
          </cell>
        </row>
        <row r="137">
          <cell r="A137">
            <v>29281</v>
          </cell>
          <cell r="B137">
            <v>45.5</v>
          </cell>
          <cell r="C137">
            <v>45.2</v>
          </cell>
          <cell r="D137">
            <v>46.6</v>
          </cell>
          <cell r="E137">
            <v>46</v>
          </cell>
          <cell r="F137">
            <v>46.1</v>
          </cell>
          <cell r="G137">
            <v>46.7</v>
          </cell>
          <cell r="I137">
            <v>46.1</v>
          </cell>
          <cell r="J137">
            <v>45.7</v>
          </cell>
          <cell r="K137">
            <v>11.2</v>
          </cell>
          <cell r="L137">
            <v>10</v>
          </cell>
          <cell r="M137">
            <v>10.7</v>
          </cell>
          <cell r="N137">
            <v>10.6</v>
          </cell>
          <cell r="O137">
            <v>10</v>
          </cell>
          <cell r="P137">
            <v>10.4</v>
          </cell>
          <cell r="R137">
            <v>11.4</v>
          </cell>
          <cell r="S137">
            <v>10.7</v>
          </cell>
          <cell r="T137">
            <v>2.7</v>
          </cell>
          <cell r="U137">
            <v>1.6</v>
          </cell>
          <cell r="V137">
            <v>2.6</v>
          </cell>
          <cell r="W137">
            <v>1.8</v>
          </cell>
          <cell r="X137">
            <v>1.8</v>
          </cell>
          <cell r="Y137">
            <v>2.2000000000000002</v>
          </cell>
          <cell r="AA137">
            <v>2.7</v>
          </cell>
          <cell r="AB137">
            <v>2.2000000000000002</v>
          </cell>
        </row>
        <row r="138">
          <cell r="A138">
            <v>29373</v>
          </cell>
          <cell r="B138">
            <v>46.7</v>
          </cell>
          <cell r="C138">
            <v>46.6</v>
          </cell>
          <cell r="D138">
            <v>47.7</v>
          </cell>
          <cell r="E138">
            <v>47.4</v>
          </cell>
          <cell r="F138">
            <v>47.2</v>
          </cell>
          <cell r="G138">
            <v>47.8</v>
          </cell>
          <cell r="I138">
            <v>47.4</v>
          </cell>
          <cell r="J138">
            <v>47</v>
          </cell>
          <cell r="K138">
            <v>10.9</v>
          </cell>
          <cell r="L138">
            <v>10.7</v>
          </cell>
          <cell r="M138">
            <v>10.9</v>
          </cell>
          <cell r="N138">
            <v>11</v>
          </cell>
          <cell r="O138">
            <v>9.8000000000000007</v>
          </cell>
          <cell r="P138">
            <v>10.1</v>
          </cell>
          <cell r="R138">
            <v>11</v>
          </cell>
          <cell r="S138">
            <v>10.8</v>
          </cell>
          <cell r="T138">
            <v>2.6</v>
          </cell>
          <cell r="U138">
            <v>3.1</v>
          </cell>
          <cell r="V138">
            <v>2.4</v>
          </cell>
          <cell r="W138">
            <v>3</v>
          </cell>
          <cell r="X138">
            <v>2.4</v>
          </cell>
          <cell r="Y138">
            <v>2.4</v>
          </cell>
          <cell r="AA138">
            <v>2.8</v>
          </cell>
          <cell r="AB138">
            <v>2.8</v>
          </cell>
        </row>
        <row r="139">
          <cell r="A139">
            <v>29465</v>
          </cell>
          <cell r="B139">
            <v>47.6</v>
          </cell>
          <cell r="C139">
            <v>47.5</v>
          </cell>
          <cell r="D139">
            <v>48.5</v>
          </cell>
          <cell r="E139">
            <v>48</v>
          </cell>
          <cell r="F139">
            <v>48.3</v>
          </cell>
          <cell r="G139">
            <v>48.9</v>
          </cell>
          <cell r="H139">
            <v>51</v>
          </cell>
          <cell r="I139">
            <v>48.3</v>
          </cell>
          <cell r="J139">
            <v>47.8</v>
          </cell>
          <cell r="K139">
            <v>10.4</v>
          </cell>
          <cell r="L139">
            <v>9.6999999999999993</v>
          </cell>
          <cell r="M139">
            <v>10.199999999999999</v>
          </cell>
          <cell r="N139">
            <v>10.3</v>
          </cell>
          <cell r="O139">
            <v>10.3</v>
          </cell>
          <cell r="P139">
            <v>9.9</v>
          </cell>
          <cell r="R139">
            <v>10.3</v>
          </cell>
          <cell r="S139">
            <v>10.1</v>
          </cell>
          <cell r="T139">
            <v>1.9</v>
          </cell>
          <cell r="U139">
            <v>1.9</v>
          </cell>
          <cell r="V139">
            <v>1.7</v>
          </cell>
          <cell r="W139">
            <v>1.3</v>
          </cell>
          <cell r="X139">
            <v>2.2999999999999998</v>
          </cell>
          <cell r="Y139">
            <v>2.2999999999999998</v>
          </cell>
          <cell r="AA139">
            <v>1.9</v>
          </cell>
          <cell r="AB139">
            <v>1.7</v>
          </cell>
        </row>
        <row r="140">
          <cell r="A140">
            <v>29556</v>
          </cell>
          <cell r="B140">
            <v>48.6</v>
          </cell>
          <cell r="C140">
            <v>48.5</v>
          </cell>
          <cell r="D140">
            <v>49.6</v>
          </cell>
          <cell r="E140">
            <v>49</v>
          </cell>
          <cell r="F140">
            <v>49</v>
          </cell>
          <cell r="G140">
            <v>49.8</v>
          </cell>
          <cell r="H140">
            <v>52.2</v>
          </cell>
          <cell r="I140">
            <v>49.4</v>
          </cell>
          <cell r="J140">
            <v>48.8</v>
          </cell>
          <cell r="K140">
            <v>9.6999999999999993</v>
          </cell>
          <cell r="L140">
            <v>9</v>
          </cell>
          <cell r="M140">
            <v>9.3000000000000007</v>
          </cell>
          <cell r="N140">
            <v>8.4</v>
          </cell>
          <cell r="O140">
            <v>8.1999999999999993</v>
          </cell>
          <cell r="P140">
            <v>9</v>
          </cell>
          <cell r="R140">
            <v>10</v>
          </cell>
          <cell r="S140">
            <v>9.1999999999999993</v>
          </cell>
          <cell r="T140">
            <v>2.1</v>
          </cell>
          <cell r="U140">
            <v>2.1</v>
          </cell>
          <cell r="V140">
            <v>2.2999999999999998</v>
          </cell>
          <cell r="W140">
            <v>2.1</v>
          </cell>
          <cell r="X140">
            <v>1.4</v>
          </cell>
          <cell r="Y140">
            <v>1.8</v>
          </cell>
          <cell r="Z140">
            <v>2.4</v>
          </cell>
          <cell r="AA140">
            <v>2.2999999999999998</v>
          </cell>
          <cell r="AB140">
            <v>2.1</v>
          </cell>
        </row>
        <row r="141">
          <cell r="A141">
            <v>29646</v>
          </cell>
          <cell r="B141">
            <v>49.9</v>
          </cell>
          <cell r="C141">
            <v>49.6</v>
          </cell>
          <cell r="D141">
            <v>50.6</v>
          </cell>
          <cell r="E141">
            <v>50.3</v>
          </cell>
          <cell r="F141">
            <v>50</v>
          </cell>
          <cell r="G141">
            <v>50.9</v>
          </cell>
          <cell r="H141">
            <v>53.2</v>
          </cell>
          <cell r="I141">
            <v>50.4</v>
          </cell>
          <cell r="J141">
            <v>50</v>
          </cell>
          <cell r="K141">
            <v>9.6999999999999993</v>
          </cell>
          <cell r="L141">
            <v>9.6999999999999993</v>
          </cell>
          <cell r="M141">
            <v>8.6</v>
          </cell>
          <cell r="N141">
            <v>9.3000000000000007</v>
          </cell>
          <cell r="O141">
            <v>8.5</v>
          </cell>
          <cell r="P141">
            <v>9</v>
          </cell>
          <cell r="R141">
            <v>9.3000000000000007</v>
          </cell>
          <cell r="S141">
            <v>9.4</v>
          </cell>
          <cell r="T141">
            <v>2.7</v>
          </cell>
          <cell r="U141">
            <v>2.2999999999999998</v>
          </cell>
          <cell r="V141">
            <v>2</v>
          </cell>
          <cell r="W141">
            <v>2.7</v>
          </cell>
          <cell r="X141">
            <v>2</v>
          </cell>
          <cell r="Y141">
            <v>2.2000000000000002</v>
          </cell>
          <cell r="Z141">
            <v>1.9</v>
          </cell>
          <cell r="AA141">
            <v>2</v>
          </cell>
          <cell r="AB141">
            <v>2.5</v>
          </cell>
        </row>
        <row r="142">
          <cell r="A142">
            <v>29738</v>
          </cell>
          <cell r="B142">
            <v>50.9</v>
          </cell>
          <cell r="C142">
            <v>50.7</v>
          </cell>
          <cell r="D142">
            <v>52</v>
          </cell>
          <cell r="E142">
            <v>51.5</v>
          </cell>
          <cell r="F142">
            <v>51.1</v>
          </cell>
          <cell r="G142">
            <v>52</v>
          </cell>
          <cell r="H142">
            <v>54.2</v>
          </cell>
          <cell r="I142">
            <v>51.7</v>
          </cell>
          <cell r="J142">
            <v>51.1</v>
          </cell>
          <cell r="K142">
            <v>9</v>
          </cell>
          <cell r="L142">
            <v>8.8000000000000007</v>
          </cell>
          <cell r="M142">
            <v>9</v>
          </cell>
          <cell r="N142">
            <v>8.6</v>
          </cell>
          <cell r="O142">
            <v>8.3000000000000007</v>
          </cell>
          <cell r="P142">
            <v>8.8000000000000007</v>
          </cell>
          <cell r="R142">
            <v>9.1</v>
          </cell>
          <cell r="S142">
            <v>8.6999999999999993</v>
          </cell>
          <cell r="T142">
            <v>2</v>
          </cell>
          <cell r="U142">
            <v>2.2000000000000002</v>
          </cell>
          <cell r="V142">
            <v>2.8</v>
          </cell>
          <cell r="W142">
            <v>2.4</v>
          </cell>
          <cell r="X142">
            <v>2.2000000000000002</v>
          </cell>
          <cell r="Y142">
            <v>2.2000000000000002</v>
          </cell>
          <cell r="Z142">
            <v>1.9</v>
          </cell>
          <cell r="AA142">
            <v>2.6</v>
          </cell>
          <cell r="AB142">
            <v>2.2000000000000002</v>
          </cell>
        </row>
        <row r="143">
          <cell r="A143">
            <v>29830</v>
          </cell>
          <cell r="B143">
            <v>51.8</v>
          </cell>
          <cell r="C143">
            <v>51.8</v>
          </cell>
          <cell r="D143">
            <v>53.2</v>
          </cell>
          <cell r="E143">
            <v>52.6</v>
          </cell>
          <cell r="F143">
            <v>52.8</v>
          </cell>
          <cell r="G143">
            <v>53.3</v>
          </cell>
          <cell r="H143">
            <v>55.3</v>
          </cell>
          <cell r="I143">
            <v>52.8</v>
          </cell>
          <cell r="J143">
            <v>52.1</v>
          </cell>
          <cell r="K143">
            <v>8.8000000000000007</v>
          </cell>
          <cell r="L143">
            <v>9.1</v>
          </cell>
          <cell r="M143">
            <v>9.6999999999999993</v>
          </cell>
          <cell r="N143">
            <v>9.6</v>
          </cell>
          <cell r="O143">
            <v>9.3000000000000007</v>
          </cell>
          <cell r="P143">
            <v>9</v>
          </cell>
          <cell r="Q143">
            <v>8.4</v>
          </cell>
          <cell r="R143">
            <v>9.3000000000000007</v>
          </cell>
          <cell r="S143">
            <v>9</v>
          </cell>
          <cell r="T143">
            <v>1.8</v>
          </cell>
          <cell r="U143">
            <v>2.2000000000000002</v>
          </cell>
          <cell r="V143">
            <v>2.2999999999999998</v>
          </cell>
          <cell r="W143">
            <v>2.1</v>
          </cell>
          <cell r="X143">
            <v>3.3</v>
          </cell>
          <cell r="Y143">
            <v>2.5</v>
          </cell>
          <cell r="Z143">
            <v>2</v>
          </cell>
          <cell r="AA143">
            <v>2.1</v>
          </cell>
          <cell r="AB143">
            <v>2</v>
          </cell>
        </row>
        <row r="144">
          <cell r="A144">
            <v>29921</v>
          </cell>
          <cell r="B144">
            <v>53.9</v>
          </cell>
          <cell r="C144">
            <v>54.1</v>
          </cell>
          <cell r="D144">
            <v>55.2</v>
          </cell>
          <cell r="E144">
            <v>54.7</v>
          </cell>
          <cell r="F144">
            <v>55.1</v>
          </cell>
          <cell r="G144">
            <v>55.3</v>
          </cell>
          <cell r="H144">
            <v>58.6</v>
          </cell>
          <cell r="I144">
            <v>54.9</v>
          </cell>
          <cell r="J144">
            <v>54.3</v>
          </cell>
          <cell r="K144">
            <v>10.9</v>
          </cell>
          <cell r="L144">
            <v>11.5</v>
          </cell>
          <cell r="M144">
            <v>11.3</v>
          </cell>
          <cell r="N144">
            <v>11.6</v>
          </cell>
          <cell r="O144">
            <v>12.4</v>
          </cell>
          <cell r="P144">
            <v>11</v>
          </cell>
          <cell r="Q144">
            <v>12.3</v>
          </cell>
          <cell r="R144">
            <v>11.1</v>
          </cell>
          <cell r="S144">
            <v>11.3</v>
          </cell>
          <cell r="T144">
            <v>4.0999999999999996</v>
          </cell>
          <cell r="U144">
            <v>4.4000000000000004</v>
          </cell>
          <cell r="V144">
            <v>3.8</v>
          </cell>
          <cell r="W144">
            <v>4</v>
          </cell>
          <cell r="X144">
            <v>4.4000000000000004</v>
          </cell>
          <cell r="Y144">
            <v>3.8</v>
          </cell>
          <cell r="Z144">
            <v>6</v>
          </cell>
          <cell r="AA144">
            <v>4</v>
          </cell>
          <cell r="AB144">
            <v>4.2</v>
          </cell>
        </row>
        <row r="145">
          <cell r="A145">
            <v>30011</v>
          </cell>
          <cell r="B145">
            <v>54.9</v>
          </cell>
          <cell r="C145">
            <v>54.8</v>
          </cell>
          <cell r="D145">
            <v>56.5</v>
          </cell>
          <cell r="E145">
            <v>55.5</v>
          </cell>
          <cell r="F145">
            <v>55.7</v>
          </cell>
          <cell r="G145">
            <v>56.1</v>
          </cell>
          <cell r="H145">
            <v>59.5</v>
          </cell>
          <cell r="I145">
            <v>55.8</v>
          </cell>
          <cell r="J145">
            <v>55.3</v>
          </cell>
          <cell r="K145">
            <v>10</v>
          </cell>
          <cell r="L145">
            <v>10.5</v>
          </cell>
          <cell r="M145">
            <v>11.7</v>
          </cell>
          <cell r="N145">
            <v>10.3</v>
          </cell>
          <cell r="O145">
            <v>11.4</v>
          </cell>
          <cell r="P145">
            <v>10.199999999999999</v>
          </cell>
          <cell r="Q145">
            <v>11.8</v>
          </cell>
          <cell r="R145">
            <v>10.7</v>
          </cell>
          <cell r="S145">
            <v>10.6</v>
          </cell>
          <cell r="T145">
            <v>1.9</v>
          </cell>
          <cell r="U145">
            <v>1.3</v>
          </cell>
          <cell r="V145">
            <v>2.4</v>
          </cell>
          <cell r="W145">
            <v>1.5</v>
          </cell>
          <cell r="X145">
            <v>1.1000000000000001</v>
          </cell>
          <cell r="Y145">
            <v>1.4</v>
          </cell>
          <cell r="Z145">
            <v>1.5</v>
          </cell>
          <cell r="AA145">
            <v>1.6</v>
          </cell>
          <cell r="AB145">
            <v>1.8</v>
          </cell>
        </row>
        <row r="146">
          <cell r="A146">
            <v>30103</v>
          </cell>
          <cell r="B146">
            <v>56.5</v>
          </cell>
          <cell r="C146">
            <v>56.1</v>
          </cell>
          <cell r="D146">
            <v>57.3</v>
          </cell>
          <cell r="E146">
            <v>56.9</v>
          </cell>
          <cell r="F146">
            <v>56.8</v>
          </cell>
          <cell r="G146">
            <v>57.2</v>
          </cell>
          <cell r="H146">
            <v>60.5</v>
          </cell>
          <cell r="I146">
            <v>57.5</v>
          </cell>
          <cell r="J146">
            <v>56.6</v>
          </cell>
          <cell r="K146">
            <v>11</v>
          </cell>
          <cell r="L146">
            <v>10.7</v>
          </cell>
          <cell r="M146">
            <v>10.199999999999999</v>
          </cell>
          <cell r="N146">
            <v>10.5</v>
          </cell>
          <cell r="O146">
            <v>11.2</v>
          </cell>
          <cell r="P146">
            <v>10</v>
          </cell>
          <cell r="Q146">
            <v>11.6</v>
          </cell>
          <cell r="R146">
            <v>11.2</v>
          </cell>
          <cell r="S146">
            <v>10.8</v>
          </cell>
          <cell r="T146">
            <v>2.9</v>
          </cell>
          <cell r="U146">
            <v>2.4</v>
          </cell>
          <cell r="V146">
            <v>1.4</v>
          </cell>
          <cell r="W146">
            <v>2.5</v>
          </cell>
          <cell r="X146">
            <v>2</v>
          </cell>
          <cell r="Y146">
            <v>2</v>
          </cell>
          <cell r="Z146">
            <v>1.7</v>
          </cell>
          <cell r="AA146">
            <v>3</v>
          </cell>
          <cell r="AB146">
            <v>2.4</v>
          </cell>
        </row>
        <row r="147">
          <cell r="A147">
            <v>30195</v>
          </cell>
          <cell r="B147">
            <v>58.5</v>
          </cell>
          <cell r="C147">
            <v>58.1</v>
          </cell>
          <cell r="D147">
            <v>59.2</v>
          </cell>
          <cell r="E147">
            <v>58.9</v>
          </cell>
          <cell r="F147">
            <v>58.8</v>
          </cell>
          <cell r="G147">
            <v>59</v>
          </cell>
          <cell r="H147">
            <v>62.5</v>
          </cell>
          <cell r="I147">
            <v>59.3</v>
          </cell>
          <cell r="J147">
            <v>58.6</v>
          </cell>
          <cell r="K147">
            <v>12.9</v>
          </cell>
          <cell r="L147">
            <v>12.2</v>
          </cell>
          <cell r="M147">
            <v>11.3</v>
          </cell>
          <cell r="N147">
            <v>12</v>
          </cell>
          <cell r="O147">
            <v>11.4</v>
          </cell>
          <cell r="P147">
            <v>10.7</v>
          </cell>
          <cell r="Q147">
            <v>13</v>
          </cell>
          <cell r="R147">
            <v>12.3</v>
          </cell>
          <cell r="S147">
            <v>12.5</v>
          </cell>
          <cell r="T147">
            <v>3.5</v>
          </cell>
          <cell r="U147">
            <v>3.6</v>
          </cell>
          <cell r="V147">
            <v>3.3</v>
          </cell>
          <cell r="W147">
            <v>3.5</v>
          </cell>
          <cell r="X147">
            <v>3.5</v>
          </cell>
          <cell r="Y147">
            <v>3.1</v>
          </cell>
          <cell r="Z147">
            <v>3.3</v>
          </cell>
          <cell r="AA147">
            <v>3.1</v>
          </cell>
          <cell r="AB147">
            <v>3.5</v>
          </cell>
        </row>
        <row r="148">
          <cell r="A148">
            <v>30286</v>
          </cell>
          <cell r="B148">
            <v>60.3</v>
          </cell>
          <cell r="C148">
            <v>59.6</v>
          </cell>
          <cell r="D148">
            <v>61.2</v>
          </cell>
          <cell r="E148">
            <v>60.5</v>
          </cell>
          <cell r="F148">
            <v>60.4</v>
          </cell>
          <cell r="G148">
            <v>61</v>
          </cell>
          <cell r="H148">
            <v>64.3</v>
          </cell>
          <cell r="I148">
            <v>61.6</v>
          </cell>
          <cell r="J148">
            <v>60.3</v>
          </cell>
          <cell r="K148">
            <v>11.9</v>
          </cell>
          <cell r="L148">
            <v>10.199999999999999</v>
          </cell>
          <cell r="M148">
            <v>10.9</v>
          </cell>
          <cell r="N148">
            <v>10.6</v>
          </cell>
          <cell r="O148">
            <v>9.6</v>
          </cell>
          <cell r="P148">
            <v>10.3</v>
          </cell>
          <cell r="Q148">
            <v>9.6999999999999993</v>
          </cell>
          <cell r="R148">
            <v>12.2</v>
          </cell>
          <cell r="S148">
            <v>11</v>
          </cell>
          <cell r="T148">
            <v>3.1</v>
          </cell>
          <cell r="U148">
            <v>2.6</v>
          </cell>
          <cell r="V148">
            <v>3.4</v>
          </cell>
          <cell r="W148">
            <v>2.7</v>
          </cell>
          <cell r="X148">
            <v>2.7</v>
          </cell>
          <cell r="Y148">
            <v>3.4</v>
          </cell>
          <cell r="Z148">
            <v>2.9</v>
          </cell>
          <cell r="AA148">
            <v>3.9</v>
          </cell>
          <cell r="AB148">
            <v>2.9</v>
          </cell>
        </row>
        <row r="149">
          <cell r="A149">
            <v>30376</v>
          </cell>
          <cell r="B149">
            <v>61.6</v>
          </cell>
          <cell r="C149">
            <v>60.9</v>
          </cell>
          <cell r="D149">
            <v>62.7</v>
          </cell>
          <cell r="E149">
            <v>62.2</v>
          </cell>
          <cell r="F149">
            <v>61.3</v>
          </cell>
          <cell r="G149">
            <v>62.3</v>
          </cell>
          <cell r="H149">
            <v>65.599999999999994</v>
          </cell>
          <cell r="I149">
            <v>62.9</v>
          </cell>
          <cell r="J149">
            <v>61.6</v>
          </cell>
          <cell r="K149">
            <v>12.2</v>
          </cell>
          <cell r="L149">
            <v>11.1</v>
          </cell>
          <cell r="M149">
            <v>11</v>
          </cell>
          <cell r="N149">
            <v>12.1</v>
          </cell>
          <cell r="O149">
            <v>10.1</v>
          </cell>
          <cell r="P149">
            <v>11.1</v>
          </cell>
          <cell r="Q149">
            <v>10.3</v>
          </cell>
          <cell r="R149">
            <v>12.7</v>
          </cell>
          <cell r="S149">
            <v>11.4</v>
          </cell>
          <cell r="T149">
            <v>2.2000000000000002</v>
          </cell>
          <cell r="U149">
            <v>2.2000000000000002</v>
          </cell>
          <cell r="V149">
            <v>2.5</v>
          </cell>
          <cell r="W149">
            <v>2.8</v>
          </cell>
          <cell r="X149">
            <v>1.5</v>
          </cell>
          <cell r="Y149">
            <v>2.1</v>
          </cell>
          <cell r="Z149">
            <v>2</v>
          </cell>
          <cell r="AA149">
            <v>2.1</v>
          </cell>
          <cell r="AB149">
            <v>2.2000000000000002</v>
          </cell>
        </row>
        <row r="150">
          <cell r="A150">
            <v>30468</v>
          </cell>
          <cell r="B150">
            <v>62.8</v>
          </cell>
          <cell r="C150">
            <v>62.6</v>
          </cell>
          <cell r="D150">
            <v>63.5</v>
          </cell>
          <cell r="E150">
            <v>63.9</v>
          </cell>
          <cell r="F150">
            <v>62.4</v>
          </cell>
          <cell r="G150">
            <v>63.5</v>
          </cell>
          <cell r="H150">
            <v>66.8</v>
          </cell>
          <cell r="I150">
            <v>63.9</v>
          </cell>
          <cell r="J150">
            <v>62.9</v>
          </cell>
          <cell r="K150">
            <v>11.2</v>
          </cell>
          <cell r="L150">
            <v>11.6</v>
          </cell>
          <cell r="M150">
            <v>10.8</v>
          </cell>
          <cell r="N150">
            <v>12.3</v>
          </cell>
          <cell r="O150">
            <v>9.9</v>
          </cell>
          <cell r="P150">
            <v>11</v>
          </cell>
          <cell r="Q150">
            <v>10.4</v>
          </cell>
          <cell r="R150">
            <v>11.1</v>
          </cell>
          <cell r="S150">
            <v>11.1</v>
          </cell>
          <cell r="T150">
            <v>1.9</v>
          </cell>
          <cell r="U150">
            <v>2.8</v>
          </cell>
          <cell r="V150">
            <v>1.3</v>
          </cell>
          <cell r="W150">
            <v>2.7</v>
          </cell>
          <cell r="X150">
            <v>1.8</v>
          </cell>
          <cell r="Y150">
            <v>1.9</v>
          </cell>
          <cell r="Z150">
            <v>1.8</v>
          </cell>
          <cell r="AA150">
            <v>1.6</v>
          </cell>
          <cell r="AB150">
            <v>2.1</v>
          </cell>
        </row>
        <row r="151">
          <cell r="A151">
            <v>30560</v>
          </cell>
          <cell r="B151">
            <v>63.6</v>
          </cell>
          <cell r="C151">
            <v>63.6</v>
          </cell>
          <cell r="D151">
            <v>64.900000000000006</v>
          </cell>
          <cell r="E151">
            <v>64.8</v>
          </cell>
          <cell r="F151">
            <v>64.2</v>
          </cell>
          <cell r="G151">
            <v>64.3</v>
          </cell>
          <cell r="H151">
            <v>67.7</v>
          </cell>
          <cell r="I151">
            <v>64.8</v>
          </cell>
          <cell r="J151">
            <v>64</v>
          </cell>
          <cell r="K151">
            <v>8.6999999999999993</v>
          </cell>
          <cell r="L151">
            <v>9.5</v>
          </cell>
          <cell r="M151">
            <v>9.6</v>
          </cell>
          <cell r="N151">
            <v>10</v>
          </cell>
          <cell r="O151">
            <v>9.1999999999999993</v>
          </cell>
          <cell r="P151">
            <v>9</v>
          </cell>
          <cell r="Q151">
            <v>8.3000000000000007</v>
          </cell>
          <cell r="R151">
            <v>9.3000000000000007</v>
          </cell>
          <cell r="S151">
            <v>9.1999999999999993</v>
          </cell>
          <cell r="T151">
            <v>1.3</v>
          </cell>
          <cell r="U151">
            <v>1.6</v>
          </cell>
          <cell r="V151">
            <v>2.2000000000000002</v>
          </cell>
          <cell r="W151">
            <v>1.4</v>
          </cell>
          <cell r="X151">
            <v>2.9</v>
          </cell>
          <cell r="Y151">
            <v>1.3</v>
          </cell>
          <cell r="Z151">
            <v>1.3</v>
          </cell>
          <cell r="AA151">
            <v>1.4</v>
          </cell>
          <cell r="AB151">
            <v>1.7</v>
          </cell>
        </row>
        <row r="152">
          <cell r="A152">
            <v>30651</v>
          </cell>
          <cell r="B152">
            <v>64.900000000000006</v>
          </cell>
          <cell r="C152">
            <v>65.5</v>
          </cell>
          <cell r="D152">
            <v>66.2</v>
          </cell>
          <cell r="E152">
            <v>66.099999999999994</v>
          </cell>
          <cell r="F152">
            <v>65.599999999999994</v>
          </cell>
          <cell r="G152">
            <v>65.8</v>
          </cell>
          <cell r="H152">
            <v>68.599999999999994</v>
          </cell>
          <cell r="I152">
            <v>66.400000000000006</v>
          </cell>
          <cell r="J152">
            <v>65.5</v>
          </cell>
          <cell r="K152">
            <v>7.6</v>
          </cell>
          <cell r="L152">
            <v>9.9</v>
          </cell>
          <cell r="M152">
            <v>8.1999999999999993</v>
          </cell>
          <cell r="N152">
            <v>9.3000000000000007</v>
          </cell>
          <cell r="O152">
            <v>8.6</v>
          </cell>
          <cell r="P152">
            <v>7.9</v>
          </cell>
          <cell r="Q152">
            <v>6.7</v>
          </cell>
          <cell r="R152">
            <v>7.8</v>
          </cell>
          <cell r="S152">
            <v>8.6</v>
          </cell>
          <cell r="T152">
            <v>2</v>
          </cell>
          <cell r="U152">
            <v>3</v>
          </cell>
          <cell r="V152">
            <v>2</v>
          </cell>
          <cell r="W152">
            <v>2</v>
          </cell>
          <cell r="X152">
            <v>2.2000000000000002</v>
          </cell>
          <cell r="Y152">
            <v>2.2999999999999998</v>
          </cell>
          <cell r="Z152">
            <v>1.3</v>
          </cell>
          <cell r="AA152">
            <v>2.5</v>
          </cell>
          <cell r="AB152">
            <v>2.2999999999999998</v>
          </cell>
        </row>
        <row r="153">
          <cell r="A153">
            <v>30742</v>
          </cell>
          <cell r="B153">
            <v>64.599999999999994</v>
          </cell>
          <cell r="C153">
            <v>65.099999999999994</v>
          </cell>
          <cell r="D153">
            <v>66.400000000000006</v>
          </cell>
          <cell r="E153">
            <v>66.099999999999994</v>
          </cell>
          <cell r="F153">
            <v>65</v>
          </cell>
          <cell r="G153">
            <v>65.900000000000006</v>
          </cell>
          <cell r="H153">
            <v>68.900000000000006</v>
          </cell>
          <cell r="I153">
            <v>66.5</v>
          </cell>
          <cell r="J153">
            <v>65.2</v>
          </cell>
          <cell r="K153">
            <v>4.9000000000000004</v>
          </cell>
          <cell r="L153">
            <v>6.9</v>
          </cell>
          <cell r="M153">
            <v>5.9</v>
          </cell>
          <cell r="N153">
            <v>6.3</v>
          </cell>
          <cell r="O153">
            <v>6</v>
          </cell>
          <cell r="P153">
            <v>5.8</v>
          </cell>
          <cell r="Q153">
            <v>5</v>
          </cell>
          <cell r="R153">
            <v>5.7</v>
          </cell>
          <cell r="S153">
            <v>5.8</v>
          </cell>
          <cell r="T153">
            <v>-0.5</v>
          </cell>
          <cell r="U153">
            <v>-0.6</v>
          </cell>
          <cell r="V153">
            <v>0.3</v>
          </cell>
          <cell r="W153">
            <v>0</v>
          </cell>
          <cell r="X153">
            <v>-0.9</v>
          </cell>
          <cell r="Y153">
            <v>0.2</v>
          </cell>
          <cell r="Z153">
            <v>0.4</v>
          </cell>
          <cell r="AA153">
            <v>0.2</v>
          </cell>
          <cell r="AB153">
            <v>-0.5</v>
          </cell>
        </row>
        <row r="154">
          <cell r="A154">
            <v>30834</v>
          </cell>
          <cell r="B154">
            <v>64.599999999999994</v>
          </cell>
          <cell r="C154">
            <v>65.3</v>
          </cell>
          <cell r="D154">
            <v>66.900000000000006</v>
          </cell>
          <cell r="E154">
            <v>66.2</v>
          </cell>
          <cell r="F154">
            <v>65</v>
          </cell>
          <cell r="G154">
            <v>66</v>
          </cell>
          <cell r="H154">
            <v>68.900000000000006</v>
          </cell>
          <cell r="I154">
            <v>66.599999999999994</v>
          </cell>
          <cell r="J154">
            <v>65.400000000000006</v>
          </cell>
          <cell r="K154">
            <v>2.9</v>
          </cell>
          <cell r="L154">
            <v>4.3</v>
          </cell>
          <cell r="M154">
            <v>5.4</v>
          </cell>
          <cell r="N154">
            <v>3.6</v>
          </cell>
          <cell r="O154">
            <v>4.2</v>
          </cell>
          <cell r="P154">
            <v>3.9</v>
          </cell>
          <cell r="Q154">
            <v>3.1</v>
          </cell>
          <cell r="R154">
            <v>4.2</v>
          </cell>
          <cell r="S154">
            <v>4</v>
          </cell>
          <cell r="T154">
            <v>0</v>
          </cell>
          <cell r="U154">
            <v>0.3</v>
          </cell>
          <cell r="V154">
            <v>0.8</v>
          </cell>
          <cell r="W154">
            <v>0.2</v>
          </cell>
          <cell r="X154">
            <v>0</v>
          </cell>
          <cell r="Y154">
            <v>0.2</v>
          </cell>
          <cell r="Z154">
            <v>0</v>
          </cell>
          <cell r="AA154">
            <v>0.2</v>
          </cell>
          <cell r="AB154">
            <v>0.3</v>
          </cell>
        </row>
        <row r="155">
          <cell r="A155">
            <v>30926</v>
          </cell>
          <cell r="B155">
            <v>65.400000000000006</v>
          </cell>
          <cell r="C155">
            <v>66.3</v>
          </cell>
          <cell r="D155">
            <v>67.8</v>
          </cell>
          <cell r="E155">
            <v>66.900000000000006</v>
          </cell>
          <cell r="F155">
            <v>66</v>
          </cell>
          <cell r="G155">
            <v>66.7</v>
          </cell>
          <cell r="H155">
            <v>69.8</v>
          </cell>
          <cell r="I155">
            <v>67.599999999999994</v>
          </cell>
          <cell r="J155">
            <v>66.2</v>
          </cell>
          <cell r="K155">
            <v>2.8</v>
          </cell>
          <cell r="L155">
            <v>4.2</v>
          </cell>
          <cell r="M155">
            <v>4.5</v>
          </cell>
          <cell r="N155">
            <v>3.2</v>
          </cell>
          <cell r="O155">
            <v>2.8</v>
          </cell>
          <cell r="P155">
            <v>3.7</v>
          </cell>
          <cell r="Q155">
            <v>3.1</v>
          </cell>
          <cell r="R155">
            <v>4.3</v>
          </cell>
          <cell r="S155">
            <v>3.4</v>
          </cell>
          <cell r="T155">
            <v>1.2</v>
          </cell>
          <cell r="U155">
            <v>1.5</v>
          </cell>
          <cell r="V155">
            <v>1.3</v>
          </cell>
          <cell r="W155">
            <v>1.1000000000000001</v>
          </cell>
          <cell r="X155">
            <v>1.5</v>
          </cell>
          <cell r="Y155">
            <v>1.1000000000000001</v>
          </cell>
          <cell r="Z155">
            <v>1.3</v>
          </cell>
          <cell r="AA155">
            <v>1.5</v>
          </cell>
          <cell r="AB155">
            <v>1.2</v>
          </cell>
        </row>
        <row r="156">
          <cell r="A156">
            <v>31017</v>
          </cell>
          <cell r="B156">
            <v>66.400000000000006</v>
          </cell>
          <cell r="C156">
            <v>67.099999999999994</v>
          </cell>
          <cell r="D156">
            <v>68.5</v>
          </cell>
          <cell r="E156">
            <v>68.3</v>
          </cell>
          <cell r="F156">
            <v>66.8</v>
          </cell>
          <cell r="G156">
            <v>68</v>
          </cell>
          <cell r="H156">
            <v>70.5</v>
          </cell>
          <cell r="I156">
            <v>68.599999999999994</v>
          </cell>
          <cell r="J156">
            <v>67.2</v>
          </cell>
          <cell r="K156">
            <v>2.2999999999999998</v>
          </cell>
          <cell r="L156">
            <v>2.4</v>
          </cell>
          <cell r="M156">
            <v>3.5</v>
          </cell>
          <cell r="N156">
            <v>3.3</v>
          </cell>
          <cell r="O156">
            <v>1.8</v>
          </cell>
          <cell r="P156">
            <v>3.3</v>
          </cell>
          <cell r="Q156">
            <v>2.8</v>
          </cell>
          <cell r="R156">
            <v>3.3</v>
          </cell>
          <cell r="S156">
            <v>2.6</v>
          </cell>
          <cell r="T156">
            <v>1.5</v>
          </cell>
          <cell r="U156">
            <v>1.2</v>
          </cell>
          <cell r="V156">
            <v>1</v>
          </cell>
          <cell r="W156">
            <v>2.1</v>
          </cell>
          <cell r="X156">
            <v>1.2</v>
          </cell>
          <cell r="Y156">
            <v>1.9</v>
          </cell>
          <cell r="Z156">
            <v>1</v>
          </cell>
          <cell r="AA156">
            <v>1.5</v>
          </cell>
          <cell r="AB156">
            <v>1.5</v>
          </cell>
        </row>
        <row r="157">
          <cell r="A157">
            <v>31107</v>
          </cell>
          <cell r="B157">
            <v>67.400000000000006</v>
          </cell>
          <cell r="C157">
            <v>67.900000000000006</v>
          </cell>
          <cell r="D157">
            <v>69.599999999999994</v>
          </cell>
          <cell r="E157">
            <v>69.3</v>
          </cell>
          <cell r="F157">
            <v>67.8</v>
          </cell>
          <cell r="G157">
            <v>69.099999999999994</v>
          </cell>
          <cell r="H157">
            <v>71.2</v>
          </cell>
          <cell r="I157">
            <v>69.7</v>
          </cell>
          <cell r="J157">
            <v>68.099999999999994</v>
          </cell>
          <cell r="K157">
            <v>4.3</v>
          </cell>
          <cell r="L157">
            <v>4.3</v>
          </cell>
          <cell r="M157">
            <v>4.8</v>
          </cell>
          <cell r="N157">
            <v>4.8</v>
          </cell>
          <cell r="O157">
            <v>4.3</v>
          </cell>
          <cell r="P157">
            <v>4.9000000000000004</v>
          </cell>
          <cell r="Q157">
            <v>3.3</v>
          </cell>
          <cell r="R157">
            <v>4.8</v>
          </cell>
          <cell r="S157">
            <v>4.4000000000000004</v>
          </cell>
          <cell r="T157">
            <v>1.5</v>
          </cell>
          <cell r="U157">
            <v>1.2</v>
          </cell>
          <cell r="V157">
            <v>1.6</v>
          </cell>
          <cell r="W157">
            <v>1.5</v>
          </cell>
          <cell r="X157">
            <v>1.5</v>
          </cell>
          <cell r="Y157">
            <v>1.6</v>
          </cell>
          <cell r="Z157">
            <v>1</v>
          </cell>
          <cell r="AA157">
            <v>1.6</v>
          </cell>
          <cell r="AB157">
            <v>1.3</v>
          </cell>
        </row>
        <row r="158">
          <cell r="A158">
            <v>31199</v>
          </cell>
          <cell r="B158">
            <v>68.8</v>
          </cell>
          <cell r="C158">
            <v>69.900000000000006</v>
          </cell>
          <cell r="D158">
            <v>70.8</v>
          </cell>
          <cell r="E158">
            <v>71.099999999999994</v>
          </cell>
          <cell r="F158">
            <v>69.400000000000006</v>
          </cell>
          <cell r="G158">
            <v>70.7</v>
          </cell>
          <cell r="H158">
            <v>72.8</v>
          </cell>
          <cell r="I158">
            <v>71.3</v>
          </cell>
          <cell r="J158">
            <v>69.7</v>
          </cell>
          <cell r="K158">
            <v>6.5</v>
          </cell>
          <cell r="L158">
            <v>7</v>
          </cell>
          <cell r="M158">
            <v>5.8</v>
          </cell>
          <cell r="N158">
            <v>7.4</v>
          </cell>
          <cell r="O158">
            <v>6.8</v>
          </cell>
          <cell r="P158">
            <v>7.1</v>
          </cell>
          <cell r="Q158">
            <v>5.7</v>
          </cell>
          <cell r="R158">
            <v>7.1</v>
          </cell>
          <cell r="S158">
            <v>6.6</v>
          </cell>
          <cell r="T158">
            <v>2.1</v>
          </cell>
          <cell r="U158">
            <v>2.9</v>
          </cell>
          <cell r="V158">
            <v>1.7</v>
          </cell>
          <cell r="W158">
            <v>2.6</v>
          </cell>
          <cell r="X158">
            <v>2.4</v>
          </cell>
          <cell r="Y158">
            <v>2.2999999999999998</v>
          </cell>
          <cell r="Z158">
            <v>2.2000000000000002</v>
          </cell>
          <cell r="AA158">
            <v>2.2999999999999998</v>
          </cell>
          <cell r="AB158">
            <v>2.2999999999999998</v>
          </cell>
        </row>
        <row r="159">
          <cell r="A159">
            <v>31291</v>
          </cell>
          <cell r="B159">
            <v>70.3</v>
          </cell>
          <cell r="C159">
            <v>71.400000000000006</v>
          </cell>
          <cell r="D159">
            <v>72.599999999999994</v>
          </cell>
          <cell r="E159">
            <v>72.599999999999994</v>
          </cell>
          <cell r="F159">
            <v>70.8</v>
          </cell>
          <cell r="G159">
            <v>72.5</v>
          </cell>
          <cell r="H159">
            <v>75.400000000000006</v>
          </cell>
          <cell r="I159">
            <v>73</v>
          </cell>
          <cell r="J159">
            <v>71.3</v>
          </cell>
          <cell r="K159">
            <v>7.5</v>
          </cell>
          <cell r="L159">
            <v>7.7</v>
          </cell>
          <cell r="M159">
            <v>7.1</v>
          </cell>
          <cell r="N159">
            <v>8.5</v>
          </cell>
          <cell r="O159">
            <v>7.3</v>
          </cell>
          <cell r="P159">
            <v>8.6999999999999993</v>
          </cell>
          <cell r="Q159">
            <v>8</v>
          </cell>
          <cell r="R159">
            <v>8</v>
          </cell>
          <cell r="S159">
            <v>7.7</v>
          </cell>
          <cell r="T159">
            <v>2.2000000000000002</v>
          </cell>
          <cell r="U159">
            <v>2.1</v>
          </cell>
          <cell r="V159">
            <v>2.5</v>
          </cell>
          <cell r="W159">
            <v>2.1</v>
          </cell>
          <cell r="X159">
            <v>2</v>
          </cell>
          <cell r="Y159">
            <v>2.5</v>
          </cell>
          <cell r="Z159">
            <v>3.6</v>
          </cell>
          <cell r="AA159">
            <v>2.4</v>
          </cell>
          <cell r="AB159">
            <v>2.2999999999999998</v>
          </cell>
        </row>
        <row r="160">
          <cell r="A160">
            <v>31382</v>
          </cell>
          <cell r="B160">
            <v>71.900000000000006</v>
          </cell>
          <cell r="C160">
            <v>72.599999999999994</v>
          </cell>
          <cell r="D160">
            <v>74</v>
          </cell>
          <cell r="E160">
            <v>74.099999999999994</v>
          </cell>
          <cell r="F160">
            <v>72.400000000000006</v>
          </cell>
          <cell r="G160">
            <v>74</v>
          </cell>
          <cell r="H160">
            <v>76.2</v>
          </cell>
          <cell r="I160">
            <v>74.599999999999994</v>
          </cell>
          <cell r="J160">
            <v>72.7</v>
          </cell>
          <cell r="K160">
            <v>8.3000000000000007</v>
          </cell>
          <cell r="L160">
            <v>8.1999999999999993</v>
          </cell>
          <cell r="M160">
            <v>8</v>
          </cell>
          <cell r="N160">
            <v>8.5</v>
          </cell>
          <cell r="O160">
            <v>8.4</v>
          </cell>
          <cell r="P160">
            <v>8.8000000000000007</v>
          </cell>
          <cell r="Q160">
            <v>8.1</v>
          </cell>
          <cell r="R160">
            <v>8.6999999999999993</v>
          </cell>
          <cell r="S160">
            <v>8.1999999999999993</v>
          </cell>
          <cell r="T160">
            <v>2.2999999999999998</v>
          </cell>
          <cell r="U160">
            <v>1.7</v>
          </cell>
          <cell r="V160">
            <v>1.9</v>
          </cell>
          <cell r="W160">
            <v>2.1</v>
          </cell>
          <cell r="X160">
            <v>2.2999999999999998</v>
          </cell>
          <cell r="Y160">
            <v>2.1</v>
          </cell>
          <cell r="Z160">
            <v>1.1000000000000001</v>
          </cell>
          <cell r="AA160">
            <v>2.2000000000000002</v>
          </cell>
          <cell r="AB160">
            <v>2</v>
          </cell>
        </row>
        <row r="161">
          <cell r="A161">
            <v>31472</v>
          </cell>
          <cell r="B161">
            <v>73.599999999999994</v>
          </cell>
          <cell r="C161">
            <v>74.599999999999994</v>
          </cell>
          <cell r="D161">
            <v>75.8</v>
          </cell>
          <cell r="E161">
            <v>75.2</v>
          </cell>
          <cell r="F161">
            <v>73.599999999999994</v>
          </cell>
          <cell r="G161">
            <v>75.099999999999994</v>
          </cell>
          <cell r="H161">
            <v>77.599999999999994</v>
          </cell>
          <cell r="I161">
            <v>76.2</v>
          </cell>
          <cell r="J161">
            <v>74.400000000000006</v>
          </cell>
          <cell r="K161">
            <v>9.1999999999999993</v>
          </cell>
          <cell r="L161">
            <v>9.9</v>
          </cell>
          <cell r="M161">
            <v>8.9</v>
          </cell>
          <cell r="N161">
            <v>8.5</v>
          </cell>
          <cell r="O161">
            <v>8.6</v>
          </cell>
          <cell r="P161">
            <v>8.6999999999999993</v>
          </cell>
          <cell r="Q161">
            <v>9</v>
          </cell>
          <cell r="R161">
            <v>9.3000000000000007</v>
          </cell>
          <cell r="S161">
            <v>9.3000000000000007</v>
          </cell>
          <cell r="T161">
            <v>2.4</v>
          </cell>
          <cell r="U161">
            <v>2.8</v>
          </cell>
          <cell r="V161">
            <v>2.4</v>
          </cell>
          <cell r="W161">
            <v>1.5</v>
          </cell>
          <cell r="X161">
            <v>1.7</v>
          </cell>
          <cell r="Y161">
            <v>1.5</v>
          </cell>
          <cell r="Z161">
            <v>1.8</v>
          </cell>
          <cell r="AA161">
            <v>2.1</v>
          </cell>
          <cell r="AB161">
            <v>2.2999999999999998</v>
          </cell>
        </row>
        <row r="162">
          <cell r="A162">
            <v>31564</v>
          </cell>
          <cell r="B162">
            <v>74.900000000000006</v>
          </cell>
          <cell r="C162">
            <v>75.7</v>
          </cell>
          <cell r="D162">
            <v>76.599999999999994</v>
          </cell>
          <cell r="E162">
            <v>76.7</v>
          </cell>
          <cell r="F162">
            <v>74.8</v>
          </cell>
          <cell r="G162">
            <v>76.8</v>
          </cell>
          <cell r="H162">
            <v>78.599999999999994</v>
          </cell>
          <cell r="I162">
            <v>77.5</v>
          </cell>
          <cell r="J162">
            <v>75.599999999999994</v>
          </cell>
          <cell r="K162">
            <v>8.9</v>
          </cell>
          <cell r="L162">
            <v>8.3000000000000007</v>
          </cell>
          <cell r="M162">
            <v>8.1999999999999993</v>
          </cell>
          <cell r="N162">
            <v>7.9</v>
          </cell>
          <cell r="O162">
            <v>7.8</v>
          </cell>
          <cell r="P162">
            <v>8.6</v>
          </cell>
          <cell r="Q162">
            <v>8</v>
          </cell>
          <cell r="R162">
            <v>8.6999999999999993</v>
          </cell>
          <cell r="S162">
            <v>8.5</v>
          </cell>
          <cell r="T162">
            <v>1.8</v>
          </cell>
          <cell r="U162">
            <v>1.5</v>
          </cell>
          <cell r="V162">
            <v>1.1000000000000001</v>
          </cell>
          <cell r="W162">
            <v>2</v>
          </cell>
          <cell r="X162">
            <v>1.6</v>
          </cell>
          <cell r="Y162">
            <v>2.2999999999999998</v>
          </cell>
          <cell r="Z162">
            <v>1.3</v>
          </cell>
          <cell r="AA162">
            <v>1.7</v>
          </cell>
          <cell r="AB162">
            <v>1.6</v>
          </cell>
        </row>
        <row r="163">
          <cell r="A163">
            <v>31656</v>
          </cell>
          <cell r="B163">
            <v>76.7</v>
          </cell>
          <cell r="C163">
            <v>77.7</v>
          </cell>
          <cell r="D163">
            <v>78.5</v>
          </cell>
          <cell r="E163">
            <v>79</v>
          </cell>
          <cell r="F163">
            <v>77.3</v>
          </cell>
          <cell r="G163">
            <v>78.8</v>
          </cell>
          <cell r="H163">
            <v>80.7</v>
          </cell>
          <cell r="I163">
            <v>79.099999999999994</v>
          </cell>
          <cell r="J163">
            <v>77.599999999999994</v>
          </cell>
          <cell r="K163">
            <v>9.1</v>
          </cell>
          <cell r="L163">
            <v>8.8000000000000007</v>
          </cell>
          <cell r="M163">
            <v>8.1</v>
          </cell>
          <cell r="N163">
            <v>8.8000000000000007</v>
          </cell>
          <cell r="O163">
            <v>9.1999999999999993</v>
          </cell>
          <cell r="P163">
            <v>8.6999999999999993</v>
          </cell>
          <cell r="Q163">
            <v>7</v>
          </cell>
          <cell r="R163">
            <v>8.4</v>
          </cell>
          <cell r="S163">
            <v>8.8000000000000007</v>
          </cell>
          <cell r="T163">
            <v>2.4</v>
          </cell>
          <cell r="U163">
            <v>2.6</v>
          </cell>
          <cell r="V163">
            <v>2.5</v>
          </cell>
          <cell r="W163">
            <v>3</v>
          </cell>
          <cell r="X163">
            <v>3.3</v>
          </cell>
          <cell r="Y163">
            <v>2.6</v>
          </cell>
          <cell r="Z163">
            <v>2.7</v>
          </cell>
          <cell r="AA163">
            <v>2.1</v>
          </cell>
          <cell r="AB163">
            <v>2.6</v>
          </cell>
        </row>
        <row r="164">
          <cell r="A164">
            <v>31747</v>
          </cell>
          <cell r="B164">
            <v>78.900000000000006</v>
          </cell>
          <cell r="C164">
            <v>80</v>
          </cell>
          <cell r="D164">
            <v>80.599999999999994</v>
          </cell>
          <cell r="E164">
            <v>81</v>
          </cell>
          <cell r="F164">
            <v>79.7</v>
          </cell>
          <cell r="G164">
            <v>81.400000000000006</v>
          </cell>
          <cell r="H164">
            <v>83.5</v>
          </cell>
          <cell r="I164">
            <v>81.099999999999994</v>
          </cell>
          <cell r="J164">
            <v>79.8</v>
          </cell>
          <cell r="K164">
            <v>9.6999999999999993</v>
          </cell>
          <cell r="L164">
            <v>10.199999999999999</v>
          </cell>
          <cell r="M164">
            <v>8.9</v>
          </cell>
          <cell r="N164">
            <v>9.3000000000000007</v>
          </cell>
          <cell r="O164">
            <v>10.1</v>
          </cell>
          <cell r="P164">
            <v>10</v>
          </cell>
          <cell r="Q164">
            <v>9.6</v>
          </cell>
          <cell r="R164">
            <v>8.6999999999999993</v>
          </cell>
          <cell r="S164">
            <v>9.8000000000000007</v>
          </cell>
          <cell r="T164">
            <v>2.9</v>
          </cell>
          <cell r="U164">
            <v>3</v>
          </cell>
          <cell r="V164">
            <v>2.7</v>
          </cell>
          <cell r="W164">
            <v>2.5</v>
          </cell>
          <cell r="X164">
            <v>3.1</v>
          </cell>
          <cell r="Y164">
            <v>3.3</v>
          </cell>
          <cell r="Z164">
            <v>3.5</v>
          </cell>
          <cell r="AA164">
            <v>2.5</v>
          </cell>
          <cell r="AB164">
            <v>2.8</v>
          </cell>
        </row>
        <row r="165">
          <cell r="A165">
            <v>31837</v>
          </cell>
          <cell r="B165">
            <v>80.5</v>
          </cell>
          <cell r="C165">
            <v>81.5</v>
          </cell>
          <cell r="D165">
            <v>82.3</v>
          </cell>
          <cell r="E165">
            <v>82.4</v>
          </cell>
          <cell r="F165">
            <v>81.2</v>
          </cell>
          <cell r="G165">
            <v>83.1</v>
          </cell>
          <cell r="H165">
            <v>84.9</v>
          </cell>
          <cell r="I165">
            <v>82.5</v>
          </cell>
          <cell r="J165">
            <v>81.400000000000006</v>
          </cell>
          <cell r="K165">
            <v>9.4</v>
          </cell>
          <cell r="L165">
            <v>9.1999999999999993</v>
          </cell>
          <cell r="M165">
            <v>8.6</v>
          </cell>
          <cell r="N165">
            <v>9.6</v>
          </cell>
          <cell r="O165">
            <v>10.3</v>
          </cell>
          <cell r="P165">
            <v>10.7</v>
          </cell>
          <cell r="Q165">
            <v>9.4</v>
          </cell>
          <cell r="R165">
            <v>8.3000000000000007</v>
          </cell>
          <cell r="S165">
            <v>9.4</v>
          </cell>
          <cell r="T165">
            <v>2</v>
          </cell>
          <cell r="U165">
            <v>1.9</v>
          </cell>
          <cell r="V165">
            <v>2.1</v>
          </cell>
          <cell r="W165">
            <v>1.7</v>
          </cell>
          <cell r="X165">
            <v>1.9</v>
          </cell>
          <cell r="Y165">
            <v>2.1</v>
          </cell>
          <cell r="Z165">
            <v>1.7</v>
          </cell>
          <cell r="AA165">
            <v>1.7</v>
          </cell>
          <cell r="AB165">
            <v>2</v>
          </cell>
        </row>
        <row r="166">
          <cell r="A166">
            <v>31929</v>
          </cell>
          <cell r="B166">
            <v>81.8</v>
          </cell>
          <cell r="C166">
            <v>82.8</v>
          </cell>
          <cell r="D166">
            <v>83.3</v>
          </cell>
          <cell r="E166">
            <v>83.7</v>
          </cell>
          <cell r="F166">
            <v>82.6</v>
          </cell>
          <cell r="G166">
            <v>84.4</v>
          </cell>
          <cell r="H166">
            <v>86.3</v>
          </cell>
          <cell r="I166">
            <v>83.8</v>
          </cell>
          <cell r="J166">
            <v>82.6</v>
          </cell>
          <cell r="K166">
            <v>9.1999999999999993</v>
          </cell>
          <cell r="L166">
            <v>9.4</v>
          </cell>
          <cell r="M166">
            <v>8.6999999999999993</v>
          </cell>
          <cell r="N166">
            <v>9.1</v>
          </cell>
          <cell r="O166">
            <v>10.4</v>
          </cell>
          <cell r="P166">
            <v>9.9</v>
          </cell>
          <cell r="Q166">
            <v>9.8000000000000007</v>
          </cell>
          <cell r="R166">
            <v>8.1</v>
          </cell>
          <cell r="S166">
            <v>9.3000000000000007</v>
          </cell>
          <cell r="T166">
            <v>1.6</v>
          </cell>
          <cell r="U166">
            <v>1.6</v>
          </cell>
          <cell r="V166">
            <v>1.2</v>
          </cell>
          <cell r="W166">
            <v>1.6</v>
          </cell>
          <cell r="X166">
            <v>1.7</v>
          </cell>
          <cell r="Y166">
            <v>1.6</v>
          </cell>
          <cell r="Z166">
            <v>1.6</v>
          </cell>
          <cell r="AA166">
            <v>1.6</v>
          </cell>
          <cell r="AB166">
            <v>1.5</v>
          </cell>
        </row>
        <row r="167">
          <cell r="A167">
            <v>32021</v>
          </cell>
          <cell r="B167">
            <v>83.2</v>
          </cell>
          <cell r="C167">
            <v>84.3</v>
          </cell>
          <cell r="D167">
            <v>84.5</v>
          </cell>
          <cell r="E167">
            <v>84.7</v>
          </cell>
          <cell r="F167">
            <v>83.8</v>
          </cell>
          <cell r="G167">
            <v>85.9</v>
          </cell>
          <cell r="H167">
            <v>87.7</v>
          </cell>
          <cell r="I167">
            <v>84.9</v>
          </cell>
          <cell r="J167">
            <v>84</v>
          </cell>
          <cell r="K167">
            <v>8.5</v>
          </cell>
          <cell r="L167">
            <v>8.5</v>
          </cell>
          <cell r="M167">
            <v>7.6</v>
          </cell>
          <cell r="N167">
            <v>7.2</v>
          </cell>
          <cell r="O167">
            <v>8.4</v>
          </cell>
          <cell r="P167">
            <v>9</v>
          </cell>
          <cell r="Q167">
            <v>8.6999999999999993</v>
          </cell>
          <cell r="R167">
            <v>7.3</v>
          </cell>
          <cell r="S167">
            <v>8.1999999999999993</v>
          </cell>
          <cell r="T167">
            <v>1.7</v>
          </cell>
          <cell r="U167">
            <v>1.8</v>
          </cell>
          <cell r="V167">
            <v>1.4</v>
          </cell>
          <cell r="W167">
            <v>1.2</v>
          </cell>
          <cell r="X167">
            <v>1.5</v>
          </cell>
          <cell r="Y167">
            <v>1.8</v>
          </cell>
          <cell r="Z167">
            <v>1.6</v>
          </cell>
          <cell r="AA167">
            <v>1.3</v>
          </cell>
          <cell r="AB167">
            <v>1.7</v>
          </cell>
        </row>
        <row r="168">
          <cell r="A168">
            <v>32112</v>
          </cell>
          <cell r="B168">
            <v>84.6</v>
          </cell>
          <cell r="C168">
            <v>85.7</v>
          </cell>
          <cell r="D168">
            <v>86.1</v>
          </cell>
          <cell r="E168">
            <v>86.4</v>
          </cell>
          <cell r="F168">
            <v>85.2</v>
          </cell>
          <cell r="G168">
            <v>87.2</v>
          </cell>
          <cell r="H168">
            <v>89.2</v>
          </cell>
          <cell r="I168">
            <v>86.4</v>
          </cell>
          <cell r="J168">
            <v>85.5</v>
          </cell>
          <cell r="K168">
            <v>7.2</v>
          </cell>
          <cell r="L168">
            <v>7.1</v>
          </cell>
          <cell r="M168">
            <v>6.8</v>
          </cell>
          <cell r="N168">
            <v>6.7</v>
          </cell>
          <cell r="O168">
            <v>6.9</v>
          </cell>
          <cell r="P168">
            <v>7.1</v>
          </cell>
          <cell r="Q168">
            <v>6.8</v>
          </cell>
          <cell r="R168">
            <v>6.5</v>
          </cell>
          <cell r="S168">
            <v>7.1</v>
          </cell>
          <cell r="T168">
            <v>1.7</v>
          </cell>
          <cell r="U168">
            <v>1.7</v>
          </cell>
          <cell r="V168">
            <v>1.9</v>
          </cell>
          <cell r="W168">
            <v>2</v>
          </cell>
          <cell r="X168">
            <v>1.7</v>
          </cell>
          <cell r="Y168">
            <v>1.5</v>
          </cell>
          <cell r="Z168">
            <v>1.7</v>
          </cell>
          <cell r="AA168">
            <v>1.8</v>
          </cell>
          <cell r="AB168">
            <v>1.8</v>
          </cell>
        </row>
        <row r="169">
          <cell r="A169">
            <v>32203</v>
          </cell>
          <cell r="B169">
            <v>86.5</v>
          </cell>
          <cell r="C169">
            <v>87</v>
          </cell>
          <cell r="D169">
            <v>87.6</v>
          </cell>
          <cell r="E169">
            <v>87.6</v>
          </cell>
          <cell r="F169">
            <v>86.6</v>
          </cell>
          <cell r="G169">
            <v>88.7</v>
          </cell>
          <cell r="H169">
            <v>90.4</v>
          </cell>
          <cell r="I169">
            <v>88.1</v>
          </cell>
          <cell r="J169">
            <v>87</v>
          </cell>
          <cell r="K169">
            <v>7.5</v>
          </cell>
          <cell r="L169">
            <v>6.7</v>
          </cell>
          <cell r="M169">
            <v>6.4</v>
          </cell>
          <cell r="N169">
            <v>6.3</v>
          </cell>
          <cell r="O169">
            <v>6.7</v>
          </cell>
          <cell r="P169">
            <v>6.7</v>
          </cell>
          <cell r="Q169">
            <v>6.5</v>
          </cell>
          <cell r="R169">
            <v>6.8</v>
          </cell>
          <cell r="S169">
            <v>6.9</v>
          </cell>
          <cell r="T169">
            <v>2.2000000000000002</v>
          </cell>
          <cell r="U169">
            <v>1.5</v>
          </cell>
          <cell r="V169">
            <v>1.7</v>
          </cell>
          <cell r="W169">
            <v>1.4</v>
          </cell>
          <cell r="X169">
            <v>1.6</v>
          </cell>
          <cell r="Y169">
            <v>1.7</v>
          </cell>
          <cell r="Z169">
            <v>1.3</v>
          </cell>
          <cell r="AA169">
            <v>2</v>
          </cell>
          <cell r="AB169">
            <v>1.8</v>
          </cell>
        </row>
        <row r="170">
          <cell r="A170">
            <v>32295</v>
          </cell>
          <cell r="B170">
            <v>87.8</v>
          </cell>
          <cell r="C170">
            <v>88.6</v>
          </cell>
          <cell r="D170">
            <v>89.3</v>
          </cell>
          <cell r="E170">
            <v>89.1</v>
          </cell>
          <cell r="F170">
            <v>88.1</v>
          </cell>
          <cell r="G170">
            <v>90</v>
          </cell>
          <cell r="H170">
            <v>91.8</v>
          </cell>
          <cell r="I170">
            <v>89.7</v>
          </cell>
          <cell r="J170">
            <v>88.5</v>
          </cell>
          <cell r="K170">
            <v>7.3</v>
          </cell>
          <cell r="L170">
            <v>7</v>
          </cell>
          <cell r="M170">
            <v>7.2</v>
          </cell>
          <cell r="N170">
            <v>6.5</v>
          </cell>
          <cell r="O170">
            <v>6.7</v>
          </cell>
          <cell r="P170">
            <v>6.6</v>
          </cell>
          <cell r="Q170">
            <v>6.4</v>
          </cell>
          <cell r="R170">
            <v>7</v>
          </cell>
          <cell r="S170">
            <v>7.1</v>
          </cell>
          <cell r="T170">
            <v>1.5</v>
          </cell>
          <cell r="U170">
            <v>1.8</v>
          </cell>
          <cell r="V170">
            <v>1.9</v>
          </cell>
          <cell r="W170">
            <v>1.7</v>
          </cell>
          <cell r="X170">
            <v>1.7</v>
          </cell>
          <cell r="Y170">
            <v>1.5</v>
          </cell>
          <cell r="Z170">
            <v>1.5</v>
          </cell>
          <cell r="AA170">
            <v>1.8</v>
          </cell>
          <cell r="AB170">
            <v>1.7</v>
          </cell>
        </row>
        <row r="171">
          <cell r="A171">
            <v>32387</v>
          </cell>
          <cell r="B171">
            <v>90.1</v>
          </cell>
          <cell r="C171">
            <v>89.9</v>
          </cell>
          <cell r="D171">
            <v>90.6</v>
          </cell>
          <cell r="E171">
            <v>90.8</v>
          </cell>
          <cell r="F171">
            <v>89.9</v>
          </cell>
          <cell r="G171">
            <v>91.1</v>
          </cell>
          <cell r="H171">
            <v>92.4</v>
          </cell>
          <cell r="I171">
            <v>90.8</v>
          </cell>
          <cell r="J171">
            <v>90.2</v>
          </cell>
          <cell r="K171">
            <v>8.3000000000000007</v>
          </cell>
          <cell r="L171">
            <v>6.6</v>
          </cell>
          <cell r="M171">
            <v>7.2</v>
          </cell>
          <cell r="N171">
            <v>7.2</v>
          </cell>
          <cell r="O171">
            <v>7.3</v>
          </cell>
          <cell r="P171">
            <v>6.1</v>
          </cell>
          <cell r="Q171">
            <v>5.4</v>
          </cell>
          <cell r="R171">
            <v>6.9</v>
          </cell>
          <cell r="S171">
            <v>7.4</v>
          </cell>
          <cell r="T171">
            <v>2.6</v>
          </cell>
          <cell r="U171">
            <v>1.5</v>
          </cell>
          <cell r="V171">
            <v>1.5</v>
          </cell>
          <cell r="W171">
            <v>1.9</v>
          </cell>
          <cell r="X171">
            <v>2</v>
          </cell>
          <cell r="Y171">
            <v>1.2</v>
          </cell>
          <cell r="Z171">
            <v>0.7</v>
          </cell>
          <cell r="AA171">
            <v>1.2</v>
          </cell>
          <cell r="AB171">
            <v>1.9</v>
          </cell>
        </row>
        <row r="172">
          <cell r="A172">
            <v>32478</v>
          </cell>
          <cell r="B172">
            <v>92.4</v>
          </cell>
          <cell r="C172">
            <v>91.5</v>
          </cell>
          <cell r="D172">
            <v>92.2</v>
          </cell>
          <cell r="E172">
            <v>92.3</v>
          </cell>
          <cell r="F172">
            <v>91.8</v>
          </cell>
          <cell r="G172">
            <v>92.5</v>
          </cell>
          <cell r="H172">
            <v>93.3</v>
          </cell>
          <cell r="I172">
            <v>92.4</v>
          </cell>
          <cell r="J172">
            <v>92</v>
          </cell>
          <cell r="K172">
            <v>9.1999999999999993</v>
          </cell>
          <cell r="L172">
            <v>6.8</v>
          </cell>
          <cell r="M172">
            <v>7.1</v>
          </cell>
          <cell r="N172">
            <v>6.8</v>
          </cell>
          <cell r="O172">
            <v>7.7</v>
          </cell>
          <cell r="P172">
            <v>6.1</v>
          </cell>
          <cell r="Q172">
            <v>4.5999999999999996</v>
          </cell>
          <cell r="R172">
            <v>6.9</v>
          </cell>
          <cell r="S172">
            <v>7.6</v>
          </cell>
          <cell r="T172">
            <v>2.6</v>
          </cell>
          <cell r="U172">
            <v>1.8</v>
          </cell>
          <cell r="V172">
            <v>1.8</v>
          </cell>
          <cell r="W172">
            <v>1.7</v>
          </cell>
          <cell r="X172">
            <v>2.1</v>
          </cell>
          <cell r="Y172">
            <v>1.5</v>
          </cell>
          <cell r="Z172">
            <v>1</v>
          </cell>
          <cell r="AA172">
            <v>1.8</v>
          </cell>
          <cell r="AB172">
            <v>2</v>
          </cell>
        </row>
        <row r="173">
          <cell r="A173">
            <v>32568</v>
          </cell>
          <cell r="B173">
            <v>92.5</v>
          </cell>
          <cell r="C173">
            <v>92.7</v>
          </cell>
          <cell r="D173">
            <v>93.5</v>
          </cell>
          <cell r="E173">
            <v>94.2</v>
          </cell>
          <cell r="F173">
            <v>92.7</v>
          </cell>
          <cell r="G173">
            <v>94.2</v>
          </cell>
          <cell r="H173">
            <v>94.7</v>
          </cell>
          <cell r="I173">
            <v>93.5</v>
          </cell>
          <cell r="J173">
            <v>92.9</v>
          </cell>
          <cell r="K173">
            <v>6.9</v>
          </cell>
          <cell r="L173">
            <v>6.6</v>
          </cell>
          <cell r="M173">
            <v>6.7</v>
          </cell>
          <cell r="N173">
            <v>7.5</v>
          </cell>
          <cell r="O173">
            <v>7</v>
          </cell>
          <cell r="P173">
            <v>6.2</v>
          </cell>
          <cell r="Q173">
            <v>4.8</v>
          </cell>
          <cell r="R173">
            <v>6.1</v>
          </cell>
          <cell r="S173">
            <v>6.8</v>
          </cell>
          <cell r="T173">
            <v>0.1</v>
          </cell>
          <cell r="U173">
            <v>1.3</v>
          </cell>
          <cell r="V173">
            <v>1.4</v>
          </cell>
          <cell r="W173">
            <v>2.1</v>
          </cell>
          <cell r="X173">
            <v>1</v>
          </cell>
          <cell r="Y173">
            <v>1.8</v>
          </cell>
          <cell r="Z173">
            <v>1.5</v>
          </cell>
          <cell r="AA173">
            <v>1.2</v>
          </cell>
          <cell r="AB173">
            <v>1</v>
          </cell>
        </row>
        <row r="174">
          <cell r="A174">
            <v>32660</v>
          </cell>
          <cell r="B174">
            <v>94.8</v>
          </cell>
          <cell r="C174">
            <v>95.2</v>
          </cell>
          <cell r="D174">
            <v>95.8</v>
          </cell>
          <cell r="E174">
            <v>96</v>
          </cell>
          <cell r="F174">
            <v>94.7</v>
          </cell>
          <cell r="G174">
            <v>96</v>
          </cell>
          <cell r="H174">
            <v>96.3</v>
          </cell>
          <cell r="I174">
            <v>95.7</v>
          </cell>
          <cell r="J174">
            <v>95.2</v>
          </cell>
          <cell r="K174">
            <v>8</v>
          </cell>
          <cell r="L174">
            <v>7.4</v>
          </cell>
          <cell r="M174">
            <v>7.3</v>
          </cell>
          <cell r="N174">
            <v>7.7</v>
          </cell>
          <cell r="O174">
            <v>7.5</v>
          </cell>
          <cell r="P174">
            <v>6.7</v>
          </cell>
          <cell r="Q174">
            <v>4.9000000000000004</v>
          </cell>
          <cell r="R174">
            <v>6.7</v>
          </cell>
          <cell r="S174">
            <v>7.6</v>
          </cell>
          <cell r="T174">
            <v>2.5</v>
          </cell>
          <cell r="U174">
            <v>2.7</v>
          </cell>
          <cell r="V174">
            <v>2.5</v>
          </cell>
          <cell r="W174">
            <v>1.9</v>
          </cell>
          <cell r="X174">
            <v>2.2000000000000002</v>
          </cell>
          <cell r="Y174">
            <v>1.9</v>
          </cell>
          <cell r="Z174">
            <v>1.7</v>
          </cell>
          <cell r="AA174">
            <v>2.4</v>
          </cell>
          <cell r="AB174">
            <v>2.5</v>
          </cell>
        </row>
        <row r="175">
          <cell r="A175">
            <v>32752</v>
          </cell>
          <cell r="B175">
            <v>97.4</v>
          </cell>
          <cell r="C175">
            <v>97.3</v>
          </cell>
          <cell r="D175">
            <v>97.6</v>
          </cell>
          <cell r="E175">
            <v>97.7</v>
          </cell>
          <cell r="F175">
            <v>96.9</v>
          </cell>
          <cell r="G175">
            <v>97.6</v>
          </cell>
          <cell r="H175">
            <v>97.6</v>
          </cell>
          <cell r="I175">
            <v>97.2</v>
          </cell>
          <cell r="J175">
            <v>97.4</v>
          </cell>
          <cell r="K175">
            <v>8.1</v>
          </cell>
          <cell r="L175">
            <v>8.1999999999999993</v>
          </cell>
          <cell r="M175">
            <v>7.7</v>
          </cell>
          <cell r="N175">
            <v>7.6</v>
          </cell>
          <cell r="O175">
            <v>7.8</v>
          </cell>
          <cell r="P175">
            <v>7.1</v>
          </cell>
          <cell r="Q175">
            <v>5.6</v>
          </cell>
          <cell r="R175">
            <v>7</v>
          </cell>
          <cell r="S175">
            <v>8</v>
          </cell>
          <cell r="T175">
            <v>2.7</v>
          </cell>
          <cell r="U175">
            <v>2.2000000000000002</v>
          </cell>
          <cell r="V175">
            <v>1.9</v>
          </cell>
          <cell r="W175">
            <v>1.8</v>
          </cell>
          <cell r="X175">
            <v>2.2999999999999998</v>
          </cell>
          <cell r="Y175">
            <v>1.7</v>
          </cell>
          <cell r="Z175">
            <v>1.3</v>
          </cell>
          <cell r="AA175">
            <v>1.6</v>
          </cell>
          <cell r="AB175">
            <v>2.2999999999999998</v>
          </cell>
        </row>
        <row r="176">
          <cell r="A176">
            <v>32843</v>
          </cell>
          <cell r="B176">
            <v>99.2</v>
          </cell>
          <cell r="C176">
            <v>99.2</v>
          </cell>
          <cell r="D176">
            <v>99.3</v>
          </cell>
          <cell r="E176">
            <v>99.2</v>
          </cell>
          <cell r="F176">
            <v>98.9</v>
          </cell>
          <cell r="G176">
            <v>99.4</v>
          </cell>
          <cell r="H176">
            <v>99.4</v>
          </cell>
          <cell r="I176">
            <v>99.3</v>
          </cell>
          <cell r="J176">
            <v>99.2</v>
          </cell>
          <cell r="K176">
            <v>7.4</v>
          </cell>
          <cell r="L176">
            <v>8.4</v>
          </cell>
          <cell r="M176">
            <v>7.7</v>
          </cell>
          <cell r="N176">
            <v>7.5</v>
          </cell>
          <cell r="O176">
            <v>7.7</v>
          </cell>
          <cell r="P176">
            <v>7.5</v>
          </cell>
          <cell r="Q176">
            <v>6.5</v>
          </cell>
          <cell r="R176">
            <v>7.5</v>
          </cell>
          <cell r="S176">
            <v>7.8</v>
          </cell>
          <cell r="T176">
            <v>1.8</v>
          </cell>
          <cell r="U176">
            <v>2</v>
          </cell>
          <cell r="V176">
            <v>1.7</v>
          </cell>
          <cell r="W176">
            <v>1.5</v>
          </cell>
          <cell r="X176">
            <v>2.1</v>
          </cell>
          <cell r="Y176">
            <v>1.8</v>
          </cell>
          <cell r="Z176">
            <v>1.8</v>
          </cell>
          <cell r="AA176">
            <v>2.2000000000000002</v>
          </cell>
          <cell r="AB176">
            <v>1.8</v>
          </cell>
        </row>
        <row r="177">
          <cell r="A177">
            <v>32933</v>
          </cell>
          <cell r="B177">
            <v>100.9</v>
          </cell>
          <cell r="C177">
            <v>100.7</v>
          </cell>
          <cell r="D177">
            <v>100.8</v>
          </cell>
          <cell r="E177">
            <v>100.6</v>
          </cell>
          <cell r="F177">
            <v>101.2</v>
          </cell>
          <cell r="G177">
            <v>101</v>
          </cell>
          <cell r="H177">
            <v>100.6</v>
          </cell>
          <cell r="I177">
            <v>101.2</v>
          </cell>
          <cell r="J177">
            <v>100.9</v>
          </cell>
          <cell r="K177">
            <v>9.1</v>
          </cell>
          <cell r="L177">
            <v>8.6</v>
          </cell>
          <cell r="M177">
            <v>7.8</v>
          </cell>
          <cell r="N177">
            <v>6.8</v>
          </cell>
          <cell r="O177">
            <v>9.1999999999999993</v>
          </cell>
          <cell r="P177">
            <v>7.2</v>
          </cell>
          <cell r="Q177">
            <v>6.2</v>
          </cell>
          <cell r="R177">
            <v>8.1999999999999993</v>
          </cell>
          <cell r="S177">
            <v>8.6</v>
          </cell>
          <cell r="T177">
            <v>1.7</v>
          </cell>
          <cell r="U177">
            <v>1.5</v>
          </cell>
          <cell r="V177">
            <v>1.5</v>
          </cell>
          <cell r="W177">
            <v>1.4</v>
          </cell>
          <cell r="X177">
            <v>2.2999999999999998</v>
          </cell>
          <cell r="Y177">
            <v>1.6</v>
          </cell>
          <cell r="Z177">
            <v>1.2</v>
          </cell>
          <cell r="AA177">
            <v>1.9</v>
          </cell>
          <cell r="AB177">
            <v>1.7</v>
          </cell>
        </row>
        <row r="178">
          <cell r="A178">
            <v>33025</v>
          </cell>
          <cell r="B178">
            <v>102.5</v>
          </cell>
          <cell r="C178">
            <v>102.7</v>
          </cell>
          <cell r="D178">
            <v>102.2</v>
          </cell>
          <cell r="E178">
            <v>102.5</v>
          </cell>
          <cell r="F178">
            <v>102.9</v>
          </cell>
          <cell r="G178">
            <v>101.9</v>
          </cell>
          <cell r="H178">
            <v>102.4</v>
          </cell>
          <cell r="I178">
            <v>102.3</v>
          </cell>
          <cell r="J178">
            <v>102.5</v>
          </cell>
          <cell r="K178">
            <v>8.1</v>
          </cell>
          <cell r="L178">
            <v>7.9</v>
          </cell>
          <cell r="M178">
            <v>6.7</v>
          </cell>
          <cell r="N178">
            <v>6.8</v>
          </cell>
          <cell r="O178">
            <v>8.6999999999999993</v>
          </cell>
          <cell r="P178">
            <v>6.1</v>
          </cell>
          <cell r="Q178">
            <v>6.3</v>
          </cell>
          <cell r="R178">
            <v>6.9</v>
          </cell>
          <cell r="S178">
            <v>7.7</v>
          </cell>
          <cell r="T178">
            <v>1.6</v>
          </cell>
          <cell r="U178">
            <v>2</v>
          </cell>
          <cell r="V178">
            <v>1.4</v>
          </cell>
          <cell r="W178">
            <v>1.9</v>
          </cell>
          <cell r="X178">
            <v>1.7</v>
          </cell>
          <cell r="Y178">
            <v>0.9</v>
          </cell>
          <cell r="Z178">
            <v>1.8</v>
          </cell>
          <cell r="AA178">
            <v>1.1000000000000001</v>
          </cell>
          <cell r="AB178">
            <v>1.6</v>
          </cell>
        </row>
        <row r="179">
          <cell r="A179">
            <v>33117</v>
          </cell>
          <cell r="B179">
            <v>103.1</v>
          </cell>
          <cell r="C179">
            <v>103.5</v>
          </cell>
          <cell r="D179">
            <v>102.8</v>
          </cell>
          <cell r="E179">
            <v>103.8</v>
          </cell>
          <cell r="F179">
            <v>103.7</v>
          </cell>
          <cell r="G179">
            <v>103</v>
          </cell>
          <cell r="H179">
            <v>103.5</v>
          </cell>
          <cell r="I179">
            <v>103.1</v>
          </cell>
          <cell r="J179">
            <v>103.3</v>
          </cell>
          <cell r="K179">
            <v>5.9</v>
          </cell>
          <cell r="L179">
            <v>6.4</v>
          </cell>
          <cell r="M179">
            <v>5.3</v>
          </cell>
          <cell r="N179">
            <v>6.2</v>
          </cell>
          <cell r="O179">
            <v>7</v>
          </cell>
          <cell r="P179">
            <v>5.5</v>
          </cell>
          <cell r="Q179">
            <v>6</v>
          </cell>
          <cell r="R179">
            <v>6.1</v>
          </cell>
          <cell r="S179">
            <v>6.1</v>
          </cell>
          <cell r="T179">
            <v>0.6</v>
          </cell>
          <cell r="U179">
            <v>0.8</v>
          </cell>
          <cell r="V179">
            <v>0.6</v>
          </cell>
          <cell r="W179">
            <v>1.3</v>
          </cell>
          <cell r="X179">
            <v>0.8</v>
          </cell>
          <cell r="Y179">
            <v>1.1000000000000001</v>
          </cell>
          <cell r="Z179">
            <v>1.1000000000000001</v>
          </cell>
          <cell r="AA179">
            <v>0.8</v>
          </cell>
          <cell r="AB179">
            <v>0.8</v>
          </cell>
        </row>
        <row r="180">
          <cell r="A180">
            <v>33208</v>
          </cell>
          <cell r="B180">
            <v>105.5</v>
          </cell>
          <cell r="C180">
            <v>106.6</v>
          </cell>
          <cell r="D180">
            <v>105.4</v>
          </cell>
          <cell r="E180">
            <v>106.9</v>
          </cell>
          <cell r="F180">
            <v>106.2</v>
          </cell>
          <cell r="G180">
            <v>105.5</v>
          </cell>
          <cell r="H180">
            <v>106.4</v>
          </cell>
          <cell r="I180">
            <v>106</v>
          </cell>
          <cell r="J180">
            <v>106</v>
          </cell>
          <cell r="K180">
            <v>6.4</v>
          </cell>
          <cell r="L180">
            <v>7.5</v>
          </cell>
          <cell r="M180">
            <v>6.1</v>
          </cell>
          <cell r="N180">
            <v>7.8</v>
          </cell>
          <cell r="O180">
            <v>7.4</v>
          </cell>
          <cell r="P180">
            <v>6.1</v>
          </cell>
          <cell r="Q180">
            <v>7</v>
          </cell>
          <cell r="R180">
            <v>6.7</v>
          </cell>
          <cell r="S180">
            <v>6.9</v>
          </cell>
          <cell r="T180">
            <v>2.2999999999999998</v>
          </cell>
          <cell r="U180">
            <v>3</v>
          </cell>
          <cell r="V180">
            <v>2.5</v>
          </cell>
          <cell r="W180">
            <v>3</v>
          </cell>
          <cell r="X180">
            <v>2.4</v>
          </cell>
          <cell r="Y180">
            <v>2.4</v>
          </cell>
          <cell r="Z180">
            <v>2.8</v>
          </cell>
          <cell r="AA180">
            <v>2.8</v>
          </cell>
          <cell r="AB180">
            <v>2.6</v>
          </cell>
        </row>
        <row r="181">
          <cell r="A181">
            <v>33298</v>
          </cell>
          <cell r="B181">
            <v>105.7</v>
          </cell>
          <cell r="C181">
            <v>106.1</v>
          </cell>
          <cell r="D181">
            <v>105.7</v>
          </cell>
          <cell r="E181">
            <v>106.7</v>
          </cell>
          <cell r="F181">
            <v>105.2</v>
          </cell>
          <cell r="G181">
            <v>105.2</v>
          </cell>
          <cell r="H181">
            <v>106.1</v>
          </cell>
          <cell r="I181">
            <v>105.5</v>
          </cell>
          <cell r="J181">
            <v>105.8</v>
          </cell>
          <cell r="K181">
            <v>4.8</v>
          </cell>
          <cell r="L181">
            <v>5.4</v>
          </cell>
          <cell r="M181">
            <v>4.9000000000000004</v>
          </cell>
          <cell r="N181">
            <v>6.1</v>
          </cell>
          <cell r="O181">
            <v>4</v>
          </cell>
          <cell r="P181">
            <v>4.2</v>
          </cell>
          <cell r="Q181">
            <v>5.5</v>
          </cell>
          <cell r="R181">
            <v>4.2</v>
          </cell>
          <cell r="S181">
            <v>4.9000000000000004</v>
          </cell>
          <cell r="T181">
            <v>0.2</v>
          </cell>
          <cell r="U181">
            <v>-0.5</v>
          </cell>
          <cell r="V181">
            <v>0.3</v>
          </cell>
          <cell r="W181">
            <v>-0.2</v>
          </cell>
          <cell r="X181">
            <v>-0.9</v>
          </cell>
          <cell r="Y181">
            <v>-0.3</v>
          </cell>
          <cell r="Z181">
            <v>-0.3</v>
          </cell>
          <cell r="AA181">
            <v>-0.5</v>
          </cell>
          <cell r="AB181">
            <v>-0.2</v>
          </cell>
        </row>
        <row r="182">
          <cell r="A182">
            <v>33390</v>
          </cell>
          <cell r="B182">
            <v>105.4</v>
          </cell>
          <cell r="C182">
            <v>106.8</v>
          </cell>
          <cell r="D182">
            <v>105.7</v>
          </cell>
          <cell r="E182">
            <v>107.3</v>
          </cell>
          <cell r="F182">
            <v>105.1</v>
          </cell>
          <cell r="G182">
            <v>105.8</v>
          </cell>
          <cell r="H182">
            <v>106.6</v>
          </cell>
          <cell r="I182">
            <v>105.6</v>
          </cell>
          <cell r="J182">
            <v>106</v>
          </cell>
          <cell r="K182">
            <v>2.8</v>
          </cell>
          <cell r="L182">
            <v>4</v>
          </cell>
          <cell r="M182">
            <v>3.4</v>
          </cell>
          <cell r="N182">
            <v>4.7</v>
          </cell>
          <cell r="O182">
            <v>2.1</v>
          </cell>
          <cell r="P182">
            <v>3.8</v>
          </cell>
          <cell r="Q182">
            <v>4.0999999999999996</v>
          </cell>
          <cell r="R182">
            <v>3.2</v>
          </cell>
          <cell r="S182">
            <v>3.4</v>
          </cell>
          <cell r="T182">
            <v>-0.3</v>
          </cell>
          <cell r="U182">
            <v>0.7</v>
          </cell>
          <cell r="V182">
            <v>0</v>
          </cell>
          <cell r="W182">
            <v>0.6</v>
          </cell>
          <cell r="X182">
            <v>-0.1</v>
          </cell>
          <cell r="Y182">
            <v>0.6</v>
          </cell>
          <cell r="Z182">
            <v>0.5</v>
          </cell>
          <cell r="AA182">
            <v>0.1</v>
          </cell>
          <cell r="AB182">
            <v>0.2</v>
          </cell>
        </row>
        <row r="183">
          <cell r="A183">
            <v>33482</v>
          </cell>
          <cell r="B183">
            <v>106</v>
          </cell>
          <cell r="C183">
            <v>107.6</v>
          </cell>
          <cell r="D183">
            <v>106.1</v>
          </cell>
          <cell r="E183">
            <v>108</v>
          </cell>
          <cell r="F183">
            <v>105.7</v>
          </cell>
          <cell r="G183">
            <v>106.7</v>
          </cell>
          <cell r="H183">
            <v>106.9</v>
          </cell>
          <cell r="I183">
            <v>107</v>
          </cell>
          <cell r="J183">
            <v>106.6</v>
          </cell>
          <cell r="K183">
            <v>2.8</v>
          </cell>
          <cell r="L183">
            <v>4</v>
          </cell>
          <cell r="M183">
            <v>3.2</v>
          </cell>
          <cell r="N183">
            <v>4</v>
          </cell>
          <cell r="O183">
            <v>1.9</v>
          </cell>
          <cell r="P183">
            <v>3.6</v>
          </cell>
          <cell r="Q183">
            <v>3.3</v>
          </cell>
          <cell r="R183">
            <v>3.8</v>
          </cell>
          <cell r="S183">
            <v>3.2</v>
          </cell>
          <cell r="T183">
            <v>0.6</v>
          </cell>
          <cell r="U183">
            <v>0.7</v>
          </cell>
          <cell r="V183">
            <v>0.4</v>
          </cell>
          <cell r="W183">
            <v>0.7</v>
          </cell>
          <cell r="X183">
            <v>0.6</v>
          </cell>
          <cell r="Y183">
            <v>0.9</v>
          </cell>
          <cell r="Z183">
            <v>0.3</v>
          </cell>
          <cell r="AA183">
            <v>1.3</v>
          </cell>
          <cell r="AB183">
            <v>0.6</v>
          </cell>
        </row>
        <row r="184">
          <cell r="A184">
            <v>33573</v>
          </cell>
          <cell r="B184">
            <v>107.1</v>
          </cell>
          <cell r="C184">
            <v>108.4</v>
          </cell>
          <cell r="D184">
            <v>107.3</v>
          </cell>
          <cell r="E184">
            <v>108.8</v>
          </cell>
          <cell r="F184">
            <v>106.1</v>
          </cell>
          <cell r="G184">
            <v>107.4</v>
          </cell>
          <cell r="H184">
            <v>108.2</v>
          </cell>
          <cell r="I184">
            <v>107.9</v>
          </cell>
          <cell r="J184">
            <v>107.6</v>
          </cell>
          <cell r="K184">
            <v>1.5</v>
          </cell>
          <cell r="L184">
            <v>1.7</v>
          </cell>
          <cell r="M184">
            <v>1.8</v>
          </cell>
          <cell r="N184">
            <v>1.8</v>
          </cell>
          <cell r="O184">
            <v>-0.1</v>
          </cell>
          <cell r="P184">
            <v>1.8</v>
          </cell>
          <cell r="Q184">
            <v>1.7</v>
          </cell>
          <cell r="R184">
            <v>1.8</v>
          </cell>
          <cell r="S184">
            <v>1.5</v>
          </cell>
          <cell r="T184">
            <v>1</v>
          </cell>
          <cell r="U184">
            <v>0.7</v>
          </cell>
          <cell r="V184">
            <v>1.1000000000000001</v>
          </cell>
          <cell r="W184">
            <v>0.7</v>
          </cell>
          <cell r="X184">
            <v>0.4</v>
          </cell>
          <cell r="Y184">
            <v>0.7</v>
          </cell>
          <cell r="Z184">
            <v>1.2</v>
          </cell>
          <cell r="AA184">
            <v>0.8</v>
          </cell>
          <cell r="AB184">
            <v>0.9</v>
          </cell>
        </row>
        <row r="185">
          <cell r="A185">
            <v>33664</v>
          </cell>
          <cell r="B185">
            <v>107</v>
          </cell>
          <cell r="C185">
            <v>108.3</v>
          </cell>
          <cell r="D185">
            <v>107.5</v>
          </cell>
          <cell r="E185">
            <v>109.5</v>
          </cell>
          <cell r="F185">
            <v>106.1</v>
          </cell>
          <cell r="G185">
            <v>107.4</v>
          </cell>
          <cell r="H185">
            <v>108.3</v>
          </cell>
          <cell r="I185">
            <v>108.2</v>
          </cell>
          <cell r="J185">
            <v>107.6</v>
          </cell>
          <cell r="K185">
            <v>1.2</v>
          </cell>
          <cell r="L185">
            <v>2.1</v>
          </cell>
          <cell r="M185">
            <v>1.7</v>
          </cell>
          <cell r="N185">
            <v>2.6</v>
          </cell>
          <cell r="O185">
            <v>0.9</v>
          </cell>
          <cell r="P185">
            <v>2.1</v>
          </cell>
          <cell r="Q185">
            <v>2.1</v>
          </cell>
          <cell r="R185">
            <v>2.6</v>
          </cell>
          <cell r="S185">
            <v>1.7</v>
          </cell>
          <cell r="T185">
            <v>-0.1</v>
          </cell>
          <cell r="U185">
            <v>-0.1</v>
          </cell>
          <cell r="V185">
            <v>0.2</v>
          </cell>
          <cell r="W185">
            <v>0.6</v>
          </cell>
          <cell r="X185">
            <v>0</v>
          </cell>
          <cell r="Y185">
            <v>0</v>
          </cell>
          <cell r="Z185">
            <v>0.1</v>
          </cell>
          <cell r="AA185">
            <v>0.3</v>
          </cell>
          <cell r="AB185">
            <v>0</v>
          </cell>
        </row>
        <row r="186">
          <cell r="A186">
            <v>33756</v>
          </cell>
          <cell r="B186">
            <v>106.5</v>
          </cell>
          <cell r="C186">
            <v>108.2</v>
          </cell>
          <cell r="D186">
            <v>107</v>
          </cell>
          <cell r="E186">
            <v>109.4</v>
          </cell>
          <cell r="F186">
            <v>105.6</v>
          </cell>
          <cell r="G186">
            <v>107</v>
          </cell>
          <cell r="H186">
            <v>108.4</v>
          </cell>
          <cell r="I186">
            <v>107.9</v>
          </cell>
          <cell r="J186">
            <v>107.3</v>
          </cell>
          <cell r="K186">
            <v>1</v>
          </cell>
          <cell r="L186">
            <v>1.3</v>
          </cell>
          <cell r="M186">
            <v>1.2</v>
          </cell>
          <cell r="N186">
            <v>2</v>
          </cell>
          <cell r="O186">
            <v>0.5</v>
          </cell>
          <cell r="P186">
            <v>1.1000000000000001</v>
          </cell>
          <cell r="Q186">
            <v>1.7</v>
          </cell>
          <cell r="R186">
            <v>2.2000000000000002</v>
          </cell>
          <cell r="S186">
            <v>1.2</v>
          </cell>
          <cell r="T186">
            <v>-0.5</v>
          </cell>
          <cell r="U186">
            <v>-0.1</v>
          </cell>
          <cell r="V186">
            <v>-0.5</v>
          </cell>
          <cell r="W186">
            <v>-0.1</v>
          </cell>
          <cell r="X186">
            <v>-0.5</v>
          </cell>
          <cell r="Y186">
            <v>-0.4</v>
          </cell>
          <cell r="Z186">
            <v>0.1</v>
          </cell>
          <cell r="AA186">
            <v>-0.3</v>
          </cell>
          <cell r="AB186">
            <v>-0.3</v>
          </cell>
        </row>
        <row r="187">
          <cell r="A187">
            <v>33848</v>
          </cell>
          <cell r="B187">
            <v>106.9</v>
          </cell>
          <cell r="C187">
            <v>107.9</v>
          </cell>
          <cell r="D187">
            <v>106.9</v>
          </cell>
          <cell r="E187">
            <v>110.1</v>
          </cell>
          <cell r="F187">
            <v>105.5</v>
          </cell>
          <cell r="G187">
            <v>107.6</v>
          </cell>
          <cell r="H187">
            <v>108.9</v>
          </cell>
          <cell r="I187">
            <v>108.6</v>
          </cell>
          <cell r="J187">
            <v>107.4</v>
          </cell>
          <cell r="K187">
            <v>0.8</v>
          </cell>
          <cell r="L187">
            <v>0.3</v>
          </cell>
          <cell r="M187">
            <v>0.8</v>
          </cell>
          <cell r="N187">
            <v>1.9</v>
          </cell>
          <cell r="O187">
            <v>-0.2</v>
          </cell>
          <cell r="P187">
            <v>0.8</v>
          </cell>
          <cell r="Q187">
            <v>1.9</v>
          </cell>
          <cell r="R187">
            <v>1.5</v>
          </cell>
          <cell r="S187">
            <v>0.8</v>
          </cell>
          <cell r="T187">
            <v>0.4</v>
          </cell>
          <cell r="U187">
            <v>-0.3</v>
          </cell>
          <cell r="V187">
            <v>-0.1</v>
          </cell>
          <cell r="W187">
            <v>0.6</v>
          </cell>
          <cell r="X187">
            <v>-0.1</v>
          </cell>
          <cell r="Y187">
            <v>0.6</v>
          </cell>
          <cell r="Z187">
            <v>0.5</v>
          </cell>
          <cell r="AA187">
            <v>0.6</v>
          </cell>
          <cell r="AB187">
            <v>0.1</v>
          </cell>
        </row>
        <row r="188">
          <cell r="A188">
            <v>33939</v>
          </cell>
          <cell r="B188">
            <v>107.4</v>
          </cell>
          <cell r="C188">
            <v>108.2</v>
          </cell>
          <cell r="D188">
            <v>108.1</v>
          </cell>
          <cell r="E188">
            <v>110.7</v>
          </cell>
          <cell r="F188">
            <v>106.1</v>
          </cell>
          <cell r="G188">
            <v>108</v>
          </cell>
          <cell r="H188">
            <v>109.2</v>
          </cell>
          <cell r="I188">
            <v>109</v>
          </cell>
          <cell r="J188">
            <v>107.9</v>
          </cell>
          <cell r="K188">
            <v>0.3</v>
          </cell>
          <cell r="L188">
            <v>-0.2</v>
          </cell>
          <cell r="M188">
            <v>0.7</v>
          </cell>
          <cell r="N188">
            <v>1.7</v>
          </cell>
          <cell r="O188">
            <v>0</v>
          </cell>
          <cell r="P188">
            <v>0.6</v>
          </cell>
          <cell r="Q188">
            <v>0.9</v>
          </cell>
          <cell r="R188">
            <v>1</v>
          </cell>
          <cell r="S188">
            <v>0.3</v>
          </cell>
          <cell r="T188">
            <v>0.5</v>
          </cell>
          <cell r="U188">
            <v>0.3</v>
          </cell>
          <cell r="V188">
            <v>1.1000000000000001</v>
          </cell>
          <cell r="W188">
            <v>0.5</v>
          </cell>
          <cell r="X188">
            <v>0.6</v>
          </cell>
          <cell r="Y188">
            <v>0.4</v>
          </cell>
          <cell r="Z188">
            <v>0.3</v>
          </cell>
          <cell r="AA188">
            <v>0.4</v>
          </cell>
          <cell r="AB188">
            <v>0.5</v>
          </cell>
        </row>
        <row r="189">
          <cell r="A189">
            <v>34029</v>
          </cell>
          <cell r="B189">
            <v>108.2</v>
          </cell>
          <cell r="C189">
            <v>109.5</v>
          </cell>
          <cell r="D189">
            <v>109.1</v>
          </cell>
          <cell r="E189">
            <v>111.6</v>
          </cell>
          <cell r="F189">
            <v>106.4</v>
          </cell>
          <cell r="G189">
            <v>109.1</v>
          </cell>
          <cell r="H189">
            <v>109.8</v>
          </cell>
          <cell r="I189">
            <v>110.1</v>
          </cell>
          <cell r="J189">
            <v>108.9</v>
          </cell>
          <cell r="K189">
            <v>1.1000000000000001</v>
          </cell>
          <cell r="L189">
            <v>1.1000000000000001</v>
          </cell>
          <cell r="M189">
            <v>1.5</v>
          </cell>
          <cell r="N189">
            <v>1.9</v>
          </cell>
          <cell r="O189">
            <v>0.3</v>
          </cell>
          <cell r="P189">
            <v>1.6</v>
          </cell>
          <cell r="Q189">
            <v>1.4</v>
          </cell>
          <cell r="R189">
            <v>1.8</v>
          </cell>
          <cell r="S189">
            <v>1.2</v>
          </cell>
          <cell r="T189">
            <v>0.7</v>
          </cell>
          <cell r="U189">
            <v>1.2</v>
          </cell>
          <cell r="V189">
            <v>0.9</v>
          </cell>
          <cell r="W189">
            <v>0.8</v>
          </cell>
          <cell r="X189">
            <v>0.3</v>
          </cell>
          <cell r="Y189">
            <v>1</v>
          </cell>
          <cell r="Z189">
            <v>0.5</v>
          </cell>
          <cell r="AA189">
            <v>1</v>
          </cell>
          <cell r="AB189">
            <v>0.9</v>
          </cell>
        </row>
        <row r="190">
          <cell r="A190">
            <v>34121</v>
          </cell>
          <cell r="B190">
            <v>108.4</v>
          </cell>
          <cell r="C190">
            <v>110.1</v>
          </cell>
          <cell r="D190">
            <v>109.7</v>
          </cell>
          <cell r="E190">
            <v>112.3</v>
          </cell>
          <cell r="F190">
            <v>106.8</v>
          </cell>
          <cell r="G190">
            <v>109.4</v>
          </cell>
          <cell r="H190">
            <v>110</v>
          </cell>
          <cell r="I190">
            <v>110.3</v>
          </cell>
          <cell r="J190">
            <v>109.3</v>
          </cell>
          <cell r="K190">
            <v>1.8</v>
          </cell>
          <cell r="L190">
            <v>1.8</v>
          </cell>
          <cell r="M190">
            <v>2.5</v>
          </cell>
          <cell r="N190">
            <v>2.7</v>
          </cell>
          <cell r="O190">
            <v>1.1000000000000001</v>
          </cell>
          <cell r="P190">
            <v>2.2000000000000002</v>
          </cell>
          <cell r="Q190">
            <v>1.5</v>
          </cell>
          <cell r="R190">
            <v>2.2000000000000002</v>
          </cell>
          <cell r="S190">
            <v>1.9</v>
          </cell>
          <cell r="T190">
            <v>0.2</v>
          </cell>
          <cell r="U190">
            <v>0.5</v>
          </cell>
          <cell r="V190">
            <v>0.5</v>
          </cell>
          <cell r="W190">
            <v>0.6</v>
          </cell>
          <cell r="X190">
            <v>0.4</v>
          </cell>
          <cell r="Y190">
            <v>0.3</v>
          </cell>
          <cell r="Z190">
            <v>0.2</v>
          </cell>
          <cell r="AA190">
            <v>0.2</v>
          </cell>
          <cell r="AB190">
            <v>0.4</v>
          </cell>
        </row>
        <row r="191">
          <cell r="A191">
            <v>34213</v>
          </cell>
          <cell r="B191">
            <v>108.7</v>
          </cell>
          <cell r="C191">
            <v>110.5</v>
          </cell>
          <cell r="D191">
            <v>109.9</v>
          </cell>
          <cell r="E191">
            <v>112.7</v>
          </cell>
          <cell r="F191">
            <v>107.9</v>
          </cell>
          <cell r="G191">
            <v>111</v>
          </cell>
          <cell r="H191">
            <v>110.6</v>
          </cell>
          <cell r="I191">
            <v>111</v>
          </cell>
          <cell r="J191">
            <v>109.8</v>
          </cell>
          <cell r="K191">
            <v>1.7</v>
          </cell>
          <cell r="L191">
            <v>2.4</v>
          </cell>
          <cell r="M191">
            <v>2.8</v>
          </cell>
          <cell r="N191">
            <v>2.4</v>
          </cell>
          <cell r="O191">
            <v>2.2999999999999998</v>
          </cell>
          <cell r="P191">
            <v>3.2</v>
          </cell>
          <cell r="Q191">
            <v>1.6</v>
          </cell>
          <cell r="R191">
            <v>2.2000000000000002</v>
          </cell>
          <cell r="S191">
            <v>2.2000000000000002</v>
          </cell>
          <cell r="T191">
            <v>0.3</v>
          </cell>
          <cell r="U191">
            <v>0.4</v>
          </cell>
          <cell r="V191">
            <v>0.2</v>
          </cell>
          <cell r="W191">
            <v>0.4</v>
          </cell>
          <cell r="X191">
            <v>1</v>
          </cell>
          <cell r="Y191">
            <v>1.5</v>
          </cell>
          <cell r="Z191">
            <v>0.5</v>
          </cell>
          <cell r="AA191">
            <v>0.6</v>
          </cell>
          <cell r="AB191">
            <v>0.5</v>
          </cell>
        </row>
        <row r="192">
          <cell r="A192">
            <v>34304</v>
          </cell>
          <cell r="B192">
            <v>108.8</v>
          </cell>
          <cell r="C192">
            <v>110.8</v>
          </cell>
          <cell r="D192">
            <v>110.2</v>
          </cell>
          <cell r="E192">
            <v>112.8</v>
          </cell>
          <cell r="F192">
            <v>108.5</v>
          </cell>
          <cell r="G192">
            <v>111.6</v>
          </cell>
          <cell r="H192">
            <v>111.7</v>
          </cell>
          <cell r="I192">
            <v>111.3</v>
          </cell>
          <cell r="J192">
            <v>110</v>
          </cell>
          <cell r="K192">
            <v>1.3</v>
          </cell>
          <cell r="L192">
            <v>2.4</v>
          </cell>
          <cell r="M192">
            <v>1.9</v>
          </cell>
          <cell r="N192">
            <v>1.9</v>
          </cell>
          <cell r="O192">
            <v>2.2999999999999998</v>
          </cell>
          <cell r="P192">
            <v>3.3</v>
          </cell>
          <cell r="Q192">
            <v>2.2999999999999998</v>
          </cell>
          <cell r="R192">
            <v>2.1</v>
          </cell>
          <cell r="S192">
            <v>1.9</v>
          </cell>
          <cell r="T192">
            <v>0.1</v>
          </cell>
          <cell r="U192">
            <v>0.3</v>
          </cell>
          <cell r="V192">
            <v>0.3</v>
          </cell>
          <cell r="W192">
            <v>0.1</v>
          </cell>
          <cell r="X192">
            <v>0.6</v>
          </cell>
          <cell r="Y192">
            <v>0.5</v>
          </cell>
          <cell r="Z192">
            <v>1</v>
          </cell>
          <cell r="AA192">
            <v>0.3</v>
          </cell>
          <cell r="AB192">
            <v>0.2</v>
          </cell>
        </row>
        <row r="193">
          <cell r="A193">
            <v>34394</v>
          </cell>
          <cell r="B193">
            <v>109.1</v>
          </cell>
          <cell r="C193">
            <v>111.2</v>
          </cell>
          <cell r="D193">
            <v>110.8</v>
          </cell>
          <cell r="E193">
            <v>113.6</v>
          </cell>
          <cell r="F193">
            <v>108.6</v>
          </cell>
          <cell r="G193">
            <v>111.9</v>
          </cell>
          <cell r="H193">
            <v>111.4</v>
          </cell>
          <cell r="I193">
            <v>111.4</v>
          </cell>
          <cell r="J193">
            <v>110.4</v>
          </cell>
          <cell r="K193">
            <v>0.8</v>
          </cell>
          <cell r="L193">
            <v>1.6</v>
          </cell>
          <cell r="M193">
            <v>1.6</v>
          </cell>
          <cell r="N193">
            <v>1.8</v>
          </cell>
          <cell r="O193">
            <v>2.1</v>
          </cell>
          <cell r="P193">
            <v>2.6</v>
          </cell>
          <cell r="Q193">
            <v>1.5</v>
          </cell>
          <cell r="R193">
            <v>1.2</v>
          </cell>
          <cell r="S193">
            <v>1.4</v>
          </cell>
          <cell r="T193">
            <v>0.3</v>
          </cell>
          <cell r="U193">
            <v>0.4</v>
          </cell>
          <cell r="V193">
            <v>0.5</v>
          </cell>
          <cell r="W193">
            <v>0.7</v>
          </cell>
          <cell r="X193">
            <v>0.1</v>
          </cell>
          <cell r="Y193">
            <v>0.3</v>
          </cell>
          <cell r="Z193">
            <v>-0.3</v>
          </cell>
          <cell r="AA193">
            <v>0.1</v>
          </cell>
          <cell r="AB193">
            <v>0.4</v>
          </cell>
        </row>
        <row r="194">
          <cell r="A194">
            <v>34486</v>
          </cell>
          <cell r="B194">
            <v>110</v>
          </cell>
          <cell r="C194">
            <v>112</v>
          </cell>
          <cell r="D194">
            <v>111.5</v>
          </cell>
          <cell r="E194">
            <v>114.4</v>
          </cell>
          <cell r="F194">
            <v>109.1</v>
          </cell>
          <cell r="G194">
            <v>112.4</v>
          </cell>
          <cell r="H194">
            <v>112.4</v>
          </cell>
          <cell r="I194">
            <v>112</v>
          </cell>
          <cell r="J194">
            <v>111.2</v>
          </cell>
          <cell r="K194">
            <v>1.5</v>
          </cell>
          <cell r="L194">
            <v>1.7</v>
          </cell>
          <cell r="M194">
            <v>1.6</v>
          </cell>
          <cell r="N194">
            <v>1.9</v>
          </cell>
          <cell r="O194">
            <v>2.2000000000000002</v>
          </cell>
          <cell r="P194">
            <v>2.7</v>
          </cell>
          <cell r="Q194">
            <v>2.2000000000000002</v>
          </cell>
          <cell r="R194">
            <v>1.5</v>
          </cell>
          <cell r="S194">
            <v>1.7</v>
          </cell>
          <cell r="T194">
            <v>0.8</v>
          </cell>
          <cell r="U194">
            <v>0.7</v>
          </cell>
          <cell r="V194">
            <v>0.6</v>
          </cell>
          <cell r="W194">
            <v>0.7</v>
          </cell>
          <cell r="X194">
            <v>0.5</v>
          </cell>
          <cell r="Y194">
            <v>0.4</v>
          </cell>
          <cell r="Z194">
            <v>0.9</v>
          </cell>
          <cell r="AA194">
            <v>0.5</v>
          </cell>
          <cell r="AB194">
            <v>0.7</v>
          </cell>
        </row>
        <row r="195">
          <cell r="A195">
            <v>34578</v>
          </cell>
          <cell r="B195">
            <v>111</v>
          </cell>
          <cell r="C195">
            <v>112.2</v>
          </cell>
          <cell r="D195">
            <v>112.5</v>
          </cell>
          <cell r="E195">
            <v>114.9</v>
          </cell>
          <cell r="F195">
            <v>110.1</v>
          </cell>
          <cell r="G195">
            <v>113.3</v>
          </cell>
          <cell r="H195">
            <v>113</v>
          </cell>
          <cell r="I195">
            <v>112.6</v>
          </cell>
          <cell r="J195">
            <v>111.9</v>
          </cell>
          <cell r="K195">
            <v>2.1</v>
          </cell>
          <cell r="L195">
            <v>1.5</v>
          </cell>
          <cell r="M195">
            <v>2.4</v>
          </cell>
          <cell r="N195">
            <v>2</v>
          </cell>
          <cell r="O195">
            <v>2</v>
          </cell>
          <cell r="P195">
            <v>2.1</v>
          </cell>
          <cell r="Q195">
            <v>2.2000000000000002</v>
          </cell>
          <cell r="R195">
            <v>1.4</v>
          </cell>
          <cell r="S195">
            <v>1.9</v>
          </cell>
          <cell r="T195">
            <v>0.9</v>
          </cell>
          <cell r="U195">
            <v>0.2</v>
          </cell>
          <cell r="V195">
            <v>0.9</v>
          </cell>
          <cell r="W195">
            <v>0.4</v>
          </cell>
          <cell r="X195">
            <v>0.9</v>
          </cell>
          <cell r="Y195">
            <v>0.8</v>
          </cell>
          <cell r="Z195">
            <v>0.5</v>
          </cell>
          <cell r="AA195">
            <v>0.5</v>
          </cell>
          <cell r="AB195">
            <v>0.6</v>
          </cell>
        </row>
        <row r="196">
          <cell r="A196">
            <v>34669</v>
          </cell>
          <cell r="B196">
            <v>111.8</v>
          </cell>
          <cell r="C196">
            <v>113.1</v>
          </cell>
          <cell r="D196">
            <v>113.7</v>
          </cell>
          <cell r="E196">
            <v>116</v>
          </cell>
          <cell r="F196">
            <v>111</v>
          </cell>
          <cell r="G196">
            <v>114.2</v>
          </cell>
          <cell r="H196">
            <v>113.7</v>
          </cell>
          <cell r="I196">
            <v>113.8</v>
          </cell>
          <cell r="J196">
            <v>112.8</v>
          </cell>
          <cell r="K196">
            <v>2.8</v>
          </cell>
          <cell r="L196">
            <v>2.1</v>
          </cell>
          <cell r="M196">
            <v>3.2</v>
          </cell>
          <cell r="N196">
            <v>2.8</v>
          </cell>
          <cell r="O196">
            <v>2.2999999999999998</v>
          </cell>
          <cell r="P196">
            <v>2.2999999999999998</v>
          </cell>
          <cell r="Q196">
            <v>1.8</v>
          </cell>
          <cell r="R196">
            <v>2.2000000000000002</v>
          </cell>
          <cell r="S196">
            <v>2.5</v>
          </cell>
          <cell r="T196">
            <v>0.7</v>
          </cell>
          <cell r="U196">
            <v>0.8</v>
          </cell>
          <cell r="V196">
            <v>1.1000000000000001</v>
          </cell>
          <cell r="W196">
            <v>1</v>
          </cell>
          <cell r="X196">
            <v>0.8</v>
          </cell>
          <cell r="Y196">
            <v>0.8</v>
          </cell>
          <cell r="Z196">
            <v>0.6</v>
          </cell>
          <cell r="AA196">
            <v>1.1000000000000001</v>
          </cell>
          <cell r="AB196">
            <v>0.8</v>
          </cell>
        </row>
        <row r="197">
          <cell r="A197">
            <v>34759</v>
          </cell>
          <cell r="B197">
            <v>113.7</v>
          </cell>
          <cell r="C197">
            <v>115</v>
          </cell>
          <cell r="D197">
            <v>115.8</v>
          </cell>
          <cell r="E197">
            <v>117.8</v>
          </cell>
          <cell r="F197">
            <v>113</v>
          </cell>
          <cell r="G197">
            <v>116.1</v>
          </cell>
          <cell r="H197">
            <v>115.3</v>
          </cell>
          <cell r="I197">
            <v>116.3</v>
          </cell>
          <cell r="J197">
            <v>114.7</v>
          </cell>
          <cell r="K197">
            <v>4.2</v>
          </cell>
          <cell r="L197">
            <v>3.4</v>
          </cell>
          <cell r="M197">
            <v>4.5</v>
          </cell>
          <cell r="N197">
            <v>3.7</v>
          </cell>
          <cell r="O197">
            <v>4.0999999999999996</v>
          </cell>
          <cell r="P197">
            <v>3.8</v>
          </cell>
          <cell r="Q197">
            <v>3.5</v>
          </cell>
          <cell r="R197">
            <v>4.4000000000000004</v>
          </cell>
          <cell r="S197">
            <v>3.9</v>
          </cell>
          <cell r="T197">
            <v>1.7</v>
          </cell>
          <cell r="U197">
            <v>1.7</v>
          </cell>
          <cell r="V197">
            <v>1.8</v>
          </cell>
          <cell r="W197">
            <v>1.6</v>
          </cell>
          <cell r="X197">
            <v>1.8</v>
          </cell>
          <cell r="Y197">
            <v>1.7</v>
          </cell>
          <cell r="Z197">
            <v>1.4</v>
          </cell>
          <cell r="AA197">
            <v>2.2000000000000002</v>
          </cell>
          <cell r="AB197">
            <v>1.7</v>
          </cell>
        </row>
        <row r="198">
          <cell r="A198">
            <v>34851</v>
          </cell>
          <cell r="B198">
            <v>115.4</v>
          </cell>
          <cell r="C198">
            <v>116.2</v>
          </cell>
          <cell r="D198">
            <v>116.9</v>
          </cell>
          <cell r="E198">
            <v>118.8</v>
          </cell>
          <cell r="F198">
            <v>114.9</v>
          </cell>
          <cell r="G198">
            <v>117.1</v>
          </cell>
          <cell r="H198">
            <v>116.8</v>
          </cell>
          <cell r="I198">
            <v>117.6</v>
          </cell>
          <cell r="J198">
            <v>116.2</v>
          </cell>
          <cell r="K198">
            <v>4.9000000000000004</v>
          </cell>
          <cell r="L198">
            <v>3.8</v>
          </cell>
          <cell r="M198">
            <v>4.8</v>
          </cell>
          <cell r="N198">
            <v>3.8</v>
          </cell>
          <cell r="O198">
            <v>5.3</v>
          </cell>
          <cell r="P198">
            <v>4.2</v>
          </cell>
          <cell r="Q198">
            <v>3.9</v>
          </cell>
          <cell r="R198">
            <v>5</v>
          </cell>
          <cell r="S198">
            <v>4.5</v>
          </cell>
          <cell r="T198">
            <v>1.5</v>
          </cell>
          <cell r="U198">
            <v>1</v>
          </cell>
          <cell r="V198">
            <v>0.9</v>
          </cell>
          <cell r="W198">
            <v>0.8</v>
          </cell>
          <cell r="X198">
            <v>1.7</v>
          </cell>
          <cell r="Y198">
            <v>0.9</v>
          </cell>
          <cell r="Z198">
            <v>1.3</v>
          </cell>
          <cell r="AA198">
            <v>1.1000000000000001</v>
          </cell>
          <cell r="AB198">
            <v>1.3</v>
          </cell>
        </row>
        <row r="199">
          <cell r="A199">
            <v>34943</v>
          </cell>
          <cell r="B199">
            <v>117.3</v>
          </cell>
          <cell r="C199">
            <v>117.6</v>
          </cell>
          <cell r="D199">
            <v>117.9</v>
          </cell>
          <cell r="E199">
            <v>120.1</v>
          </cell>
          <cell r="F199">
            <v>115.6</v>
          </cell>
          <cell r="G199">
            <v>118.4</v>
          </cell>
          <cell r="H199">
            <v>118</v>
          </cell>
          <cell r="I199">
            <v>119.1</v>
          </cell>
          <cell r="J199">
            <v>117.6</v>
          </cell>
          <cell r="K199">
            <v>5.7</v>
          </cell>
          <cell r="L199">
            <v>4.8</v>
          </cell>
          <cell r="M199">
            <v>4.8</v>
          </cell>
          <cell r="N199">
            <v>4.5</v>
          </cell>
          <cell r="O199">
            <v>5</v>
          </cell>
          <cell r="P199">
            <v>4.5</v>
          </cell>
          <cell r="Q199">
            <v>4.4000000000000004</v>
          </cell>
          <cell r="R199">
            <v>5.8</v>
          </cell>
          <cell r="S199">
            <v>5.0999999999999996</v>
          </cell>
          <cell r="T199">
            <v>1.6</v>
          </cell>
          <cell r="U199">
            <v>1.2</v>
          </cell>
          <cell r="V199">
            <v>0.9</v>
          </cell>
          <cell r="W199">
            <v>1.1000000000000001</v>
          </cell>
          <cell r="X199">
            <v>0.6</v>
          </cell>
          <cell r="Y199">
            <v>1.1000000000000001</v>
          </cell>
          <cell r="Z199">
            <v>1</v>
          </cell>
          <cell r="AA199">
            <v>1.3</v>
          </cell>
          <cell r="AB199">
            <v>1.2</v>
          </cell>
        </row>
        <row r="200">
          <cell r="A200">
            <v>35034</v>
          </cell>
          <cell r="B200">
            <v>118.3</v>
          </cell>
          <cell r="C200">
            <v>118.5</v>
          </cell>
          <cell r="D200">
            <v>118.6</v>
          </cell>
          <cell r="E200">
            <v>121.1</v>
          </cell>
          <cell r="F200">
            <v>116.3</v>
          </cell>
          <cell r="G200">
            <v>119.2</v>
          </cell>
          <cell r="H200">
            <v>119.2</v>
          </cell>
          <cell r="I200">
            <v>120</v>
          </cell>
          <cell r="J200">
            <v>118.5</v>
          </cell>
          <cell r="K200">
            <v>5.8</v>
          </cell>
          <cell r="L200">
            <v>4.8</v>
          </cell>
          <cell r="M200">
            <v>4.3</v>
          </cell>
          <cell r="N200">
            <v>4.4000000000000004</v>
          </cell>
          <cell r="O200">
            <v>4.8</v>
          </cell>
          <cell r="P200">
            <v>4.4000000000000004</v>
          </cell>
          <cell r="Q200">
            <v>4.8</v>
          </cell>
          <cell r="R200">
            <v>5.4</v>
          </cell>
          <cell r="S200">
            <v>5.0999999999999996</v>
          </cell>
          <cell r="T200">
            <v>0.9</v>
          </cell>
          <cell r="U200">
            <v>0.8</v>
          </cell>
          <cell r="V200">
            <v>0.6</v>
          </cell>
          <cell r="W200">
            <v>0.8</v>
          </cell>
          <cell r="X200">
            <v>0.6</v>
          </cell>
          <cell r="Y200">
            <v>0.7</v>
          </cell>
          <cell r="Z200">
            <v>1</v>
          </cell>
          <cell r="AA200">
            <v>0.8</v>
          </cell>
          <cell r="AB200">
            <v>0.8</v>
          </cell>
        </row>
        <row r="201">
          <cell r="A201">
            <v>35125</v>
          </cell>
          <cell r="B201">
            <v>119.1</v>
          </cell>
          <cell r="C201">
            <v>118.3</v>
          </cell>
          <cell r="D201">
            <v>119.6</v>
          </cell>
          <cell r="E201">
            <v>121.6</v>
          </cell>
          <cell r="F201">
            <v>117.1</v>
          </cell>
          <cell r="G201">
            <v>120.1</v>
          </cell>
          <cell r="H201">
            <v>119.8</v>
          </cell>
          <cell r="I201">
            <v>120.8</v>
          </cell>
          <cell r="J201">
            <v>119</v>
          </cell>
          <cell r="K201">
            <v>4.7</v>
          </cell>
          <cell r="L201">
            <v>2.9</v>
          </cell>
          <cell r="M201">
            <v>3.3</v>
          </cell>
          <cell r="N201">
            <v>3.2</v>
          </cell>
          <cell r="O201">
            <v>3.6</v>
          </cell>
          <cell r="P201">
            <v>3.4</v>
          </cell>
          <cell r="Q201">
            <v>3.9</v>
          </cell>
          <cell r="R201">
            <v>3.9</v>
          </cell>
          <cell r="S201">
            <v>3.7</v>
          </cell>
          <cell r="T201">
            <v>0.7</v>
          </cell>
          <cell r="U201">
            <v>-0.2</v>
          </cell>
          <cell r="V201">
            <v>0.8</v>
          </cell>
          <cell r="W201">
            <v>0.4</v>
          </cell>
          <cell r="X201">
            <v>0.7</v>
          </cell>
          <cell r="Y201">
            <v>0.8</v>
          </cell>
          <cell r="Z201">
            <v>0.5</v>
          </cell>
          <cell r="AA201">
            <v>0.7</v>
          </cell>
          <cell r="AB201">
            <v>0.4</v>
          </cell>
        </row>
        <row r="202">
          <cell r="A202">
            <v>35217</v>
          </cell>
          <cell r="B202">
            <v>119.9</v>
          </cell>
          <cell r="C202">
            <v>119.2</v>
          </cell>
          <cell r="D202">
            <v>120.4</v>
          </cell>
          <cell r="E202">
            <v>122</v>
          </cell>
          <cell r="F202">
            <v>117.9</v>
          </cell>
          <cell r="G202">
            <v>120.6</v>
          </cell>
          <cell r="H202">
            <v>120.8</v>
          </cell>
          <cell r="I202">
            <v>121.4</v>
          </cell>
          <cell r="J202">
            <v>119.8</v>
          </cell>
          <cell r="K202">
            <v>3.9</v>
          </cell>
          <cell r="L202">
            <v>2.6</v>
          </cell>
          <cell r="M202">
            <v>3</v>
          </cell>
          <cell r="N202">
            <v>2.7</v>
          </cell>
          <cell r="O202">
            <v>2.6</v>
          </cell>
          <cell r="P202">
            <v>3</v>
          </cell>
          <cell r="Q202">
            <v>3.4</v>
          </cell>
          <cell r="R202">
            <v>3.2</v>
          </cell>
          <cell r="S202">
            <v>3.1</v>
          </cell>
          <cell r="T202">
            <v>0.7</v>
          </cell>
          <cell r="U202">
            <v>0.8</v>
          </cell>
          <cell r="V202">
            <v>0.7</v>
          </cell>
          <cell r="W202">
            <v>0.3</v>
          </cell>
          <cell r="X202">
            <v>0.7</v>
          </cell>
          <cell r="Y202">
            <v>0.4</v>
          </cell>
          <cell r="Z202">
            <v>0.8</v>
          </cell>
          <cell r="AA202">
            <v>0.5</v>
          </cell>
          <cell r="AB202">
            <v>0.7</v>
          </cell>
        </row>
        <row r="203">
          <cell r="A203">
            <v>35309</v>
          </cell>
          <cell r="B203">
            <v>120.2</v>
          </cell>
          <cell r="C203">
            <v>119.6</v>
          </cell>
          <cell r="D203">
            <v>120.6</v>
          </cell>
          <cell r="E203">
            <v>122.2</v>
          </cell>
          <cell r="F203">
            <v>118.3</v>
          </cell>
          <cell r="G203">
            <v>121.1</v>
          </cell>
          <cell r="H203">
            <v>121.6</v>
          </cell>
          <cell r="I203">
            <v>121.4</v>
          </cell>
          <cell r="J203">
            <v>120.1</v>
          </cell>
          <cell r="K203">
            <v>2.5</v>
          </cell>
          <cell r="L203">
            <v>1.7</v>
          </cell>
          <cell r="M203">
            <v>2.2999999999999998</v>
          </cell>
          <cell r="N203">
            <v>1.7</v>
          </cell>
          <cell r="O203">
            <v>2.2999999999999998</v>
          </cell>
          <cell r="P203">
            <v>2.2999999999999998</v>
          </cell>
          <cell r="Q203">
            <v>3.1</v>
          </cell>
          <cell r="R203">
            <v>1.9</v>
          </cell>
          <cell r="S203">
            <v>2.1</v>
          </cell>
          <cell r="T203">
            <v>0.3</v>
          </cell>
          <cell r="U203">
            <v>0.3</v>
          </cell>
          <cell r="V203">
            <v>0.2</v>
          </cell>
          <cell r="W203">
            <v>0.2</v>
          </cell>
          <cell r="X203">
            <v>0.3</v>
          </cell>
          <cell r="Y203">
            <v>0.4</v>
          </cell>
          <cell r="Z203">
            <v>0.7</v>
          </cell>
          <cell r="AA203">
            <v>0</v>
          </cell>
          <cell r="AB203">
            <v>0.3</v>
          </cell>
        </row>
        <row r="204">
          <cell r="A204">
            <v>35400</v>
          </cell>
          <cell r="B204">
            <v>120.4</v>
          </cell>
          <cell r="C204">
            <v>119.9</v>
          </cell>
          <cell r="D204">
            <v>120.8</v>
          </cell>
          <cell r="E204">
            <v>122.6</v>
          </cell>
          <cell r="F204">
            <v>118.4</v>
          </cell>
          <cell r="G204">
            <v>121.3</v>
          </cell>
          <cell r="H204">
            <v>121.7</v>
          </cell>
          <cell r="I204">
            <v>121.4</v>
          </cell>
          <cell r="J204">
            <v>120.3</v>
          </cell>
          <cell r="K204">
            <v>1.8</v>
          </cell>
          <cell r="L204">
            <v>1.2</v>
          </cell>
          <cell r="M204">
            <v>1.9</v>
          </cell>
          <cell r="N204">
            <v>1.2</v>
          </cell>
          <cell r="O204">
            <v>1.8</v>
          </cell>
          <cell r="P204">
            <v>1.8</v>
          </cell>
          <cell r="Q204">
            <v>2.1</v>
          </cell>
          <cell r="R204">
            <v>1.2</v>
          </cell>
          <cell r="S204">
            <v>1.5</v>
          </cell>
          <cell r="T204">
            <v>0.2</v>
          </cell>
          <cell r="U204">
            <v>0.3</v>
          </cell>
          <cell r="V204">
            <v>0.2</v>
          </cell>
          <cell r="W204">
            <v>0.3</v>
          </cell>
          <cell r="X204">
            <v>0.1</v>
          </cell>
          <cell r="Y204">
            <v>0.2</v>
          </cell>
          <cell r="Z204">
            <v>0.1</v>
          </cell>
          <cell r="AA204">
            <v>0</v>
          </cell>
          <cell r="AB204">
            <v>0.2</v>
          </cell>
        </row>
        <row r="205">
          <cell r="A205">
            <v>35490</v>
          </cell>
          <cell r="B205">
            <v>120.6</v>
          </cell>
          <cell r="C205">
            <v>120.1</v>
          </cell>
          <cell r="D205">
            <v>121.5</v>
          </cell>
          <cell r="E205">
            <v>122.6</v>
          </cell>
          <cell r="F205">
            <v>118.2</v>
          </cell>
          <cell r="G205">
            <v>121.9</v>
          </cell>
          <cell r="H205">
            <v>121.6</v>
          </cell>
          <cell r="I205">
            <v>121.4</v>
          </cell>
          <cell r="J205">
            <v>120.5</v>
          </cell>
          <cell r="K205">
            <v>1.3</v>
          </cell>
          <cell r="L205">
            <v>1.5</v>
          </cell>
          <cell r="M205">
            <v>1.6</v>
          </cell>
          <cell r="N205">
            <v>0.8</v>
          </cell>
          <cell r="O205">
            <v>0.9</v>
          </cell>
          <cell r="P205">
            <v>1.5</v>
          </cell>
          <cell r="Q205">
            <v>1.5</v>
          </cell>
          <cell r="R205">
            <v>0.5</v>
          </cell>
          <cell r="S205">
            <v>1.3</v>
          </cell>
          <cell r="T205">
            <v>0.2</v>
          </cell>
          <cell r="U205">
            <v>0.2</v>
          </cell>
          <cell r="V205">
            <v>0.6</v>
          </cell>
          <cell r="W205">
            <v>0</v>
          </cell>
          <cell r="X205">
            <v>-0.2</v>
          </cell>
          <cell r="Y205">
            <v>0.5</v>
          </cell>
          <cell r="Z205">
            <v>-0.1</v>
          </cell>
          <cell r="AA205">
            <v>0</v>
          </cell>
          <cell r="AB205">
            <v>0.2</v>
          </cell>
        </row>
        <row r="206">
          <cell r="A206">
            <v>35582</v>
          </cell>
          <cell r="B206">
            <v>120.2</v>
          </cell>
          <cell r="C206">
            <v>119.9</v>
          </cell>
          <cell r="D206">
            <v>121.1</v>
          </cell>
          <cell r="E206">
            <v>121.9</v>
          </cell>
          <cell r="F206">
            <v>118.1</v>
          </cell>
          <cell r="G206">
            <v>121.3</v>
          </cell>
          <cell r="H206">
            <v>121.5</v>
          </cell>
          <cell r="I206">
            <v>120.4</v>
          </cell>
          <cell r="J206">
            <v>120.2</v>
          </cell>
          <cell r="K206">
            <v>0.3</v>
          </cell>
          <cell r="L206">
            <v>0.6</v>
          </cell>
          <cell r="M206">
            <v>0.6</v>
          </cell>
          <cell r="N206">
            <v>-0.1</v>
          </cell>
          <cell r="O206">
            <v>0.2</v>
          </cell>
          <cell r="P206">
            <v>0.6</v>
          </cell>
          <cell r="Q206">
            <v>0.6</v>
          </cell>
          <cell r="R206">
            <v>-0.8</v>
          </cell>
          <cell r="S206">
            <v>0.3</v>
          </cell>
          <cell r="T206">
            <v>-0.3</v>
          </cell>
          <cell r="U206">
            <v>-0.2</v>
          </cell>
          <cell r="V206">
            <v>-0.3</v>
          </cell>
          <cell r="W206">
            <v>-0.6</v>
          </cell>
          <cell r="X206">
            <v>-0.1</v>
          </cell>
          <cell r="Y206">
            <v>-0.5</v>
          </cell>
          <cell r="Z206">
            <v>-0.1</v>
          </cell>
          <cell r="AA206">
            <v>-0.8</v>
          </cell>
          <cell r="AB206">
            <v>-0.2</v>
          </cell>
        </row>
        <row r="207">
          <cell r="A207">
            <v>35674</v>
          </cell>
          <cell r="B207">
            <v>119.8</v>
          </cell>
          <cell r="C207">
            <v>119.5</v>
          </cell>
          <cell r="D207">
            <v>120.7</v>
          </cell>
          <cell r="E207">
            <v>121.2</v>
          </cell>
          <cell r="F207">
            <v>117.5</v>
          </cell>
          <cell r="G207">
            <v>120.6</v>
          </cell>
          <cell r="H207">
            <v>121</v>
          </cell>
          <cell r="I207">
            <v>119.8</v>
          </cell>
          <cell r="J207">
            <v>119.7</v>
          </cell>
          <cell r="K207">
            <v>-0.3</v>
          </cell>
          <cell r="L207">
            <v>-0.1</v>
          </cell>
          <cell r="M207">
            <v>0.1</v>
          </cell>
          <cell r="N207">
            <v>-0.8</v>
          </cell>
          <cell r="O207">
            <v>-0.7</v>
          </cell>
          <cell r="P207">
            <v>-0.4</v>
          </cell>
          <cell r="Q207">
            <v>-0.5</v>
          </cell>
          <cell r="R207">
            <v>-1.3</v>
          </cell>
          <cell r="S207">
            <v>-0.3</v>
          </cell>
          <cell r="T207">
            <v>-0.3</v>
          </cell>
          <cell r="U207">
            <v>-0.3</v>
          </cell>
          <cell r="V207">
            <v>-0.3</v>
          </cell>
          <cell r="W207">
            <v>-0.6</v>
          </cell>
          <cell r="X207">
            <v>-0.5</v>
          </cell>
          <cell r="Y207">
            <v>-0.6</v>
          </cell>
          <cell r="Z207">
            <v>-0.4</v>
          </cell>
          <cell r="AA207">
            <v>-0.5</v>
          </cell>
          <cell r="AB207">
            <v>-0.4</v>
          </cell>
        </row>
        <row r="208">
          <cell r="A208">
            <v>35765</v>
          </cell>
          <cell r="B208">
            <v>120.1</v>
          </cell>
          <cell r="C208">
            <v>119.8</v>
          </cell>
          <cell r="D208">
            <v>121.4</v>
          </cell>
          <cell r="E208">
            <v>121.2</v>
          </cell>
          <cell r="F208">
            <v>117.6</v>
          </cell>
          <cell r="G208">
            <v>121.2</v>
          </cell>
          <cell r="H208">
            <v>120.8</v>
          </cell>
          <cell r="I208">
            <v>119.8</v>
          </cell>
          <cell r="J208">
            <v>120</v>
          </cell>
          <cell r="K208">
            <v>-0.2</v>
          </cell>
          <cell r="L208">
            <v>-0.1</v>
          </cell>
          <cell r="M208">
            <v>0.5</v>
          </cell>
          <cell r="N208">
            <v>-1.1000000000000001</v>
          </cell>
          <cell r="O208">
            <v>-0.7</v>
          </cell>
          <cell r="P208">
            <v>-0.1</v>
          </cell>
          <cell r="Q208">
            <v>-0.7</v>
          </cell>
          <cell r="R208">
            <v>-1.3</v>
          </cell>
          <cell r="S208">
            <v>-0.2</v>
          </cell>
          <cell r="T208">
            <v>0.3</v>
          </cell>
          <cell r="U208">
            <v>0.3</v>
          </cell>
          <cell r="V208">
            <v>0.6</v>
          </cell>
          <cell r="W208">
            <v>0</v>
          </cell>
          <cell r="X208">
            <v>0.1</v>
          </cell>
          <cell r="Y208">
            <v>0.5</v>
          </cell>
          <cell r="Z208">
            <v>-0.2</v>
          </cell>
          <cell r="AA208">
            <v>0</v>
          </cell>
          <cell r="AB208">
            <v>0.3</v>
          </cell>
        </row>
        <row r="209">
          <cell r="A209">
            <v>35855</v>
          </cell>
          <cell r="B209">
            <v>120.7</v>
          </cell>
          <cell r="C209">
            <v>119.6</v>
          </cell>
          <cell r="D209">
            <v>121.9</v>
          </cell>
          <cell r="E209">
            <v>121.7</v>
          </cell>
          <cell r="F209">
            <v>118</v>
          </cell>
          <cell r="G209">
            <v>121.5</v>
          </cell>
          <cell r="H209">
            <v>121.5</v>
          </cell>
          <cell r="I209">
            <v>120.6</v>
          </cell>
          <cell r="J209">
            <v>120.3</v>
          </cell>
          <cell r="K209">
            <v>0.1</v>
          </cell>
          <cell r="L209">
            <v>-0.4</v>
          </cell>
          <cell r="M209">
            <v>0.3</v>
          </cell>
          <cell r="N209">
            <v>-0.7</v>
          </cell>
          <cell r="O209">
            <v>-0.2</v>
          </cell>
          <cell r="P209">
            <v>-0.3</v>
          </cell>
          <cell r="Q209">
            <v>-0.1</v>
          </cell>
          <cell r="R209">
            <v>-0.7</v>
          </cell>
          <cell r="S209">
            <v>-0.2</v>
          </cell>
          <cell r="T209">
            <v>0.5</v>
          </cell>
          <cell r="U209">
            <v>-0.2</v>
          </cell>
          <cell r="V209">
            <v>0.4</v>
          </cell>
          <cell r="W209">
            <v>0.4</v>
          </cell>
          <cell r="X209">
            <v>0.3</v>
          </cell>
          <cell r="Y209">
            <v>0.2</v>
          </cell>
          <cell r="Z209">
            <v>0.6</v>
          </cell>
          <cell r="AA209">
            <v>0.7</v>
          </cell>
          <cell r="AB209">
            <v>0.3</v>
          </cell>
        </row>
        <row r="210">
          <cell r="A210">
            <v>35947</v>
          </cell>
          <cell r="B210">
            <v>121.4</v>
          </cell>
          <cell r="C210">
            <v>120.3</v>
          </cell>
          <cell r="D210">
            <v>122.3</v>
          </cell>
          <cell r="E210">
            <v>122.4</v>
          </cell>
          <cell r="F210">
            <v>118.9</v>
          </cell>
          <cell r="G210">
            <v>122</v>
          </cell>
          <cell r="H210">
            <v>121.8</v>
          </cell>
          <cell r="I210">
            <v>121.2</v>
          </cell>
          <cell r="J210">
            <v>121</v>
          </cell>
          <cell r="K210">
            <v>1</v>
          </cell>
          <cell r="L210">
            <v>0.3</v>
          </cell>
          <cell r="M210">
            <v>1</v>
          </cell>
          <cell r="N210">
            <v>0.4</v>
          </cell>
          <cell r="O210">
            <v>0.7</v>
          </cell>
          <cell r="P210">
            <v>0.6</v>
          </cell>
          <cell r="Q210">
            <v>0.2</v>
          </cell>
          <cell r="R210">
            <v>0.7</v>
          </cell>
          <cell r="S210">
            <v>0.7</v>
          </cell>
          <cell r="T210">
            <v>0.6</v>
          </cell>
          <cell r="U210">
            <v>0.6</v>
          </cell>
          <cell r="V210">
            <v>0.3</v>
          </cell>
          <cell r="W210">
            <v>0.6</v>
          </cell>
          <cell r="X210">
            <v>0.8</v>
          </cell>
          <cell r="Y210">
            <v>0.4</v>
          </cell>
          <cell r="Z210">
            <v>0.2</v>
          </cell>
          <cell r="AA210">
            <v>0.5</v>
          </cell>
          <cell r="AB210">
            <v>0.6</v>
          </cell>
        </row>
        <row r="211">
          <cell r="A211">
            <v>36039</v>
          </cell>
          <cell r="B211">
            <v>121.9</v>
          </cell>
          <cell r="C211">
            <v>120.4</v>
          </cell>
          <cell r="D211">
            <v>122.5</v>
          </cell>
          <cell r="E211">
            <v>123</v>
          </cell>
          <cell r="F211">
            <v>119.6</v>
          </cell>
          <cell r="G211">
            <v>122.8</v>
          </cell>
          <cell r="H211">
            <v>122.1</v>
          </cell>
          <cell r="I211">
            <v>121.3</v>
          </cell>
          <cell r="J211">
            <v>121.3</v>
          </cell>
          <cell r="K211">
            <v>1.8</v>
          </cell>
          <cell r="L211">
            <v>0.8</v>
          </cell>
          <cell r="M211">
            <v>1.5</v>
          </cell>
          <cell r="N211">
            <v>1.5</v>
          </cell>
          <cell r="O211">
            <v>1.8</v>
          </cell>
          <cell r="P211">
            <v>1.8</v>
          </cell>
          <cell r="Q211">
            <v>0.9</v>
          </cell>
          <cell r="R211">
            <v>1.3</v>
          </cell>
          <cell r="S211">
            <v>1.3</v>
          </cell>
          <cell r="T211">
            <v>0.4</v>
          </cell>
          <cell r="U211">
            <v>0.1</v>
          </cell>
          <cell r="V211">
            <v>0.2</v>
          </cell>
          <cell r="W211">
            <v>0.5</v>
          </cell>
          <cell r="X211">
            <v>0.6</v>
          </cell>
          <cell r="Y211">
            <v>0.7</v>
          </cell>
          <cell r="Z211">
            <v>0.2</v>
          </cell>
          <cell r="AA211">
            <v>0.1</v>
          </cell>
          <cell r="AB211">
            <v>0.2</v>
          </cell>
        </row>
        <row r="212">
          <cell r="A212">
            <v>36130</v>
          </cell>
          <cell r="B212">
            <v>122.4</v>
          </cell>
          <cell r="C212">
            <v>120.8</v>
          </cell>
          <cell r="D212">
            <v>123</v>
          </cell>
          <cell r="E212">
            <v>123.6</v>
          </cell>
          <cell r="F212">
            <v>120.2</v>
          </cell>
          <cell r="G212">
            <v>122.7</v>
          </cell>
          <cell r="H212">
            <v>122.7</v>
          </cell>
          <cell r="I212">
            <v>121.7</v>
          </cell>
          <cell r="J212">
            <v>121.9</v>
          </cell>
          <cell r="K212">
            <v>1.9</v>
          </cell>
          <cell r="L212">
            <v>0.8</v>
          </cell>
          <cell r="M212">
            <v>1.3</v>
          </cell>
          <cell r="N212">
            <v>2</v>
          </cell>
          <cell r="O212">
            <v>2.2000000000000002</v>
          </cell>
          <cell r="P212">
            <v>1.2</v>
          </cell>
          <cell r="Q212">
            <v>1.6</v>
          </cell>
          <cell r="R212">
            <v>1.6</v>
          </cell>
          <cell r="S212">
            <v>1.6</v>
          </cell>
          <cell r="T212">
            <v>0.4</v>
          </cell>
          <cell r="U212">
            <v>0.3</v>
          </cell>
          <cell r="V212">
            <v>0.4</v>
          </cell>
          <cell r="W212">
            <v>0.5</v>
          </cell>
          <cell r="X212">
            <v>0.5</v>
          </cell>
          <cell r="Y212">
            <v>-0.1</v>
          </cell>
          <cell r="Z212">
            <v>0.5</v>
          </cell>
          <cell r="AA212">
            <v>0.3</v>
          </cell>
          <cell r="AB212">
            <v>0.5</v>
          </cell>
        </row>
        <row r="213">
          <cell r="A213">
            <v>36220</v>
          </cell>
          <cell r="B213">
            <v>122.6</v>
          </cell>
          <cell r="C213">
            <v>121</v>
          </cell>
          <cell r="D213">
            <v>122.8</v>
          </cell>
          <cell r="E213">
            <v>122.7</v>
          </cell>
          <cell r="F213">
            <v>119.8</v>
          </cell>
          <cell r="G213">
            <v>122.1</v>
          </cell>
          <cell r="H213">
            <v>122.1</v>
          </cell>
          <cell r="I213">
            <v>121.4</v>
          </cell>
          <cell r="J213">
            <v>121.8</v>
          </cell>
          <cell r="K213">
            <v>1.6</v>
          </cell>
          <cell r="L213">
            <v>1.2</v>
          </cell>
          <cell r="M213">
            <v>0.7</v>
          </cell>
          <cell r="N213">
            <v>0.8</v>
          </cell>
          <cell r="O213">
            <v>1.5</v>
          </cell>
          <cell r="P213">
            <v>0.5</v>
          </cell>
          <cell r="Q213">
            <v>0.5</v>
          </cell>
          <cell r="R213">
            <v>0.7</v>
          </cell>
          <cell r="S213">
            <v>1.2</v>
          </cell>
          <cell r="T213">
            <v>0.2</v>
          </cell>
          <cell r="U213">
            <v>0.2</v>
          </cell>
          <cell r="V213">
            <v>-0.2</v>
          </cell>
          <cell r="W213">
            <v>-0.7</v>
          </cell>
          <cell r="X213">
            <v>-0.3</v>
          </cell>
          <cell r="Y213">
            <v>-0.5</v>
          </cell>
          <cell r="Z213">
            <v>-0.5</v>
          </cell>
          <cell r="AA213">
            <v>-0.2</v>
          </cell>
          <cell r="AB213">
            <v>-0.1</v>
          </cell>
        </row>
        <row r="214">
          <cell r="A214">
            <v>36312</v>
          </cell>
          <cell r="B214">
            <v>123</v>
          </cell>
          <cell r="C214">
            <v>121.5</v>
          </cell>
          <cell r="D214">
            <v>123.1</v>
          </cell>
          <cell r="E214">
            <v>123.6</v>
          </cell>
          <cell r="F214">
            <v>120.8</v>
          </cell>
          <cell r="G214">
            <v>122.5</v>
          </cell>
          <cell r="H214">
            <v>122.7</v>
          </cell>
          <cell r="I214">
            <v>121.5</v>
          </cell>
          <cell r="J214">
            <v>122.3</v>
          </cell>
          <cell r="K214">
            <v>1.3</v>
          </cell>
          <cell r="L214">
            <v>1</v>
          </cell>
          <cell r="M214">
            <v>0.7</v>
          </cell>
          <cell r="N214">
            <v>1</v>
          </cell>
          <cell r="O214">
            <v>1.6</v>
          </cell>
          <cell r="P214">
            <v>0.4</v>
          </cell>
          <cell r="Q214">
            <v>0.7</v>
          </cell>
          <cell r="R214">
            <v>0.2</v>
          </cell>
          <cell r="S214">
            <v>1.1000000000000001</v>
          </cell>
          <cell r="T214">
            <v>0.3</v>
          </cell>
          <cell r="U214">
            <v>0.4</v>
          </cell>
          <cell r="V214">
            <v>0.2</v>
          </cell>
          <cell r="W214">
            <v>0.7</v>
          </cell>
          <cell r="X214">
            <v>0.8</v>
          </cell>
          <cell r="Y214">
            <v>0.3</v>
          </cell>
          <cell r="Z214">
            <v>0.5</v>
          </cell>
          <cell r="AA214">
            <v>0.1</v>
          </cell>
          <cell r="AB214">
            <v>0.4</v>
          </cell>
        </row>
        <row r="215">
          <cell r="A215">
            <v>36404</v>
          </cell>
          <cell r="B215">
            <v>124.1</v>
          </cell>
          <cell r="C215">
            <v>122.7</v>
          </cell>
          <cell r="D215">
            <v>124</v>
          </cell>
          <cell r="E215">
            <v>125.1</v>
          </cell>
          <cell r="F215">
            <v>121.9</v>
          </cell>
          <cell r="G215">
            <v>123.3</v>
          </cell>
          <cell r="H215">
            <v>122.9</v>
          </cell>
          <cell r="I215">
            <v>122.4</v>
          </cell>
          <cell r="J215">
            <v>123.4</v>
          </cell>
          <cell r="K215">
            <v>1.8</v>
          </cell>
          <cell r="L215">
            <v>1.9</v>
          </cell>
          <cell r="M215">
            <v>1.2</v>
          </cell>
          <cell r="N215">
            <v>1.7</v>
          </cell>
          <cell r="O215">
            <v>1.9</v>
          </cell>
          <cell r="P215">
            <v>0.4</v>
          </cell>
          <cell r="Q215">
            <v>0.7</v>
          </cell>
          <cell r="R215">
            <v>0.9</v>
          </cell>
          <cell r="S215">
            <v>1.7</v>
          </cell>
          <cell r="T215">
            <v>0.9</v>
          </cell>
          <cell r="U215">
            <v>1</v>
          </cell>
          <cell r="V215">
            <v>0.7</v>
          </cell>
          <cell r="W215">
            <v>1.2</v>
          </cell>
          <cell r="X215">
            <v>0.9</v>
          </cell>
          <cell r="Y215">
            <v>0.7</v>
          </cell>
          <cell r="Z215">
            <v>0.2</v>
          </cell>
          <cell r="AA215">
            <v>0.7</v>
          </cell>
          <cell r="AB215">
            <v>0.9</v>
          </cell>
        </row>
        <row r="216">
          <cell r="A216">
            <v>36495</v>
          </cell>
          <cell r="B216">
            <v>124.7</v>
          </cell>
          <cell r="C216">
            <v>123.5</v>
          </cell>
          <cell r="D216">
            <v>124.1</v>
          </cell>
          <cell r="E216">
            <v>125.7</v>
          </cell>
          <cell r="F216">
            <v>122.7</v>
          </cell>
          <cell r="G216">
            <v>124</v>
          </cell>
          <cell r="H216">
            <v>123.6</v>
          </cell>
          <cell r="I216">
            <v>123.7</v>
          </cell>
          <cell r="J216">
            <v>124.1</v>
          </cell>
          <cell r="K216">
            <v>1.9</v>
          </cell>
          <cell r="L216">
            <v>2.2000000000000002</v>
          </cell>
          <cell r="M216">
            <v>0.9</v>
          </cell>
          <cell r="N216">
            <v>1.7</v>
          </cell>
          <cell r="O216">
            <v>2.1</v>
          </cell>
          <cell r="P216">
            <v>1.1000000000000001</v>
          </cell>
          <cell r="Q216">
            <v>0.7</v>
          </cell>
          <cell r="R216">
            <v>1.6</v>
          </cell>
          <cell r="S216">
            <v>1.8</v>
          </cell>
          <cell r="T216">
            <v>0.5</v>
          </cell>
          <cell r="U216">
            <v>0.7</v>
          </cell>
          <cell r="V216">
            <v>0.1</v>
          </cell>
          <cell r="W216">
            <v>0.5</v>
          </cell>
          <cell r="X216">
            <v>0.7</v>
          </cell>
          <cell r="Y216">
            <v>0.6</v>
          </cell>
          <cell r="Z216">
            <v>0.6</v>
          </cell>
          <cell r="AA216">
            <v>1.1000000000000001</v>
          </cell>
          <cell r="AB216">
            <v>0.6</v>
          </cell>
        </row>
        <row r="217">
          <cell r="A217">
            <v>36586</v>
          </cell>
          <cell r="B217">
            <v>125.8</v>
          </cell>
          <cell r="C217">
            <v>124.7</v>
          </cell>
          <cell r="D217">
            <v>125.5</v>
          </cell>
          <cell r="E217">
            <v>126.8</v>
          </cell>
          <cell r="F217">
            <v>123.1</v>
          </cell>
          <cell r="G217">
            <v>125.3</v>
          </cell>
          <cell r="H217">
            <v>124.4</v>
          </cell>
          <cell r="I217">
            <v>124.9</v>
          </cell>
          <cell r="J217">
            <v>125.2</v>
          </cell>
          <cell r="K217">
            <v>2.6</v>
          </cell>
          <cell r="L217">
            <v>3.1</v>
          </cell>
          <cell r="M217">
            <v>2.2000000000000002</v>
          </cell>
          <cell r="N217">
            <v>3.3</v>
          </cell>
          <cell r="O217">
            <v>2.8</v>
          </cell>
          <cell r="P217">
            <v>2.6</v>
          </cell>
          <cell r="Q217">
            <v>1.9</v>
          </cell>
          <cell r="R217">
            <v>2.9</v>
          </cell>
          <cell r="S217">
            <v>2.8</v>
          </cell>
          <cell r="T217">
            <v>0.9</v>
          </cell>
          <cell r="U217">
            <v>1</v>
          </cell>
          <cell r="V217">
            <v>1.1000000000000001</v>
          </cell>
          <cell r="W217">
            <v>0.9</v>
          </cell>
          <cell r="X217">
            <v>0.3</v>
          </cell>
          <cell r="Y217">
            <v>1</v>
          </cell>
          <cell r="Z217">
            <v>0.6</v>
          </cell>
          <cell r="AA217">
            <v>1</v>
          </cell>
          <cell r="AB217">
            <v>0.9</v>
          </cell>
        </row>
        <row r="218">
          <cell r="A218">
            <v>36678</v>
          </cell>
          <cell r="B218">
            <v>127</v>
          </cell>
          <cell r="C218">
            <v>125.6</v>
          </cell>
          <cell r="D218">
            <v>126.4</v>
          </cell>
          <cell r="E218">
            <v>127.6</v>
          </cell>
          <cell r="F218">
            <v>124</v>
          </cell>
          <cell r="G218">
            <v>126.5</v>
          </cell>
          <cell r="H218">
            <v>125.7</v>
          </cell>
          <cell r="I218">
            <v>125.9</v>
          </cell>
          <cell r="J218">
            <v>126.2</v>
          </cell>
          <cell r="K218">
            <v>3.3</v>
          </cell>
          <cell r="L218">
            <v>3.4</v>
          </cell>
          <cell r="M218">
            <v>2.7</v>
          </cell>
          <cell r="N218">
            <v>3.2</v>
          </cell>
          <cell r="O218">
            <v>2.6</v>
          </cell>
          <cell r="P218">
            <v>3.3</v>
          </cell>
          <cell r="Q218">
            <v>2.4</v>
          </cell>
          <cell r="R218">
            <v>3.6</v>
          </cell>
          <cell r="S218">
            <v>3.2</v>
          </cell>
          <cell r="T218">
            <v>1</v>
          </cell>
          <cell r="U218">
            <v>0.7</v>
          </cell>
          <cell r="V218">
            <v>0.7</v>
          </cell>
          <cell r="W218">
            <v>0.6</v>
          </cell>
          <cell r="X218">
            <v>0.7</v>
          </cell>
          <cell r="Y218">
            <v>1</v>
          </cell>
          <cell r="Z218">
            <v>1</v>
          </cell>
          <cell r="AA218">
            <v>0.8</v>
          </cell>
          <cell r="AB218">
            <v>0.8</v>
          </cell>
        </row>
        <row r="219">
          <cell r="A219">
            <v>36770</v>
          </cell>
          <cell r="B219">
            <v>131.6</v>
          </cell>
          <cell r="C219">
            <v>130.4</v>
          </cell>
          <cell r="D219">
            <v>131.30000000000001</v>
          </cell>
          <cell r="E219">
            <v>132.30000000000001</v>
          </cell>
          <cell r="F219">
            <v>128.6</v>
          </cell>
          <cell r="G219">
            <v>131.30000000000001</v>
          </cell>
          <cell r="H219">
            <v>130</v>
          </cell>
          <cell r="I219">
            <v>130.69999999999999</v>
          </cell>
          <cell r="J219">
            <v>130.9</v>
          </cell>
          <cell r="K219">
            <v>6</v>
          </cell>
          <cell r="L219">
            <v>6.3</v>
          </cell>
          <cell r="M219">
            <v>5.9</v>
          </cell>
          <cell r="N219">
            <v>5.8</v>
          </cell>
          <cell r="O219">
            <v>5.5</v>
          </cell>
          <cell r="P219">
            <v>6.5</v>
          </cell>
          <cell r="Q219">
            <v>5.8</v>
          </cell>
          <cell r="R219">
            <v>6.8</v>
          </cell>
          <cell r="S219">
            <v>6.1</v>
          </cell>
          <cell r="T219">
            <v>3.6</v>
          </cell>
          <cell r="U219">
            <v>3.8</v>
          </cell>
          <cell r="V219">
            <v>3.9</v>
          </cell>
          <cell r="W219">
            <v>3.7</v>
          </cell>
          <cell r="X219">
            <v>3.7</v>
          </cell>
          <cell r="Y219">
            <v>3.8</v>
          </cell>
          <cell r="Z219">
            <v>3.4</v>
          </cell>
          <cell r="AA219">
            <v>3.8</v>
          </cell>
          <cell r="AB219">
            <v>3.7</v>
          </cell>
        </row>
        <row r="220">
          <cell r="A220">
            <v>36861</v>
          </cell>
          <cell r="B220">
            <v>132.19999999999999</v>
          </cell>
          <cell r="C220">
            <v>130.80000000000001</v>
          </cell>
          <cell r="D220">
            <v>131.6</v>
          </cell>
          <cell r="E220">
            <v>132.5</v>
          </cell>
          <cell r="F220">
            <v>128.80000000000001</v>
          </cell>
          <cell r="G220">
            <v>131.19999999999999</v>
          </cell>
          <cell r="H220">
            <v>130.6</v>
          </cell>
          <cell r="I220">
            <v>131.1</v>
          </cell>
          <cell r="J220">
            <v>131.30000000000001</v>
          </cell>
          <cell r="K220">
            <v>6</v>
          </cell>
          <cell r="L220">
            <v>5.9</v>
          </cell>
          <cell r="M220">
            <v>6</v>
          </cell>
          <cell r="N220">
            <v>5.4</v>
          </cell>
          <cell r="O220">
            <v>5</v>
          </cell>
          <cell r="P220">
            <v>5.8</v>
          </cell>
          <cell r="Q220">
            <v>5.7</v>
          </cell>
          <cell r="R220">
            <v>6</v>
          </cell>
          <cell r="S220">
            <v>5.8</v>
          </cell>
          <cell r="T220">
            <v>0.5</v>
          </cell>
          <cell r="U220">
            <v>0.3</v>
          </cell>
          <cell r="V220">
            <v>0.2</v>
          </cell>
          <cell r="W220">
            <v>0.2</v>
          </cell>
          <cell r="X220">
            <v>0.2</v>
          </cell>
          <cell r="Y220">
            <v>-0.1</v>
          </cell>
          <cell r="Z220">
            <v>0.5</v>
          </cell>
          <cell r="AA220">
            <v>0.3</v>
          </cell>
          <cell r="AB220">
            <v>0.3</v>
          </cell>
        </row>
        <row r="221">
          <cell r="A221">
            <v>36951</v>
          </cell>
          <cell r="B221">
            <v>134</v>
          </cell>
          <cell r="C221">
            <v>132.19999999999999</v>
          </cell>
          <cell r="D221">
            <v>132.69999999999999</v>
          </cell>
          <cell r="E221">
            <v>134.1</v>
          </cell>
          <cell r="F221">
            <v>129.6</v>
          </cell>
          <cell r="G221">
            <v>132.1</v>
          </cell>
          <cell r="H221">
            <v>130.69999999999999</v>
          </cell>
          <cell r="I221">
            <v>132.19999999999999</v>
          </cell>
          <cell r="J221">
            <v>132.69999999999999</v>
          </cell>
          <cell r="K221">
            <v>6.5</v>
          </cell>
          <cell r="L221">
            <v>6</v>
          </cell>
          <cell r="M221">
            <v>5.7</v>
          </cell>
          <cell r="N221">
            <v>5.8</v>
          </cell>
          <cell r="O221">
            <v>5.3</v>
          </cell>
          <cell r="P221">
            <v>5.4</v>
          </cell>
          <cell r="Q221">
            <v>5.0999999999999996</v>
          </cell>
          <cell r="R221">
            <v>5.8</v>
          </cell>
          <cell r="S221">
            <v>6</v>
          </cell>
          <cell r="T221">
            <v>1.4</v>
          </cell>
          <cell r="U221">
            <v>1.1000000000000001</v>
          </cell>
          <cell r="V221">
            <v>0.8</v>
          </cell>
          <cell r="W221">
            <v>1.2</v>
          </cell>
          <cell r="X221">
            <v>0.6</v>
          </cell>
          <cell r="Y221">
            <v>0.7</v>
          </cell>
          <cell r="Z221">
            <v>0.1</v>
          </cell>
          <cell r="AA221">
            <v>0.8</v>
          </cell>
          <cell r="AB221">
            <v>1.1000000000000001</v>
          </cell>
        </row>
        <row r="222">
          <cell r="A222">
            <v>37043</v>
          </cell>
          <cell r="B222">
            <v>135</v>
          </cell>
          <cell r="C222">
            <v>133</v>
          </cell>
          <cell r="D222">
            <v>134</v>
          </cell>
          <cell r="E222">
            <v>135.1</v>
          </cell>
          <cell r="F222">
            <v>131.4</v>
          </cell>
          <cell r="G222">
            <v>133.4</v>
          </cell>
          <cell r="H222">
            <v>132.19999999999999</v>
          </cell>
          <cell r="I222">
            <v>133.4</v>
          </cell>
          <cell r="J222">
            <v>133.80000000000001</v>
          </cell>
          <cell r="K222">
            <v>6.3</v>
          </cell>
          <cell r="L222">
            <v>5.9</v>
          </cell>
          <cell r="M222">
            <v>6</v>
          </cell>
          <cell r="N222">
            <v>5.9</v>
          </cell>
          <cell r="O222">
            <v>6</v>
          </cell>
          <cell r="P222">
            <v>5.5</v>
          </cell>
          <cell r="Q222">
            <v>5.2</v>
          </cell>
          <cell r="R222">
            <v>6</v>
          </cell>
          <cell r="S222">
            <v>6</v>
          </cell>
          <cell r="T222">
            <v>0.7</v>
          </cell>
          <cell r="U222">
            <v>0.6</v>
          </cell>
          <cell r="V222">
            <v>1</v>
          </cell>
          <cell r="W222">
            <v>0.7</v>
          </cell>
          <cell r="X222">
            <v>1.4</v>
          </cell>
          <cell r="Y222">
            <v>1</v>
          </cell>
          <cell r="Z222">
            <v>1.1000000000000001</v>
          </cell>
          <cell r="AA222">
            <v>0.9</v>
          </cell>
          <cell r="AB222">
            <v>0.8</v>
          </cell>
        </row>
        <row r="223">
          <cell r="A223">
            <v>37135</v>
          </cell>
          <cell r="B223">
            <v>135.4</v>
          </cell>
          <cell r="C223">
            <v>133.6</v>
          </cell>
          <cell r="D223">
            <v>134.19999999999999</v>
          </cell>
          <cell r="E223">
            <v>135.30000000000001</v>
          </cell>
          <cell r="F223">
            <v>131.5</v>
          </cell>
          <cell r="G223">
            <v>132.80000000000001</v>
          </cell>
          <cell r="H223">
            <v>132.5</v>
          </cell>
          <cell r="I223">
            <v>133.19999999999999</v>
          </cell>
          <cell r="J223">
            <v>134.19999999999999</v>
          </cell>
          <cell r="K223">
            <v>2.9</v>
          </cell>
          <cell r="L223">
            <v>2.5</v>
          </cell>
          <cell r="M223">
            <v>2.2000000000000002</v>
          </cell>
          <cell r="N223">
            <v>2.2999999999999998</v>
          </cell>
          <cell r="O223">
            <v>2.2999999999999998</v>
          </cell>
          <cell r="P223">
            <v>1.1000000000000001</v>
          </cell>
          <cell r="Q223">
            <v>1.9</v>
          </cell>
          <cell r="R223">
            <v>1.9</v>
          </cell>
          <cell r="S223">
            <v>2.5</v>
          </cell>
          <cell r="T223">
            <v>0.3</v>
          </cell>
          <cell r="U223">
            <v>0.5</v>
          </cell>
          <cell r="V223">
            <v>0.1</v>
          </cell>
          <cell r="W223">
            <v>0.1</v>
          </cell>
          <cell r="X223">
            <v>0.1</v>
          </cell>
          <cell r="Y223">
            <v>-0.4</v>
          </cell>
          <cell r="Z223">
            <v>0.2</v>
          </cell>
          <cell r="AA223">
            <v>-0.1</v>
          </cell>
          <cell r="AB223">
            <v>0.3</v>
          </cell>
        </row>
        <row r="224">
          <cell r="A224">
            <v>37226</v>
          </cell>
          <cell r="B224">
            <v>136.6</v>
          </cell>
          <cell r="C224">
            <v>134.80000000000001</v>
          </cell>
          <cell r="D224">
            <v>135.80000000000001</v>
          </cell>
          <cell r="E224">
            <v>136.6</v>
          </cell>
          <cell r="F224">
            <v>132.6</v>
          </cell>
          <cell r="G224">
            <v>133.9</v>
          </cell>
          <cell r="H224">
            <v>133.5</v>
          </cell>
          <cell r="I224">
            <v>134.9</v>
          </cell>
          <cell r="J224">
            <v>135.4</v>
          </cell>
          <cell r="K224">
            <v>3.3</v>
          </cell>
          <cell r="L224">
            <v>3.1</v>
          </cell>
          <cell r="M224">
            <v>3.2</v>
          </cell>
          <cell r="N224">
            <v>3.1</v>
          </cell>
          <cell r="O224">
            <v>3</v>
          </cell>
          <cell r="P224">
            <v>2.1</v>
          </cell>
          <cell r="Q224">
            <v>2.2000000000000002</v>
          </cell>
          <cell r="R224">
            <v>2.9</v>
          </cell>
          <cell r="S224">
            <v>3.1</v>
          </cell>
          <cell r="T224">
            <v>0.9</v>
          </cell>
          <cell r="U224">
            <v>0.9</v>
          </cell>
          <cell r="V224">
            <v>1.2</v>
          </cell>
          <cell r="W224">
            <v>1</v>
          </cell>
          <cell r="X224">
            <v>0.8</v>
          </cell>
          <cell r="Y224">
            <v>0.8</v>
          </cell>
          <cell r="Z224">
            <v>0.8</v>
          </cell>
          <cell r="AA224">
            <v>1.3</v>
          </cell>
          <cell r="AB224">
            <v>0.9</v>
          </cell>
        </row>
        <row r="225">
          <cell r="A225">
            <v>37316</v>
          </cell>
          <cell r="B225">
            <v>137.9</v>
          </cell>
          <cell r="C225">
            <v>136</v>
          </cell>
          <cell r="D225">
            <v>137.1</v>
          </cell>
          <cell r="E225">
            <v>137.69999999999999</v>
          </cell>
          <cell r="F225">
            <v>133.69999999999999</v>
          </cell>
          <cell r="G225">
            <v>135.19999999999999</v>
          </cell>
          <cell r="H225">
            <v>133.80000000000001</v>
          </cell>
          <cell r="I225">
            <v>135.6</v>
          </cell>
          <cell r="J225">
            <v>136.6</v>
          </cell>
          <cell r="K225">
            <v>2.9</v>
          </cell>
          <cell r="L225">
            <v>2.9</v>
          </cell>
          <cell r="M225">
            <v>3.3</v>
          </cell>
          <cell r="N225">
            <v>2.7</v>
          </cell>
          <cell r="O225">
            <v>3.2</v>
          </cell>
          <cell r="P225">
            <v>2.2999999999999998</v>
          </cell>
          <cell r="Q225">
            <v>2.4</v>
          </cell>
          <cell r="R225">
            <v>2.6</v>
          </cell>
          <cell r="S225">
            <v>2.9</v>
          </cell>
          <cell r="T225">
            <v>1</v>
          </cell>
          <cell r="U225">
            <v>0.9</v>
          </cell>
          <cell r="V225">
            <v>1</v>
          </cell>
          <cell r="W225">
            <v>0.8</v>
          </cell>
          <cell r="X225">
            <v>0.8</v>
          </cell>
          <cell r="Y225">
            <v>1</v>
          </cell>
          <cell r="Z225">
            <v>0.2</v>
          </cell>
          <cell r="AA225">
            <v>0.5</v>
          </cell>
          <cell r="AB225">
            <v>0.9</v>
          </cell>
        </row>
        <row r="226">
          <cell r="A226">
            <v>37408</v>
          </cell>
          <cell r="B226">
            <v>138.80000000000001</v>
          </cell>
          <cell r="C226">
            <v>136.9</v>
          </cell>
          <cell r="D226">
            <v>138.1</v>
          </cell>
          <cell r="E226">
            <v>139.1</v>
          </cell>
          <cell r="F226">
            <v>134.6</v>
          </cell>
          <cell r="G226">
            <v>137</v>
          </cell>
          <cell r="H226">
            <v>135</v>
          </cell>
          <cell r="I226">
            <v>137.19999999999999</v>
          </cell>
          <cell r="J226">
            <v>137.6</v>
          </cell>
          <cell r="K226">
            <v>2.8</v>
          </cell>
          <cell r="L226">
            <v>2.9</v>
          </cell>
          <cell r="M226">
            <v>3.1</v>
          </cell>
          <cell r="N226">
            <v>3</v>
          </cell>
          <cell r="O226">
            <v>2.4</v>
          </cell>
          <cell r="P226">
            <v>2.7</v>
          </cell>
          <cell r="Q226">
            <v>2.1</v>
          </cell>
          <cell r="R226">
            <v>2.8</v>
          </cell>
          <cell r="S226">
            <v>2.8</v>
          </cell>
          <cell r="T226">
            <v>0.7</v>
          </cell>
          <cell r="U226">
            <v>0.7</v>
          </cell>
          <cell r="V226">
            <v>0.7</v>
          </cell>
          <cell r="W226">
            <v>1</v>
          </cell>
          <cell r="X226">
            <v>0.7</v>
          </cell>
          <cell r="Y226">
            <v>1.3</v>
          </cell>
          <cell r="Z226">
            <v>0.9</v>
          </cell>
          <cell r="AA226">
            <v>1.2</v>
          </cell>
          <cell r="AB226">
            <v>0.7</v>
          </cell>
        </row>
        <row r="227">
          <cell r="A227">
            <v>37500</v>
          </cell>
          <cell r="B227">
            <v>139.6</v>
          </cell>
          <cell r="C227">
            <v>137.80000000000001</v>
          </cell>
          <cell r="D227">
            <v>139.19999999999999</v>
          </cell>
          <cell r="E227">
            <v>140.30000000000001</v>
          </cell>
          <cell r="F227">
            <v>135.80000000000001</v>
          </cell>
          <cell r="G227">
            <v>137.5</v>
          </cell>
          <cell r="H227">
            <v>135.4</v>
          </cell>
          <cell r="I227">
            <v>138.1</v>
          </cell>
          <cell r="J227">
            <v>138.5</v>
          </cell>
          <cell r="K227">
            <v>3.1</v>
          </cell>
          <cell r="L227">
            <v>3.1</v>
          </cell>
          <cell r="M227">
            <v>3.7</v>
          </cell>
          <cell r="N227">
            <v>3.7</v>
          </cell>
          <cell r="O227">
            <v>3.3</v>
          </cell>
          <cell r="P227">
            <v>3.5</v>
          </cell>
          <cell r="Q227">
            <v>2.2000000000000002</v>
          </cell>
          <cell r="R227">
            <v>3.7</v>
          </cell>
          <cell r="S227">
            <v>3.2</v>
          </cell>
          <cell r="T227">
            <v>0.6</v>
          </cell>
          <cell r="U227">
            <v>0.7</v>
          </cell>
          <cell r="V227">
            <v>0.8</v>
          </cell>
          <cell r="W227">
            <v>0.9</v>
          </cell>
          <cell r="X227">
            <v>0.9</v>
          </cell>
          <cell r="Y227">
            <v>0.4</v>
          </cell>
          <cell r="Z227">
            <v>0.3</v>
          </cell>
          <cell r="AA227">
            <v>0.7</v>
          </cell>
          <cell r="AB227">
            <v>0.7</v>
          </cell>
        </row>
        <row r="228">
          <cell r="A228">
            <v>37591</v>
          </cell>
          <cell r="B228">
            <v>140.4</v>
          </cell>
          <cell r="C228">
            <v>139</v>
          </cell>
          <cell r="D228">
            <v>139.9</v>
          </cell>
          <cell r="E228">
            <v>141.5</v>
          </cell>
          <cell r="F228">
            <v>136.4</v>
          </cell>
          <cell r="G228">
            <v>138</v>
          </cell>
          <cell r="H228">
            <v>136.19999999999999</v>
          </cell>
          <cell r="I228">
            <v>139.19999999999999</v>
          </cell>
          <cell r="J228">
            <v>139.5</v>
          </cell>
          <cell r="K228">
            <v>2.8</v>
          </cell>
          <cell r="L228">
            <v>3.1</v>
          </cell>
          <cell r="M228">
            <v>3</v>
          </cell>
          <cell r="N228">
            <v>3.6</v>
          </cell>
          <cell r="O228">
            <v>2.9</v>
          </cell>
          <cell r="P228">
            <v>3.1</v>
          </cell>
          <cell r="Q228">
            <v>2</v>
          </cell>
          <cell r="R228">
            <v>3.2</v>
          </cell>
          <cell r="S228">
            <v>3</v>
          </cell>
          <cell r="T228">
            <v>0.6</v>
          </cell>
          <cell r="U228">
            <v>0.9</v>
          </cell>
          <cell r="V228">
            <v>0.5</v>
          </cell>
          <cell r="W228">
            <v>0.9</v>
          </cell>
          <cell r="X228">
            <v>0.4</v>
          </cell>
          <cell r="Y228">
            <v>0.4</v>
          </cell>
          <cell r="Z228">
            <v>0.6</v>
          </cell>
          <cell r="AA228">
            <v>0.8</v>
          </cell>
          <cell r="AB228">
            <v>0.7</v>
          </cell>
        </row>
        <row r="229">
          <cell r="A229">
            <v>37681</v>
          </cell>
          <cell r="B229">
            <v>142.1</v>
          </cell>
          <cell r="C229">
            <v>140.9</v>
          </cell>
          <cell r="D229">
            <v>141.80000000000001</v>
          </cell>
          <cell r="E229">
            <v>144.6</v>
          </cell>
          <cell r="F229">
            <v>137.4</v>
          </cell>
          <cell r="G229">
            <v>140</v>
          </cell>
          <cell r="H229">
            <v>137.5</v>
          </cell>
          <cell r="I229">
            <v>140.69999999999999</v>
          </cell>
          <cell r="J229">
            <v>141.30000000000001</v>
          </cell>
          <cell r="K229">
            <v>3</v>
          </cell>
          <cell r="L229">
            <v>3.6</v>
          </cell>
          <cell r="M229">
            <v>3.4</v>
          </cell>
          <cell r="N229">
            <v>5</v>
          </cell>
          <cell r="O229">
            <v>2.8</v>
          </cell>
          <cell r="P229">
            <v>3.6</v>
          </cell>
          <cell r="Q229">
            <v>2.8</v>
          </cell>
          <cell r="R229">
            <v>3.8</v>
          </cell>
          <cell r="S229">
            <v>3.4</v>
          </cell>
          <cell r="T229">
            <v>1.2</v>
          </cell>
          <cell r="U229">
            <v>1.4</v>
          </cell>
          <cell r="V229">
            <v>1.4</v>
          </cell>
          <cell r="W229">
            <v>2.2000000000000002</v>
          </cell>
          <cell r="X229">
            <v>0.7</v>
          </cell>
          <cell r="Y229">
            <v>1.4</v>
          </cell>
          <cell r="Z229">
            <v>1</v>
          </cell>
          <cell r="AA229">
            <v>1.1000000000000001</v>
          </cell>
          <cell r="AB229">
            <v>1.3</v>
          </cell>
        </row>
        <row r="230">
          <cell r="A230">
            <v>37773</v>
          </cell>
          <cell r="B230">
            <v>142.19999999999999</v>
          </cell>
          <cell r="C230">
            <v>140.9</v>
          </cell>
          <cell r="D230">
            <v>141.80000000000001</v>
          </cell>
          <cell r="E230">
            <v>144.30000000000001</v>
          </cell>
          <cell r="F230">
            <v>137.4</v>
          </cell>
          <cell r="G230">
            <v>140.80000000000001</v>
          </cell>
          <cell r="H230">
            <v>137.9</v>
          </cell>
          <cell r="I230">
            <v>140.69999999999999</v>
          </cell>
          <cell r="J230">
            <v>141.30000000000001</v>
          </cell>
          <cell r="K230">
            <v>2.4</v>
          </cell>
          <cell r="L230">
            <v>2.9</v>
          </cell>
          <cell r="M230">
            <v>2.7</v>
          </cell>
          <cell r="N230">
            <v>3.7</v>
          </cell>
          <cell r="O230">
            <v>2.1</v>
          </cell>
          <cell r="P230">
            <v>2.8</v>
          </cell>
          <cell r="Q230">
            <v>2.1</v>
          </cell>
          <cell r="R230">
            <v>2.6</v>
          </cell>
          <cell r="S230">
            <v>2.7</v>
          </cell>
          <cell r="T230">
            <v>0.1</v>
          </cell>
          <cell r="U230">
            <v>0</v>
          </cell>
          <cell r="V230">
            <v>0</v>
          </cell>
          <cell r="W230">
            <v>-0.2</v>
          </cell>
          <cell r="X230">
            <v>0</v>
          </cell>
          <cell r="Y230">
            <v>0.6</v>
          </cell>
          <cell r="Z230">
            <v>0.3</v>
          </cell>
          <cell r="AA230">
            <v>0</v>
          </cell>
          <cell r="AB230">
            <v>0</v>
          </cell>
        </row>
        <row r="231">
          <cell r="A231">
            <v>37865</v>
          </cell>
          <cell r="B231">
            <v>142.4</v>
          </cell>
          <cell r="C231">
            <v>141.80000000000001</v>
          </cell>
          <cell r="D231">
            <v>143.30000000000001</v>
          </cell>
          <cell r="E231">
            <v>145.4</v>
          </cell>
          <cell r="F231">
            <v>138.6</v>
          </cell>
          <cell r="G231">
            <v>141.1</v>
          </cell>
          <cell r="H231">
            <v>137.80000000000001</v>
          </cell>
          <cell r="I231">
            <v>141.9</v>
          </cell>
          <cell r="J231">
            <v>142.1</v>
          </cell>
          <cell r="K231">
            <v>2</v>
          </cell>
          <cell r="L231">
            <v>2.9</v>
          </cell>
          <cell r="M231">
            <v>2.9</v>
          </cell>
          <cell r="N231">
            <v>3.6</v>
          </cell>
          <cell r="O231">
            <v>2.1</v>
          </cell>
          <cell r="P231">
            <v>2.6</v>
          </cell>
          <cell r="Q231">
            <v>1.8</v>
          </cell>
          <cell r="R231">
            <v>2.8</v>
          </cell>
          <cell r="S231">
            <v>2.6</v>
          </cell>
          <cell r="T231">
            <v>0.1</v>
          </cell>
          <cell r="U231">
            <v>0.6</v>
          </cell>
          <cell r="V231">
            <v>1.1000000000000001</v>
          </cell>
          <cell r="W231">
            <v>0.8</v>
          </cell>
          <cell r="X231">
            <v>0.9</v>
          </cell>
          <cell r="Y231">
            <v>0.2</v>
          </cell>
          <cell r="Z231">
            <v>-0.1</v>
          </cell>
          <cell r="AA231">
            <v>0.9</v>
          </cell>
          <cell r="AB231">
            <v>0.6</v>
          </cell>
        </row>
        <row r="232">
          <cell r="A232">
            <v>37956</v>
          </cell>
          <cell r="B232">
            <v>143.6</v>
          </cell>
          <cell r="C232">
            <v>142.1</v>
          </cell>
          <cell r="D232">
            <v>144.19999999999999</v>
          </cell>
          <cell r="E232">
            <v>146.19999999999999</v>
          </cell>
          <cell r="F232">
            <v>139.19999999999999</v>
          </cell>
          <cell r="G232">
            <v>142</v>
          </cell>
          <cell r="H232">
            <v>138.5</v>
          </cell>
          <cell r="I232">
            <v>142.9</v>
          </cell>
          <cell r="J232">
            <v>142.80000000000001</v>
          </cell>
          <cell r="K232">
            <v>2.2999999999999998</v>
          </cell>
          <cell r="L232">
            <v>2.2000000000000002</v>
          </cell>
          <cell r="M232">
            <v>3.1</v>
          </cell>
          <cell r="N232">
            <v>3.3</v>
          </cell>
          <cell r="O232">
            <v>2.1</v>
          </cell>
          <cell r="P232">
            <v>2.9</v>
          </cell>
          <cell r="Q232">
            <v>1.7</v>
          </cell>
          <cell r="R232">
            <v>2.7</v>
          </cell>
          <cell r="S232">
            <v>2.4</v>
          </cell>
          <cell r="T232">
            <v>0.8</v>
          </cell>
          <cell r="U232">
            <v>0.2</v>
          </cell>
          <cell r="V232">
            <v>0.6</v>
          </cell>
          <cell r="W232">
            <v>0.6</v>
          </cell>
          <cell r="X232">
            <v>0.4</v>
          </cell>
          <cell r="Y232">
            <v>0.6</v>
          </cell>
          <cell r="Z232">
            <v>0.5</v>
          </cell>
          <cell r="AA232">
            <v>0.7</v>
          </cell>
          <cell r="AB232">
            <v>0.5</v>
          </cell>
        </row>
        <row r="233">
          <cell r="A233">
            <v>38047</v>
          </cell>
          <cell r="B233">
            <v>145</v>
          </cell>
          <cell r="C233">
            <v>143.5</v>
          </cell>
          <cell r="D233">
            <v>145.4</v>
          </cell>
          <cell r="E233">
            <v>147.69999999999999</v>
          </cell>
          <cell r="F233">
            <v>139.6</v>
          </cell>
          <cell r="G233">
            <v>143</v>
          </cell>
          <cell r="H233">
            <v>139</v>
          </cell>
          <cell r="I233">
            <v>143.9</v>
          </cell>
          <cell r="J233">
            <v>144.1</v>
          </cell>
          <cell r="K233">
            <v>2</v>
          </cell>
          <cell r="L233">
            <v>1.8</v>
          </cell>
          <cell r="M233">
            <v>2.5</v>
          </cell>
          <cell r="N233">
            <v>2.1</v>
          </cell>
          <cell r="O233">
            <v>1.6</v>
          </cell>
          <cell r="P233">
            <v>2.1</v>
          </cell>
          <cell r="Q233">
            <v>1.1000000000000001</v>
          </cell>
          <cell r="R233">
            <v>2.2999999999999998</v>
          </cell>
          <cell r="S233">
            <v>2</v>
          </cell>
          <cell r="T233">
            <v>1</v>
          </cell>
          <cell r="U233">
            <v>1</v>
          </cell>
          <cell r="V233">
            <v>0.8</v>
          </cell>
          <cell r="W233">
            <v>1</v>
          </cell>
          <cell r="X233">
            <v>0.3</v>
          </cell>
          <cell r="Y233">
            <v>0.7</v>
          </cell>
          <cell r="Z233">
            <v>0.4</v>
          </cell>
          <cell r="AA233">
            <v>0.7</v>
          </cell>
          <cell r="AB233">
            <v>0.9</v>
          </cell>
        </row>
        <row r="234">
          <cell r="A234">
            <v>38139</v>
          </cell>
          <cell r="B234">
            <v>145.5</v>
          </cell>
          <cell r="C234">
            <v>143.9</v>
          </cell>
          <cell r="D234">
            <v>146.30000000000001</v>
          </cell>
          <cell r="E234">
            <v>148.6</v>
          </cell>
          <cell r="F234">
            <v>141</v>
          </cell>
          <cell r="G234">
            <v>144.30000000000001</v>
          </cell>
          <cell r="H234">
            <v>139.6</v>
          </cell>
          <cell r="I234">
            <v>144.80000000000001</v>
          </cell>
          <cell r="J234">
            <v>144.80000000000001</v>
          </cell>
          <cell r="K234">
            <v>2.2999999999999998</v>
          </cell>
          <cell r="L234">
            <v>2.1</v>
          </cell>
          <cell r="M234">
            <v>3.2</v>
          </cell>
          <cell r="N234">
            <v>3</v>
          </cell>
          <cell r="O234">
            <v>2.6</v>
          </cell>
          <cell r="P234">
            <v>2.5</v>
          </cell>
          <cell r="Q234">
            <v>1.2</v>
          </cell>
          <cell r="R234">
            <v>2.9</v>
          </cell>
          <cell r="S234">
            <v>2.5</v>
          </cell>
          <cell r="T234">
            <v>0.3</v>
          </cell>
          <cell r="U234">
            <v>0.3</v>
          </cell>
          <cell r="V234">
            <v>0.6</v>
          </cell>
          <cell r="W234">
            <v>0.6</v>
          </cell>
          <cell r="X234">
            <v>1</v>
          </cell>
          <cell r="Y234">
            <v>0.9</v>
          </cell>
          <cell r="Z234">
            <v>0.4</v>
          </cell>
          <cell r="AA234">
            <v>0.6</v>
          </cell>
          <cell r="AB234">
            <v>0.5</v>
          </cell>
        </row>
        <row r="235">
          <cell r="A235">
            <v>38231</v>
          </cell>
          <cell r="B235">
            <v>146.19999999999999</v>
          </cell>
          <cell r="C235">
            <v>144.19999999999999</v>
          </cell>
          <cell r="D235">
            <v>146.80000000000001</v>
          </cell>
          <cell r="E235">
            <v>149</v>
          </cell>
          <cell r="F235">
            <v>142</v>
          </cell>
          <cell r="G235">
            <v>145</v>
          </cell>
          <cell r="H235">
            <v>140.80000000000001</v>
          </cell>
          <cell r="I235">
            <v>145.5</v>
          </cell>
          <cell r="J235">
            <v>145.4</v>
          </cell>
          <cell r="K235">
            <v>2.7</v>
          </cell>
          <cell r="L235">
            <v>1.7</v>
          </cell>
          <cell r="M235">
            <v>2.4</v>
          </cell>
          <cell r="N235">
            <v>2.5</v>
          </cell>
          <cell r="O235">
            <v>2.5</v>
          </cell>
          <cell r="P235">
            <v>2.8</v>
          </cell>
          <cell r="Q235">
            <v>2.2000000000000002</v>
          </cell>
          <cell r="R235">
            <v>2.5</v>
          </cell>
          <cell r="S235">
            <v>2.2999999999999998</v>
          </cell>
          <cell r="T235">
            <v>0.5</v>
          </cell>
          <cell r="U235">
            <v>0.2</v>
          </cell>
          <cell r="V235">
            <v>0.3</v>
          </cell>
          <cell r="W235">
            <v>0.3</v>
          </cell>
          <cell r="X235">
            <v>0.7</v>
          </cell>
          <cell r="Y235">
            <v>0.5</v>
          </cell>
          <cell r="Z235">
            <v>0.9</v>
          </cell>
          <cell r="AA235">
            <v>0.5</v>
          </cell>
          <cell r="AB235">
            <v>0.4</v>
          </cell>
        </row>
        <row r="236">
          <cell r="A236">
            <v>38322</v>
          </cell>
          <cell r="B236">
            <v>147.30000000000001</v>
          </cell>
          <cell r="C236">
            <v>145.30000000000001</v>
          </cell>
          <cell r="D236">
            <v>148</v>
          </cell>
          <cell r="E236">
            <v>150</v>
          </cell>
          <cell r="F236">
            <v>143.30000000000001</v>
          </cell>
          <cell r="G236">
            <v>146.69999999999999</v>
          </cell>
          <cell r="H236">
            <v>141.1</v>
          </cell>
          <cell r="I236">
            <v>146.30000000000001</v>
          </cell>
          <cell r="J236">
            <v>146.5</v>
          </cell>
          <cell r="K236">
            <v>2.6</v>
          </cell>
          <cell r="L236">
            <v>2.2999999999999998</v>
          </cell>
          <cell r="M236">
            <v>2.6</v>
          </cell>
          <cell r="N236">
            <v>2.6</v>
          </cell>
          <cell r="O236">
            <v>2.9</v>
          </cell>
          <cell r="P236">
            <v>3.3</v>
          </cell>
          <cell r="Q236">
            <v>1.9</v>
          </cell>
          <cell r="R236">
            <v>2.4</v>
          </cell>
          <cell r="S236">
            <v>2.6</v>
          </cell>
          <cell r="T236">
            <v>0.8</v>
          </cell>
          <cell r="U236">
            <v>0.8</v>
          </cell>
          <cell r="V236">
            <v>0.8</v>
          </cell>
          <cell r="W236">
            <v>0.7</v>
          </cell>
          <cell r="X236">
            <v>0.9</v>
          </cell>
          <cell r="Y236">
            <v>1.2</v>
          </cell>
          <cell r="Z236">
            <v>0.2</v>
          </cell>
          <cell r="AA236">
            <v>0.5</v>
          </cell>
          <cell r="AB236">
            <v>0.8</v>
          </cell>
        </row>
        <row r="237">
          <cell r="A237">
            <v>38412</v>
          </cell>
          <cell r="B237">
            <v>148.19999999999999</v>
          </cell>
          <cell r="C237">
            <v>146.4</v>
          </cell>
          <cell r="D237">
            <v>149.19999999999999</v>
          </cell>
          <cell r="E237">
            <v>150.9</v>
          </cell>
          <cell r="F237">
            <v>144.4</v>
          </cell>
          <cell r="G237">
            <v>148</v>
          </cell>
          <cell r="H237">
            <v>141.9</v>
          </cell>
          <cell r="I237">
            <v>147</v>
          </cell>
          <cell r="J237">
            <v>147.5</v>
          </cell>
          <cell r="K237">
            <v>2.2000000000000002</v>
          </cell>
          <cell r="L237">
            <v>2</v>
          </cell>
          <cell r="M237">
            <v>2.6</v>
          </cell>
          <cell r="N237">
            <v>2.2000000000000002</v>
          </cell>
          <cell r="O237">
            <v>3.4</v>
          </cell>
          <cell r="P237">
            <v>3.5</v>
          </cell>
          <cell r="Q237">
            <v>2.1</v>
          </cell>
          <cell r="R237">
            <v>2.2000000000000002</v>
          </cell>
          <cell r="S237">
            <v>2.4</v>
          </cell>
          <cell r="T237">
            <v>0.6</v>
          </cell>
          <cell r="U237">
            <v>0.8</v>
          </cell>
          <cell r="V237">
            <v>0.8</v>
          </cell>
          <cell r="W237">
            <v>0.6</v>
          </cell>
          <cell r="X237">
            <v>0.8</v>
          </cell>
          <cell r="Y237">
            <v>0.9</v>
          </cell>
          <cell r="Z237">
            <v>0.6</v>
          </cell>
          <cell r="AA237">
            <v>0.5</v>
          </cell>
          <cell r="AB237">
            <v>0.7</v>
          </cell>
        </row>
        <row r="238">
          <cell r="A238">
            <v>38504</v>
          </cell>
          <cell r="B238">
            <v>149</v>
          </cell>
          <cell r="C238">
            <v>146.9</v>
          </cell>
          <cell r="D238">
            <v>150</v>
          </cell>
          <cell r="E238">
            <v>151.80000000000001</v>
          </cell>
          <cell r="F238">
            <v>146.30000000000001</v>
          </cell>
          <cell r="G238">
            <v>148.80000000000001</v>
          </cell>
          <cell r="H238">
            <v>143.19999999999999</v>
          </cell>
          <cell r="I238">
            <v>147.80000000000001</v>
          </cell>
          <cell r="J238">
            <v>148.4</v>
          </cell>
          <cell r="K238">
            <v>2.4</v>
          </cell>
          <cell r="L238">
            <v>2.1</v>
          </cell>
          <cell r="M238">
            <v>2.5</v>
          </cell>
          <cell r="N238">
            <v>2.2000000000000002</v>
          </cell>
          <cell r="O238">
            <v>3.8</v>
          </cell>
          <cell r="P238">
            <v>3.1</v>
          </cell>
          <cell r="Q238">
            <v>2.6</v>
          </cell>
          <cell r="R238">
            <v>2.1</v>
          </cell>
          <cell r="S238">
            <v>2.5</v>
          </cell>
          <cell r="T238">
            <v>0.5</v>
          </cell>
          <cell r="U238">
            <v>0.3</v>
          </cell>
          <cell r="V238">
            <v>0.5</v>
          </cell>
          <cell r="W238">
            <v>0.6</v>
          </cell>
          <cell r="X238">
            <v>1.3</v>
          </cell>
          <cell r="Y238">
            <v>0.5</v>
          </cell>
          <cell r="Z238">
            <v>0.9</v>
          </cell>
          <cell r="AA238">
            <v>0.5</v>
          </cell>
          <cell r="AB238">
            <v>0.6</v>
          </cell>
        </row>
        <row r="239">
          <cell r="A239">
            <v>38596</v>
          </cell>
          <cell r="B239">
            <v>150.5</v>
          </cell>
          <cell r="C239">
            <v>148.6</v>
          </cell>
          <cell r="D239">
            <v>150.9</v>
          </cell>
          <cell r="E239">
            <v>153.4</v>
          </cell>
          <cell r="F239">
            <v>147.80000000000001</v>
          </cell>
          <cell r="G239">
            <v>150.1</v>
          </cell>
          <cell r="H239">
            <v>144.69999999999999</v>
          </cell>
          <cell r="I239">
            <v>149.69999999999999</v>
          </cell>
          <cell r="J239">
            <v>149.80000000000001</v>
          </cell>
          <cell r="K239">
            <v>2.9</v>
          </cell>
          <cell r="L239">
            <v>3.1</v>
          </cell>
          <cell r="M239">
            <v>2.8</v>
          </cell>
          <cell r="N239">
            <v>3</v>
          </cell>
          <cell r="O239">
            <v>4.0999999999999996</v>
          </cell>
          <cell r="P239">
            <v>3.5</v>
          </cell>
          <cell r="Q239">
            <v>2.8</v>
          </cell>
          <cell r="R239">
            <v>2.9</v>
          </cell>
          <cell r="S239">
            <v>3</v>
          </cell>
          <cell r="T239">
            <v>1</v>
          </cell>
          <cell r="U239">
            <v>1.2</v>
          </cell>
          <cell r="V239">
            <v>0.6</v>
          </cell>
          <cell r="W239">
            <v>1.1000000000000001</v>
          </cell>
          <cell r="X239">
            <v>1</v>
          </cell>
          <cell r="Y239">
            <v>0.9</v>
          </cell>
          <cell r="Z239">
            <v>1</v>
          </cell>
          <cell r="AA239">
            <v>1.3</v>
          </cell>
          <cell r="AB239">
            <v>0.9</v>
          </cell>
        </row>
        <row r="240">
          <cell r="A240">
            <v>38687</v>
          </cell>
          <cell r="B240">
            <v>151</v>
          </cell>
          <cell r="C240">
            <v>149.19999999999999</v>
          </cell>
          <cell r="D240">
            <v>152.1</v>
          </cell>
          <cell r="E240">
            <v>154.1</v>
          </cell>
          <cell r="F240">
            <v>149</v>
          </cell>
          <cell r="G240">
            <v>151</v>
          </cell>
          <cell r="H240">
            <v>145.4</v>
          </cell>
          <cell r="I240">
            <v>150.9</v>
          </cell>
          <cell r="J240">
            <v>150.6</v>
          </cell>
          <cell r="K240">
            <v>2.5</v>
          </cell>
          <cell r="L240">
            <v>2.7</v>
          </cell>
          <cell r="M240">
            <v>2.8</v>
          </cell>
          <cell r="N240">
            <v>2.7</v>
          </cell>
          <cell r="O240">
            <v>4</v>
          </cell>
          <cell r="P240">
            <v>2.9</v>
          </cell>
          <cell r="Q240">
            <v>3</v>
          </cell>
          <cell r="R240">
            <v>3.1</v>
          </cell>
          <cell r="S240">
            <v>2.8</v>
          </cell>
          <cell r="T240">
            <v>0.3</v>
          </cell>
          <cell r="U240">
            <v>0.4</v>
          </cell>
          <cell r="V240">
            <v>0.8</v>
          </cell>
          <cell r="W240">
            <v>0.5</v>
          </cell>
          <cell r="X240">
            <v>0.8</v>
          </cell>
          <cell r="Y240">
            <v>0.6</v>
          </cell>
          <cell r="Z240">
            <v>0.5</v>
          </cell>
          <cell r="AA240">
            <v>0.8</v>
          </cell>
          <cell r="AB240">
            <v>0.5</v>
          </cell>
        </row>
        <row r="241">
          <cell r="A241">
            <v>38777</v>
          </cell>
          <cell r="B241">
            <v>152.19999999999999</v>
          </cell>
          <cell r="C241">
            <v>150.5</v>
          </cell>
          <cell r="D241">
            <v>153.5</v>
          </cell>
          <cell r="E241">
            <v>155.6</v>
          </cell>
          <cell r="F241">
            <v>150.5</v>
          </cell>
          <cell r="G241">
            <v>152.19999999999999</v>
          </cell>
          <cell r="H241">
            <v>146.69999999999999</v>
          </cell>
          <cell r="I241">
            <v>152.19999999999999</v>
          </cell>
          <cell r="J241">
            <v>151.9</v>
          </cell>
          <cell r="K241">
            <v>2.7</v>
          </cell>
          <cell r="L241">
            <v>2.8</v>
          </cell>
          <cell r="M241">
            <v>2.9</v>
          </cell>
          <cell r="N241">
            <v>3.1</v>
          </cell>
          <cell r="O241">
            <v>4.2</v>
          </cell>
          <cell r="P241">
            <v>2.8</v>
          </cell>
          <cell r="Q241">
            <v>3.4</v>
          </cell>
          <cell r="R241">
            <v>3.5</v>
          </cell>
          <cell r="S241">
            <v>3</v>
          </cell>
          <cell r="T241">
            <v>0.8</v>
          </cell>
          <cell r="U241">
            <v>0.9</v>
          </cell>
          <cell r="V241">
            <v>0.9</v>
          </cell>
          <cell r="W241">
            <v>1</v>
          </cell>
          <cell r="X241">
            <v>1</v>
          </cell>
          <cell r="Y241">
            <v>0.8</v>
          </cell>
          <cell r="Z241">
            <v>0.9</v>
          </cell>
          <cell r="AA241">
            <v>0.9</v>
          </cell>
          <cell r="AB241">
            <v>0.9</v>
          </cell>
        </row>
        <row r="242">
          <cell r="A242">
            <v>38869</v>
          </cell>
          <cell r="B242">
            <v>154.69999999999999</v>
          </cell>
          <cell r="C242">
            <v>152.6</v>
          </cell>
          <cell r="D242">
            <v>156.19999999999999</v>
          </cell>
          <cell r="E242">
            <v>157.6</v>
          </cell>
          <cell r="F242">
            <v>153.19999999999999</v>
          </cell>
          <cell r="G242">
            <v>154</v>
          </cell>
          <cell r="H242">
            <v>149.19999999999999</v>
          </cell>
          <cell r="I242">
            <v>154.9</v>
          </cell>
          <cell r="J242">
            <v>154.30000000000001</v>
          </cell>
          <cell r="K242">
            <v>3.8</v>
          </cell>
          <cell r="L242">
            <v>3.9</v>
          </cell>
          <cell r="M242">
            <v>4.0999999999999996</v>
          </cell>
          <cell r="N242">
            <v>3.8</v>
          </cell>
          <cell r="O242">
            <v>4.7</v>
          </cell>
          <cell r="P242">
            <v>3.5</v>
          </cell>
          <cell r="Q242">
            <v>4.2</v>
          </cell>
          <cell r="R242">
            <v>4.8</v>
          </cell>
          <cell r="S242">
            <v>4</v>
          </cell>
          <cell r="T242">
            <v>1.6</v>
          </cell>
          <cell r="U242">
            <v>1.4</v>
          </cell>
          <cell r="V242">
            <v>1.8</v>
          </cell>
          <cell r="W242">
            <v>1.3</v>
          </cell>
          <cell r="X242">
            <v>1.8</v>
          </cell>
          <cell r="Y242">
            <v>1.2</v>
          </cell>
          <cell r="Z242">
            <v>1.7</v>
          </cell>
          <cell r="AA242">
            <v>1.8</v>
          </cell>
          <cell r="AB242">
            <v>1.6</v>
          </cell>
        </row>
        <row r="243">
          <cell r="A243">
            <v>38961</v>
          </cell>
          <cell r="B243">
            <v>156.1</v>
          </cell>
          <cell r="C243">
            <v>153.69999999999999</v>
          </cell>
          <cell r="D243">
            <v>157.5</v>
          </cell>
          <cell r="E243">
            <v>159.30000000000001</v>
          </cell>
          <cell r="F243">
            <v>154.9</v>
          </cell>
          <cell r="G243">
            <v>155.1</v>
          </cell>
          <cell r="H243">
            <v>151.80000000000001</v>
          </cell>
          <cell r="I243">
            <v>156</v>
          </cell>
          <cell r="J243">
            <v>155.69999999999999</v>
          </cell>
          <cell r="K243">
            <v>3.7</v>
          </cell>
          <cell r="L243">
            <v>3.4</v>
          </cell>
          <cell r="M243">
            <v>4.4000000000000004</v>
          </cell>
          <cell r="N243">
            <v>3.8</v>
          </cell>
          <cell r="O243">
            <v>4.8</v>
          </cell>
          <cell r="P243">
            <v>3.3</v>
          </cell>
          <cell r="Q243">
            <v>4.9000000000000004</v>
          </cell>
          <cell r="R243">
            <v>4.2</v>
          </cell>
          <cell r="S243">
            <v>3.9</v>
          </cell>
          <cell r="T243">
            <v>0.9</v>
          </cell>
          <cell r="U243">
            <v>0.7</v>
          </cell>
          <cell r="V243">
            <v>0.8</v>
          </cell>
          <cell r="W243">
            <v>1.1000000000000001</v>
          </cell>
          <cell r="X243">
            <v>1.1000000000000001</v>
          </cell>
          <cell r="Y243">
            <v>0.7</v>
          </cell>
          <cell r="Z243">
            <v>1.7</v>
          </cell>
          <cell r="AA243">
            <v>0.7</v>
          </cell>
          <cell r="AB243">
            <v>0.9</v>
          </cell>
        </row>
        <row r="244">
          <cell r="A244">
            <v>39052</v>
          </cell>
          <cell r="B244">
            <v>155.80000000000001</v>
          </cell>
          <cell r="C244">
            <v>153.5</v>
          </cell>
          <cell r="D244">
            <v>157.30000000000001</v>
          </cell>
          <cell r="E244">
            <v>158.80000000000001</v>
          </cell>
          <cell r="F244">
            <v>155.5</v>
          </cell>
          <cell r="G244">
            <v>154.69999999999999</v>
          </cell>
          <cell r="H244">
            <v>152.6</v>
          </cell>
          <cell r="I244">
            <v>155.6</v>
          </cell>
          <cell r="J244">
            <v>155.5</v>
          </cell>
          <cell r="K244">
            <v>3.2</v>
          </cell>
          <cell r="L244">
            <v>2.9</v>
          </cell>
          <cell r="M244">
            <v>3.4</v>
          </cell>
          <cell r="N244">
            <v>3</v>
          </cell>
          <cell r="O244">
            <v>4.4000000000000004</v>
          </cell>
          <cell r="P244">
            <v>2.5</v>
          </cell>
          <cell r="Q244">
            <v>5</v>
          </cell>
          <cell r="R244">
            <v>3.1</v>
          </cell>
          <cell r="S244">
            <v>3.3</v>
          </cell>
          <cell r="T244">
            <v>-0.2</v>
          </cell>
          <cell r="U244">
            <v>-0.1</v>
          </cell>
          <cell r="V244">
            <v>-0.1</v>
          </cell>
          <cell r="W244">
            <v>-0.3</v>
          </cell>
          <cell r="X244">
            <v>0.4</v>
          </cell>
          <cell r="Y244">
            <v>-0.3</v>
          </cell>
          <cell r="Z244">
            <v>0.5</v>
          </cell>
          <cell r="AA244">
            <v>-0.3</v>
          </cell>
          <cell r="AB244">
            <v>-0.1</v>
          </cell>
        </row>
        <row r="245">
          <cell r="A245">
            <v>39142</v>
          </cell>
          <cell r="B245">
            <v>155.6</v>
          </cell>
          <cell r="C245">
            <v>153.80000000000001</v>
          </cell>
          <cell r="D245">
            <v>158</v>
          </cell>
          <cell r="E245">
            <v>158.4</v>
          </cell>
          <cell r="F245">
            <v>155.80000000000001</v>
          </cell>
          <cell r="G245">
            <v>155.4</v>
          </cell>
          <cell r="H245">
            <v>152.6</v>
          </cell>
          <cell r="I245">
            <v>155.9</v>
          </cell>
          <cell r="J245">
            <v>155.6</v>
          </cell>
          <cell r="K245">
            <v>2.2000000000000002</v>
          </cell>
          <cell r="L245">
            <v>2.2000000000000002</v>
          </cell>
          <cell r="M245">
            <v>2.9</v>
          </cell>
          <cell r="N245">
            <v>1.8</v>
          </cell>
          <cell r="O245">
            <v>3.5</v>
          </cell>
          <cell r="P245">
            <v>2.1</v>
          </cell>
          <cell r="Q245">
            <v>4</v>
          </cell>
          <cell r="R245">
            <v>2.4</v>
          </cell>
          <cell r="S245">
            <v>2.4</v>
          </cell>
          <cell r="T245">
            <v>-0.1</v>
          </cell>
          <cell r="U245">
            <v>0.2</v>
          </cell>
          <cell r="V245">
            <v>0.4</v>
          </cell>
          <cell r="W245">
            <v>-0.3</v>
          </cell>
          <cell r="X245">
            <v>0.2</v>
          </cell>
          <cell r="Y245">
            <v>0.5</v>
          </cell>
          <cell r="Z245">
            <v>0</v>
          </cell>
          <cell r="AA245">
            <v>0.2</v>
          </cell>
          <cell r="AB245">
            <v>0.1</v>
          </cell>
        </row>
        <row r="246">
          <cell r="A246">
            <v>39234</v>
          </cell>
          <cell r="B246">
            <v>157.4</v>
          </cell>
          <cell r="C246">
            <v>155.6</v>
          </cell>
          <cell r="D246">
            <v>160.19999999999999</v>
          </cell>
          <cell r="E246">
            <v>160.30000000000001</v>
          </cell>
          <cell r="F246">
            <v>158</v>
          </cell>
          <cell r="G246">
            <v>157.4</v>
          </cell>
          <cell r="H246">
            <v>154.69999999999999</v>
          </cell>
          <cell r="I246">
            <v>158</v>
          </cell>
          <cell r="J246">
            <v>157.5</v>
          </cell>
          <cell r="K246">
            <v>1.7</v>
          </cell>
          <cell r="L246">
            <v>2</v>
          </cell>
          <cell r="M246">
            <v>2.6</v>
          </cell>
          <cell r="N246">
            <v>1.7</v>
          </cell>
          <cell r="O246">
            <v>3.1</v>
          </cell>
          <cell r="P246">
            <v>2.2000000000000002</v>
          </cell>
          <cell r="Q246">
            <v>3.7</v>
          </cell>
          <cell r="R246">
            <v>2</v>
          </cell>
          <cell r="S246">
            <v>2.1</v>
          </cell>
          <cell r="T246">
            <v>1.2</v>
          </cell>
          <cell r="U246">
            <v>1.2</v>
          </cell>
          <cell r="V246">
            <v>1.4</v>
          </cell>
          <cell r="W246">
            <v>1.2</v>
          </cell>
          <cell r="X246">
            <v>1.4</v>
          </cell>
          <cell r="Y246">
            <v>1.3</v>
          </cell>
          <cell r="Z246">
            <v>1.4</v>
          </cell>
          <cell r="AA246">
            <v>1.3</v>
          </cell>
          <cell r="AB246">
            <v>1.2</v>
          </cell>
        </row>
        <row r="247">
          <cell r="A247">
            <v>39326</v>
          </cell>
          <cell r="B247">
            <v>158.1</v>
          </cell>
          <cell r="C247">
            <v>156.9</v>
          </cell>
          <cell r="D247">
            <v>161.69999999999999</v>
          </cell>
          <cell r="E247">
            <v>161.5</v>
          </cell>
          <cell r="F247">
            <v>158.9</v>
          </cell>
          <cell r="G247">
            <v>157.9</v>
          </cell>
          <cell r="H247">
            <v>156.6</v>
          </cell>
          <cell r="I247">
            <v>159.19999999999999</v>
          </cell>
          <cell r="J247">
            <v>158.6</v>
          </cell>
          <cell r="K247">
            <v>1.3</v>
          </cell>
          <cell r="L247">
            <v>2.1</v>
          </cell>
          <cell r="M247">
            <v>2.7</v>
          </cell>
          <cell r="N247">
            <v>1.4</v>
          </cell>
          <cell r="O247">
            <v>2.6</v>
          </cell>
          <cell r="P247">
            <v>1.8</v>
          </cell>
          <cell r="Q247">
            <v>3.2</v>
          </cell>
          <cell r="R247">
            <v>2.1</v>
          </cell>
          <cell r="S247">
            <v>1.9</v>
          </cell>
          <cell r="T247">
            <v>0.4</v>
          </cell>
          <cell r="U247">
            <v>0.8</v>
          </cell>
          <cell r="V247">
            <v>0.9</v>
          </cell>
          <cell r="W247">
            <v>0.7</v>
          </cell>
          <cell r="X247">
            <v>0.6</v>
          </cell>
          <cell r="Y247">
            <v>0.3</v>
          </cell>
          <cell r="Z247">
            <v>1.2</v>
          </cell>
          <cell r="AA247">
            <v>0.8</v>
          </cell>
          <cell r="AB247">
            <v>0.7</v>
          </cell>
        </row>
        <row r="248">
          <cell r="A248">
            <v>39417</v>
          </cell>
          <cell r="B248">
            <v>159.5</v>
          </cell>
          <cell r="C248">
            <v>158.5</v>
          </cell>
          <cell r="D248">
            <v>163.4</v>
          </cell>
          <cell r="E248">
            <v>163.1</v>
          </cell>
          <cell r="F248">
            <v>160.19999999999999</v>
          </cell>
          <cell r="G248">
            <v>159.19999999999999</v>
          </cell>
          <cell r="H248">
            <v>157.1</v>
          </cell>
          <cell r="I248">
            <v>160.80000000000001</v>
          </cell>
          <cell r="J248">
            <v>160.1</v>
          </cell>
          <cell r="K248">
            <v>2.4</v>
          </cell>
          <cell r="L248">
            <v>3.3</v>
          </cell>
          <cell r="M248">
            <v>3.9</v>
          </cell>
          <cell r="N248">
            <v>2.7</v>
          </cell>
          <cell r="O248">
            <v>3</v>
          </cell>
          <cell r="P248">
            <v>2.9</v>
          </cell>
          <cell r="Q248">
            <v>2.9</v>
          </cell>
          <cell r="R248">
            <v>3.3</v>
          </cell>
          <cell r="S248">
            <v>3</v>
          </cell>
          <cell r="T248">
            <v>0.9</v>
          </cell>
          <cell r="U248">
            <v>1</v>
          </cell>
          <cell r="V248">
            <v>1.1000000000000001</v>
          </cell>
          <cell r="W248">
            <v>1</v>
          </cell>
          <cell r="X248">
            <v>0.8</v>
          </cell>
          <cell r="Y248">
            <v>0.8</v>
          </cell>
          <cell r="Z248">
            <v>0.3</v>
          </cell>
          <cell r="AA248">
            <v>1</v>
          </cell>
          <cell r="AB248">
            <v>0.9</v>
          </cell>
        </row>
        <row r="249">
          <cell r="A249">
            <v>39508</v>
          </cell>
          <cell r="B249">
            <v>161.69999999999999</v>
          </cell>
          <cell r="C249">
            <v>160.6</v>
          </cell>
          <cell r="D249">
            <v>165.6</v>
          </cell>
          <cell r="E249">
            <v>165.5</v>
          </cell>
          <cell r="F249">
            <v>162.5</v>
          </cell>
          <cell r="G249">
            <v>161.30000000000001</v>
          </cell>
          <cell r="H249">
            <v>158.5</v>
          </cell>
          <cell r="I249">
            <v>163</v>
          </cell>
          <cell r="J249">
            <v>162.19999999999999</v>
          </cell>
          <cell r="K249">
            <v>3.9</v>
          </cell>
          <cell r="L249">
            <v>4.4000000000000004</v>
          </cell>
          <cell r="M249">
            <v>4.8</v>
          </cell>
          <cell r="N249">
            <v>4.5</v>
          </cell>
          <cell r="O249">
            <v>4.3</v>
          </cell>
          <cell r="P249">
            <v>3.8</v>
          </cell>
          <cell r="Q249">
            <v>3.9</v>
          </cell>
          <cell r="R249">
            <v>4.5999999999999996</v>
          </cell>
          <cell r="S249">
            <v>4.2</v>
          </cell>
          <cell r="T249">
            <v>1.4</v>
          </cell>
          <cell r="U249">
            <v>1.3</v>
          </cell>
          <cell r="V249">
            <v>1.3</v>
          </cell>
          <cell r="W249">
            <v>1.5</v>
          </cell>
          <cell r="X249">
            <v>1.4</v>
          </cell>
          <cell r="Y249">
            <v>1.3</v>
          </cell>
          <cell r="Z249">
            <v>0.9</v>
          </cell>
          <cell r="AA249">
            <v>1.4</v>
          </cell>
          <cell r="AB249">
            <v>1.3</v>
          </cell>
        </row>
        <row r="250">
          <cell r="A250">
            <v>39600</v>
          </cell>
          <cell r="B250">
            <v>164.1</v>
          </cell>
          <cell r="C250">
            <v>162.5</v>
          </cell>
          <cell r="D250">
            <v>168.4</v>
          </cell>
          <cell r="E250">
            <v>167.6</v>
          </cell>
          <cell r="F250">
            <v>165.1</v>
          </cell>
          <cell r="G250">
            <v>162.9</v>
          </cell>
          <cell r="H250">
            <v>160.80000000000001</v>
          </cell>
          <cell r="I250">
            <v>165</v>
          </cell>
          <cell r="J250">
            <v>164.6</v>
          </cell>
          <cell r="K250">
            <v>4.3</v>
          </cell>
          <cell r="L250">
            <v>4.4000000000000004</v>
          </cell>
          <cell r="M250">
            <v>5.0999999999999996</v>
          </cell>
          <cell r="N250">
            <v>4.5999999999999996</v>
          </cell>
          <cell r="O250">
            <v>4.5</v>
          </cell>
          <cell r="P250">
            <v>3.5</v>
          </cell>
          <cell r="Q250">
            <v>3.9</v>
          </cell>
          <cell r="R250">
            <v>4.4000000000000004</v>
          </cell>
          <cell r="S250">
            <v>4.5</v>
          </cell>
          <cell r="T250">
            <v>1.5</v>
          </cell>
          <cell r="U250">
            <v>1.2</v>
          </cell>
          <cell r="V250">
            <v>1.7</v>
          </cell>
          <cell r="W250">
            <v>1.3</v>
          </cell>
          <cell r="X250">
            <v>1.6</v>
          </cell>
          <cell r="Y250">
            <v>1</v>
          </cell>
          <cell r="Z250">
            <v>1.5</v>
          </cell>
          <cell r="AA250">
            <v>1.2</v>
          </cell>
          <cell r="AB250">
            <v>1.5</v>
          </cell>
        </row>
        <row r="251">
          <cell r="A251">
            <v>39692</v>
          </cell>
          <cell r="B251">
            <v>165.9</v>
          </cell>
          <cell r="C251">
            <v>164.4</v>
          </cell>
          <cell r="D251">
            <v>170.8</v>
          </cell>
          <cell r="E251">
            <v>169.8</v>
          </cell>
          <cell r="F251">
            <v>166.7</v>
          </cell>
          <cell r="G251">
            <v>164.7</v>
          </cell>
          <cell r="H251">
            <v>163.6</v>
          </cell>
          <cell r="I251">
            <v>167.5</v>
          </cell>
          <cell r="J251">
            <v>166.5</v>
          </cell>
          <cell r="K251">
            <v>4.9000000000000004</v>
          </cell>
          <cell r="L251">
            <v>4.8</v>
          </cell>
          <cell r="M251">
            <v>5.6</v>
          </cell>
          <cell r="N251">
            <v>5.0999999999999996</v>
          </cell>
          <cell r="O251">
            <v>4.9000000000000004</v>
          </cell>
          <cell r="P251">
            <v>4.3</v>
          </cell>
          <cell r="Q251">
            <v>4.5</v>
          </cell>
          <cell r="R251">
            <v>5.2</v>
          </cell>
          <cell r="S251">
            <v>5</v>
          </cell>
          <cell r="T251">
            <v>1.1000000000000001</v>
          </cell>
          <cell r="U251">
            <v>1.2</v>
          </cell>
          <cell r="V251">
            <v>1.4</v>
          </cell>
          <cell r="W251">
            <v>1.3</v>
          </cell>
          <cell r="X251">
            <v>1</v>
          </cell>
          <cell r="Y251">
            <v>1.1000000000000001</v>
          </cell>
          <cell r="Z251">
            <v>1.7</v>
          </cell>
          <cell r="AA251">
            <v>1.5</v>
          </cell>
          <cell r="AB251">
            <v>1.2</v>
          </cell>
        </row>
        <row r="252">
          <cell r="A252">
            <v>39783</v>
          </cell>
          <cell r="B252">
            <v>165.5</v>
          </cell>
          <cell r="C252">
            <v>163.5</v>
          </cell>
          <cell r="D252">
            <v>170.4</v>
          </cell>
          <cell r="E252">
            <v>169.3</v>
          </cell>
          <cell r="F252">
            <v>166.2</v>
          </cell>
          <cell r="G252">
            <v>164.4</v>
          </cell>
          <cell r="H252">
            <v>162.9</v>
          </cell>
          <cell r="I252">
            <v>166.8</v>
          </cell>
          <cell r="J252">
            <v>166</v>
          </cell>
          <cell r="K252">
            <v>3.8</v>
          </cell>
          <cell r="L252">
            <v>3.2</v>
          </cell>
          <cell r="M252">
            <v>4.3</v>
          </cell>
          <cell r="N252">
            <v>3.8</v>
          </cell>
          <cell r="O252">
            <v>3.7</v>
          </cell>
          <cell r="P252">
            <v>3.3</v>
          </cell>
          <cell r="Q252">
            <v>3.7</v>
          </cell>
          <cell r="R252">
            <v>3.7</v>
          </cell>
          <cell r="S252">
            <v>3.7</v>
          </cell>
          <cell r="T252">
            <v>-0.2</v>
          </cell>
          <cell r="U252">
            <v>-0.5</v>
          </cell>
          <cell r="V252">
            <v>-0.2</v>
          </cell>
          <cell r="W252">
            <v>-0.3</v>
          </cell>
          <cell r="X252">
            <v>-0.3</v>
          </cell>
          <cell r="Y252">
            <v>-0.2</v>
          </cell>
          <cell r="Z252">
            <v>-0.4</v>
          </cell>
          <cell r="AA252">
            <v>-0.4</v>
          </cell>
          <cell r="AB252">
            <v>-0.3</v>
          </cell>
        </row>
        <row r="253">
          <cell r="A253">
            <v>39873</v>
          </cell>
          <cell r="B253">
            <v>165.6</v>
          </cell>
          <cell r="C253">
            <v>163.9</v>
          </cell>
          <cell r="D253">
            <v>170.8</v>
          </cell>
          <cell r="E253">
            <v>169.3</v>
          </cell>
          <cell r="F253">
            <v>166</v>
          </cell>
          <cell r="G253">
            <v>164.8</v>
          </cell>
          <cell r="H253">
            <v>163</v>
          </cell>
          <cell r="I253">
            <v>167.4</v>
          </cell>
          <cell r="J253">
            <v>166.2</v>
          </cell>
          <cell r="K253">
            <v>2.4</v>
          </cell>
          <cell r="L253">
            <v>2.1</v>
          </cell>
          <cell r="M253">
            <v>3.1</v>
          </cell>
          <cell r="N253">
            <v>2.2999999999999998</v>
          </cell>
          <cell r="O253">
            <v>2.2000000000000002</v>
          </cell>
          <cell r="P253">
            <v>2.2000000000000002</v>
          </cell>
          <cell r="Q253">
            <v>2.8</v>
          </cell>
          <cell r="R253">
            <v>2.7</v>
          </cell>
          <cell r="S253">
            <v>2.5</v>
          </cell>
          <cell r="T253">
            <v>0.1</v>
          </cell>
          <cell r="U253">
            <v>0.2</v>
          </cell>
          <cell r="V253">
            <v>0.2</v>
          </cell>
          <cell r="W253">
            <v>0</v>
          </cell>
          <cell r="X253">
            <v>-0.1</v>
          </cell>
          <cell r="Y253">
            <v>0.2</v>
          </cell>
          <cell r="Z253">
            <v>0.1</v>
          </cell>
          <cell r="AA253">
            <v>0.4</v>
          </cell>
          <cell r="AB253">
            <v>0.1</v>
          </cell>
        </row>
        <row r="254">
          <cell r="A254">
            <v>39965</v>
          </cell>
          <cell r="B254">
            <v>166.3</v>
          </cell>
          <cell r="C254">
            <v>164.4</v>
          </cell>
          <cell r="D254">
            <v>171.8</v>
          </cell>
          <cell r="E254">
            <v>170.3</v>
          </cell>
          <cell r="F254">
            <v>167.4</v>
          </cell>
          <cell r="G254">
            <v>165.7</v>
          </cell>
          <cell r="H254">
            <v>164.8</v>
          </cell>
          <cell r="I254">
            <v>168.4</v>
          </cell>
          <cell r="J254">
            <v>167</v>
          </cell>
          <cell r="K254">
            <v>1.3</v>
          </cell>
          <cell r="L254">
            <v>1.2</v>
          </cell>
          <cell r="M254">
            <v>2</v>
          </cell>
          <cell r="N254">
            <v>1.6</v>
          </cell>
          <cell r="O254">
            <v>1.4</v>
          </cell>
          <cell r="P254">
            <v>1.7</v>
          </cell>
          <cell r="Q254">
            <v>2.5</v>
          </cell>
          <cell r="R254">
            <v>2.1</v>
          </cell>
          <cell r="S254">
            <v>1.5</v>
          </cell>
          <cell r="T254">
            <v>0.4</v>
          </cell>
          <cell r="U254">
            <v>0.3</v>
          </cell>
          <cell r="V254">
            <v>0.6</v>
          </cell>
          <cell r="W254">
            <v>0.6</v>
          </cell>
          <cell r="X254">
            <v>0.8</v>
          </cell>
          <cell r="Y254">
            <v>0.5</v>
          </cell>
          <cell r="Z254">
            <v>1.1000000000000001</v>
          </cell>
          <cell r="AA254">
            <v>0.6</v>
          </cell>
          <cell r="AB254">
            <v>0.5</v>
          </cell>
        </row>
        <row r="255">
          <cell r="A255">
            <v>40057</v>
          </cell>
          <cell r="B255">
            <v>168.1</v>
          </cell>
          <cell r="C255">
            <v>165.4</v>
          </cell>
          <cell r="D255">
            <v>174.1</v>
          </cell>
          <cell r="E255">
            <v>172.1</v>
          </cell>
          <cell r="F255">
            <v>168.7</v>
          </cell>
          <cell r="G255">
            <v>167.7</v>
          </cell>
          <cell r="H255">
            <v>168</v>
          </cell>
          <cell r="I255">
            <v>169.9</v>
          </cell>
          <cell r="J255">
            <v>168.6</v>
          </cell>
          <cell r="K255">
            <v>1.3</v>
          </cell>
          <cell r="L255">
            <v>0.6</v>
          </cell>
          <cell r="M255">
            <v>1.9</v>
          </cell>
          <cell r="N255">
            <v>1.4</v>
          </cell>
          <cell r="O255">
            <v>1.2</v>
          </cell>
          <cell r="P255">
            <v>1.8</v>
          </cell>
          <cell r="Q255">
            <v>2.7</v>
          </cell>
          <cell r="R255">
            <v>1.4</v>
          </cell>
          <cell r="S255">
            <v>1.3</v>
          </cell>
          <cell r="T255">
            <v>1.1000000000000001</v>
          </cell>
          <cell r="U255">
            <v>0.6</v>
          </cell>
          <cell r="V255">
            <v>1.3</v>
          </cell>
          <cell r="W255">
            <v>1.1000000000000001</v>
          </cell>
          <cell r="X255">
            <v>0.8</v>
          </cell>
          <cell r="Y255">
            <v>1.2</v>
          </cell>
          <cell r="Z255">
            <v>1.9</v>
          </cell>
          <cell r="AA255">
            <v>0.9</v>
          </cell>
          <cell r="AB255">
            <v>1</v>
          </cell>
        </row>
        <row r="256">
          <cell r="A256">
            <v>40148</v>
          </cell>
          <cell r="B256">
            <v>169.1</v>
          </cell>
          <cell r="C256">
            <v>166.4</v>
          </cell>
          <cell r="D256">
            <v>174.7</v>
          </cell>
          <cell r="E256">
            <v>172.7</v>
          </cell>
          <cell r="F256">
            <v>169.7</v>
          </cell>
          <cell r="G256">
            <v>168.7</v>
          </cell>
          <cell r="H256">
            <v>167.8</v>
          </cell>
          <cell r="I256">
            <v>170.6</v>
          </cell>
          <cell r="J256">
            <v>169.5</v>
          </cell>
          <cell r="K256">
            <v>2.2000000000000002</v>
          </cell>
          <cell r="L256">
            <v>1.8</v>
          </cell>
          <cell r="M256">
            <v>2.5</v>
          </cell>
          <cell r="N256">
            <v>2</v>
          </cell>
          <cell r="O256">
            <v>2.1</v>
          </cell>
          <cell r="P256">
            <v>2.6</v>
          </cell>
          <cell r="Q256">
            <v>3</v>
          </cell>
          <cell r="R256">
            <v>2.2999999999999998</v>
          </cell>
          <cell r="S256">
            <v>2.1</v>
          </cell>
          <cell r="T256">
            <v>0.6</v>
          </cell>
          <cell r="U256">
            <v>0.6</v>
          </cell>
          <cell r="V256">
            <v>0.3</v>
          </cell>
          <cell r="W256">
            <v>0.3</v>
          </cell>
          <cell r="X256">
            <v>0.6</v>
          </cell>
          <cell r="Y256">
            <v>0.6</v>
          </cell>
          <cell r="Z256">
            <v>-0.1</v>
          </cell>
          <cell r="AA256">
            <v>0.4</v>
          </cell>
          <cell r="AB256">
            <v>0.5</v>
          </cell>
        </row>
        <row r="257">
          <cell r="A257">
            <v>40238</v>
          </cell>
          <cell r="B257">
            <v>170.5</v>
          </cell>
          <cell r="C257">
            <v>168.5</v>
          </cell>
          <cell r="D257">
            <v>176</v>
          </cell>
          <cell r="E257">
            <v>173.7</v>
          </cell>
          <cell r="F257">
            <v>171.6</v>
          </cell>
          <cell r="G257">
            <v>170</v>
          </cell>
          <cell r="H257">
            <v>168.7</v>
          </cell>
          <cell r="I257">
            <v>171.7</v>
          </cell>
          <cell r="J257">
            <v>171</v>
          </cell>
          <cell r="K257">
            <v>3</v>
          </cell>
          <cell r="L257">
            <v>2.8</v>
          </cell>
          <cell r="M257">
            <v>3</v>
          </cell>
          <cell r="N257">
            <v>2.6</v>
          </cell>
          <cell r="O257">
            <v>3.4</v>
          </cell>
          <cell r="P257">
            <v>3.2</v>
          </cell>
          <cell r="Q257">
            <v>3.5</v>
          </cell>
          <cell r="R257">
            <v>2.6</v>
          </cell>
          <cell r="S257">
            <v>2.9</v>
          </cell>
          <cell r="T257">
            <v>0.8</v>
          </cell>
          <cell r="U257">
            <v>1.3</v>
          </cell>
          <cell r="V257">
            <v>0.7</v>
          </cell>
          <cell r="W257">
            <v>0.6</v>
          </cell>
          <cell r="X257">
            <v>1.1000000000000001</v>
          </cell>
          <cell r="Y257">
            <v>0.8</v>
          </cell>
          <cell r="Z257">
            <v>0.5</v>
          </cell>
          <cell r="AA257">
            <v>0.6</v>
          </cell>
          <cell r="AB257">
            <v>0.9</v>
          </cell>
        </row>
        <row r="258">
          <cell r="A258">
            <v>40330</v>
          </cell>
          <cell r="B258">
            <v>171.1</v>
          </cell>
          <cell r="C258">
            <v>169.5</v>
          </cell>
          <cell r="D258">
            <v>177.3</v>
          </cell>
          <cell r="E258">
            <v>175</v>
          </cell>
          <cell r="F258">
            <v>173.2</v>
          </cell>
          <cell r="G258">
            <v>170.7</v>
          </cell>
          <cell r="H258">
            <v>170.1</v>
          </cell>
          <cell r="I258">
            <v>172.3</v>
          </cell>
          <cell r="J258">
            <v>172.1</v>
          </cell>
          <cell r="K258">
            <v>2.9</v>
          </cell>
          <cell r="L258">
            <v>3.1</v>
          </cell>
          <cell r="M258">
            <v>3.2</v>
          </cell>
          <cell r="N258">
            <v>2.8</v>
          </cell>
          <cell r="O258">
            <v>3.5</v>
          </cell>
          <cell r="P258">
            <v>3</v>
          </cell>
          <cell r="Q258">
            <v>3.2</v>
          </cell>
          <cell r="R258">
            <v>2.2999999999999998</v>
          </cell>
          <cell r="S258">
            <v>3.1</v>
          </cell>
          <cell r="T258">
            <v>0.4</v>
          </cell>
          <cell r="U258">
            <v>0.6</v>
          </cell>
          <cell r="V258">
            <v>0.7</v>
          </cell>
          <cell r="W258">
            <v>0.7</v>
          </cell>
          <cell r="X258">
            <v>0.9</v>
          </cell>
          <cell r="Y258">
            <v>0.4</v>
          </cell>
          <cell r="Z258">
            <v>0.8</v>
          </cell>
          <cell r="AA258">
            <v>0.3</v>
          </cell>
          <cell r="AB258">
            <v>0.6</v>
          </cell>
        </row>
        <row r="259">
          <cell r="A259">
            <v>40422</v>
          </cell>
          <cell r="B259">
            <v>172.5</v>
          </cell>
          <cell r="C259">
            <v>170.5</v>
          </cell>
          <cell r="D259">
            <v>179.1</v>
          </cell>
          <cell r="E259">
            <v>176.6</v>
          </cell>
          <cell r="F259">
            <v>174</v>
          </cell>
          <cell r="G259">
            <v>172.4</v>
          </cell>
          <cell r="H259">
            <v>171.9</v>
          </cell>
          <cell r="I259">
            <v>173.4</v>
          </cell>
          <cell r="J259">
            <v>173.3</v>
          </cell>
          <cell r="K259">
            <v>2.6</v>
          </cell>
          <cell r="L259">
            <v>3.1</v>
          </cell>
          <cell r="M259">
            <v>2.9</v>
          </cell>
          <cell r="N259">
            <v>2.6</v>
          </cell>
          <cell r="O259">
            <v>3.1</v>
          </cell>
          <cell r="P259">
            <v>2.8</v>
          </cell>
          <cell r="Q259">
            <v>2.2999999999999998</v>
          </cell>
          <cell r="R259">
            <v>2.1</v>
          </cell>
          <cell r="S259">
            <v>2.8</v>
          </cell>
          <cell r="T259">
            <v>0.8</v>
          </cell>
          <cell r="U259">
            <v>0.6</v>
          </cell>
          <cell r="V259">
            <v>1</v>
          </cell>
          <cell r="W259">
            <v>0.9</v>
          </cell>
          <cell r="X259">
            <v>0.5</v>
          </cell>
          <cell r="Y259">
            <v>1</v>
          </cell>
          <cell r="Z259">
            <v>1.1000000000000001</v>
          </cell>
          <cell r="AA259">
            <v>0.6</v>
          </cell>
          <cell r="AB259">
            <v>0.7</v>
          </cell>
        </row>
        <row r="260">
          <cell r="A260">
            <v>40513</v>
          </cell>
          <cell r="B260">
            <v>173.1</v>
          </cell>
          <cell r="C260">
            <v>171.5</v>
          </cell>
          <cell r="D260">
            <v>180</v>
          </cell>
          <cell r="E260">
            <v>177.1</v>
          </cell>
          <cell r="F260">
            <v>174.1</v>
          </cell>
          <cell r="G260">
            <v>172.6</v>
          </cell>
          <cell r="H260">
            <v>171.8</v>
          </cell>
          <cell r="I260">
            <v>174.2</v>
          </cell>
          <cell r="J260">
            <v>174</v>
          </cell>
          <cell r="K260">
            <v>2.4</v>
          </cell>
          <cell r="L260">
            <v>3.1</v>
          </cell>
          <cell r="M260">
            <v>3</v>
          </cell>
          <cell r="N260">
            <v>2.5</v>
          </cell>
          <cell r="O260">
            <v>2.6</v>
          </cell>
          <cell r="P260">
            <v>2.2999999999999998</v>
          </cell>
          <cell r="Q260">
            <v>2.4</v>
          </cell>
          <cell r="R260">
            <v>2.1</v>
          </cell>
          <cell r="S260">
            <v>2.7</v>
          </cell>
          <cell r="T260">
            <v>0.3</v>
          </cell>
          <cell r="U260">
            <v>0.6</v>
          </cell>
          <cell r="V260">
            <v>0.5</v>
          </cell>
          <cell r="W260">
            <v>0.3</v>
          </cell>
          <cell r="X260">
            <v>0.1</v>
          </cell>
          <cell r="Y260">
            <v>0.1</v>
          </cell>
          <cell r="Z260">
            <v>-0.1</v>
          </cell>
          <cell r="AA260">
            <v>0.5</v>
          </cell>
          <cell r="AB260">
            <v>0.4</v>
          </cell>
        </row>
        <row r="261">
          <cell r="A261">
            <v>40603</v>
          </cell>
          <cell r="B261">
            <v>175.9</v>
          </cell>
          <cell r="C261">
            <v>174.4</v>
          </cell>
          <cell r="D261">
            <v>182.3</v>
          </cell>
          <cell r="E261">
            <v>180</v>
          </cell>
          <cell r="F261">
            <v>176.1</v>
          </cell>
          <cell r="G261">
            <v>174.9</v>
          </cell>
          <cell r="H261">
            <v>173.7</v>
          </cell>
          <cell r="I261">
            <v>176.8</v>
          </cell>
          <cell r="J261">
            <v>176.7</v>
          </cell>
          <cell r="K261">
            <v>3.2</v>
          </cell>
          <cell r="L261">
            <v>3.5</v>
          </cell>
          <cell r="M261">
            <v>3.6</v>
          </cell>
          <cell r="N261">
            <v>3.6</v>
          </cell>
          <cell r="O261">
            <v>2.6</v>
          </cell>
          <cell r="P261">
            <v>2.9</v>
          </cell>
          <cell r="Q261">
            <v>3</v>
          </cell>
          <cell r="R261">
            <v>3</v>
          </cell>
          <cell r="S261">
            <v>3.3</v>
          </cell>
          <cell r="T261">
            <v>1.6</v>
          </cell>
          <cell r="U261">
            <v>1.7</v>
          </cell>
          <cell r="V261">
            <v>1.3</v>
          </cell>
          <cell r="W261">
            <v>1.6</v>
          </cell>
          <cell r="X261">
            <v>1.1000000000000001</v>
          </cell>
          <cell r="Y261">
            <v>1.3</v>
          </cell>
          <cell r="Z261">
            <v>1.1000000000000001</v>
          </cell>
          <cell r="AA261">
            <v>1.5</v>
          </cell>
          <cell r="AB261">
            <v>1.6</v>
          </cell>
        </row>
        <row r="262">
          <cell r="A262">
            <v>40695</v>
          </cell>
          <cell r="B262">
            <v>177.6</v>
          </cell>
          <cell r="C262">
            <v>175.6</v>
          </cell>
          <cell r="D262">
            <v>184.1</v>
          </cell>
          <cell r="E262">
            <v>181.8</v>
          </cell>
          <cell r="F262">
            <v>178.4</v>
          </cell>
          <cell r="G262">
            <v>176.5</v>
          </cell>
          <cell r="H262">
            <v>175.4</v>
          </cell>
          <cell r="I262">
            <v>178.7</v>
          </cell>
          <cell r="J262">
            <v>178.3</v>
          </cell>
          <cell r="K262">
            <v>3.8</v>
          </cell>
          <cell r="L262">
            <v>3.6</v>
          </cell>
          <cell r="M262">
            <v>3.8</v>
          </cell>
          <cell r="N262">
            <v>3.9</v>
          </cell>
          <cell r="O262">
            <v>3</v>
          </cell>
          <cell r="P262">
            <v>3.4</v>
          </cell>
          <cell r="Q262">
            <v>3.1</v>
          </cell>
          <cell r="R262">
            <v>3.7</v>
          </cell>
          <cell r="S262">
            <v>3.6</v>
          </cell>
          <cell r="T262">
            <v>1</v>
          </cell>
          <cell r="U262">
            <v>0.7</v>
          </cell>
          <cell r="V262">
            <v>1</v>
          </cell>
          <cell r="W262">
            <v>1</v>
          </cell>
          <cell r="X262">
            <v>1.3</v>
          </cell>
          <cell r="Y262">
            <v>0.9</v>
          </cell>
          <cell r="Z262">
            <v>1</v>
          </cell>
          <cell r="AA262">
            <v>1.1000000000000001</v>
          </cell>
          <cell r="AB262">
            <v>0.9</v>
          </cell>
        </row>
        <row r="263">
          <cell r="A263">
            <v>40787</v>
          </cell>
          <cell r="B263">
            <v>178.8</v>
          </cell>
          <cell r="C263">
            <v>176.7</v>
          </cell>
          <cell r="D263">
            <v>184.7</v>
          </cell>
          <cell r="E263">
            <v>183.6</v>
          </cell>
          <cell r="F263">
            <v>178.8</v>
          </cell>
          <cell r="G263">
            <v>177.9</v>
          </cell>
          <cell r="H263">
            <v>176.7</v>
          </cell>
          <cell r="I263">
            <v>179.9</v>
          </cell>
          <cell r="J263">
            <v>179.4</v>
          </cell>
          <cell r="K263">
            <v>3.7</v>
          </cell>
          <cell r="L263">
            <v>3.6</v>
          </cell>
          <cell r="M263">
            <v>3.1</v>
          </cell>
          <cell r="N263">
            <v>4</v>
          </cell>
          <cell r="O263">
            <v>2.8</v>
          </cell>
          <cell r="P263">
            <v>3.2</v>
          </cell>
          <cell r="Q263">
            <v>2.8</v>
          </cell>
          <cell r="R263">
            <v>3.7</v>
          </cell>
          <cell r="S263">
            <v>3.5</v>
          </cell>
          <cell r="T263">
            <v>0.7</v>
          </cell>
          <cell r="U263">
            <v>0.6</v>
          </cell>
          <cell r="V263">
            <v>0.3</v>
          </cell>
          <cell r="W263">
            <v>1</v>
          </cell>
          <cell r="X263">
            <v>0.2</v>
          </cell>
          <cell r="Y263">
            <v>0.8</v>
          </cell>
          <cell r="Z263">
            <v>0.7</v>
          </cell>
          <cell r="AA263">
            <v>0.7</v>
          </cell>
          <cell r="AB263">
            <v>0.6</v>
          </cell>
        </row>
        <row r="264">
          <cell r="A264">
            <v>40878</v>
          </cell>
          <cell r="B264">
            <v>178.7</v>
          </cell>
          <cell r="C264">
            <v>176.8</v>
          </cell>
          <cell r="D264">
            <v>184.4</v>
          </cell>
          <cell r="E264">
            <v>183.5</v>
          </cell>
          <cell r="F264">
            <v>179.1</v>
          </cell>
          <cell r="G264">
            <v>178.1</v>
          </cell>
          <cell r="H264">
            <v>176</v>
          </cell>
          <cell r="I264">
            <v>180.4</v>
          </cell>
          <cell r="J264">
            <v>179.4</v>
          </cell>
          <cell r="K264">
            <v>3.2</v>
          </cell>
          <cell r="L264">
            <v>3.1</v>
          </cell>
          <cell r="M264">
            <v>2.4</v>
          </cell>
          <cell r="N264">
            <v>3.6</v>
          </cell>
          <cell r="O264">
            <v>2.9</v>
          </cell>
          <cell r="P264">
            <v>3.2</v>
          </cell>
          <cell r="Q264">
            <v>2.4</v>
          </cell>
          <cell r="R264">
            <v>3.6</v>
          </cell>
          <cell r="S264">
            <v>3.1</v>
          </cell>
          <cell r="T264">
            <v>-0.1</v>
          </cell>
          <cell r="U264">
            <v>0.1</v>
          </cell>
          <cell r="V264">
            <v>-0.2</v>
          </cell>
          <cell r="W264">
            <v>-0.1</v>
          </cell>
          <cell r="X264">
            <v>0.2</v>
          </cell>
          <cell r="Y264">
            <v>0.1</v>
          </cell>
          <cell r="Z264">
            <v>-0.4</v>
          </cell>
          <cell r="AA264">
            <v>0.3</v>
          </cell>
          <cell r="AB264">
            <v>0</v>
          </cell>
        </row>
      </sheetData>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codeName="Sheet1"/>
  <dimension ref="B1:AF75"/>
  <sheetViews>
    <sheetView showGridLines="0" tabSelected="1" topLeftCell="A37" workbookViewId="0">
      <selection activeCell="R56" sqref="R56"/>
    </sheetView>
  </sheetViews>
  <sheetFormatPr defaultRowHeight="15"/>
  <cols>
    <col min="1" max="1" width="13.140625" style="4" customWidth="1"/>
    <col min="2" max="2" width="12.140625" style="4" customWidth="1"/>
    <col min="3" max="3" width="36.140625" style="4" customWidth="1"/>
    <col min="4" max="9" width="9.140625" style="4" customWidth="1"/>
    <col min="10" max="10" width="9.140625" style="4" bestFit="1" customWidth="1"/>
    <col min="11" max="11" width="37" style="4" customWidth="1"/>
    <col min="12" max="12" width="9" style="4" bestFit="1" customWidth="1"/>
    <col min="13" max="13" width="8.7109375" style="4" bestFit="1" customWidth="1"/>
    <col min="14" max="17" width="9.28515625" style="4" bestFit="1" customWidth="1"/>
    <col min="18" max="18" width="9.85546875" style="4" customWidth="1"/>
    <col min="19" max="22" width="9.28515625" style="4" bestFit="1" customWidth="1"/>
    <col min="23" max="16384" width="9.140625" style="4"/>
  </cols>
  <sheetData>
    <row r="1" spans="3:32" ht="22.5" customHeight="1">
      <c r="C1" s="1"/>
      <c r="D1" s="2"/>
      <c r="E1" s="2"/>
      <c r="F1" s="2"/>
      <c r="G1" s="2"/>
      <c r="H1" s="2"/>
      <c r="I1" s="2"/>
      <c r="J1" s="2"/>
      <c r="K1" s="2"/>
      <c r="L1" s="2"/>
      <c r="M1" s="2"/>
      <c r="N1" s="2"/>
      <c r="O1" s="2"/>
      <c r="P1" s="2"/>
      <c r="Q1" s="2"/>
      <c r="R1" s="2"/>
      <c r="S1" s="2"/>
      <c r="T1" s="2"/>
      <c r="U1" s="2"/>
      <c r="V1" s="2"/>
      <c r="W1" s="3"/>
      <c r="X1" s="3"/>
      <c r="Y1" s="3"/>
      <c r="Z1" s="3"/>
      <c r="AA1" s="3"/>
      <c r="AB1" s="3"/>
    </row>
    <row r="2" spans="3:32" ht="24" customHeight="1">
      <c r="C2" s="5"/>
      <c r="D2" s="2"/>
      <c r="E2" s="2"/>
      <c r="F2" s="2"/>
      <c r="G2" s="2"/>
      <c r="H2" s="2"/>
      <c r="I2" s="2"/>
      <c r="J2" s="2"/>
      <c r="K2" s="2"/>
      <c r="L2" s="2"/>
      <c r="M2" s="2"/>
      <c r="N2" s="2"/>
      <c r="O2" s="2"/>
      <c r="P2" s="2"/>
      <c r="Q2" s="2"/>
      <c r="R2" s="2"/>
      <c r="S2" s="2"/>
      <c r="T2" s="2"/>
      <c r="U2" s="2"/>
      <c r="V2" s="2"/>
      <c r="W2" s="3"/>
      <c r="X2" s="3"/>
      <c r="Y2" s="3"/>
      <c r="Z2" s="3"/>
      <c r="AA2" s="3"/>
      <c r="AB2" s="3"/>
    </row>
    <row r="3" spans="3:32" ht="27" customHeight="1">
      <c r="C3" s="5" t="s">
        <v>60</v>
      </c>
      <c r="D3" s="2"/>
      <c r="E3" s="2"/>
      <c r="F3" s="2"/>
      <c r="G3" s="2"/>
      <c r="H3" s="2"/>
      <c r="I3" s="2"/>
      <c r="J3" s="2"/>
      <c r="K3" s="2"/>
      <c r="L3" s="2"/>
      <c r="M3" s="2"/>
      <c r="N3" s="2"/>
      <c r="O3" s="2"/>
      <c r="P3" s="2"/>
      <c r="Q3" s="2"/>
      <c r="R3" s="2"/>
      <c r="S3" s="2"/>
      <c r="T3" s="2"/>
      <c r="U3" s="2"/>
      <c r="V3" s="2"/>
      <c r="W3" s="3"/>
      <c r="X3" s="3"/>
      <c r="Y3" s="3"/>
      <c r="Z3" s="3"/>
      <c r="AA3" s="3"/>
      <c r="AB3" s="3"/>
    </row>
    <row r="4" spans="3:32" ht="23.25">
      <c r="C4" s="303" t="s">
        <v>51</v>
      </c>
      <c r="D4" s="303"/>
      <c r="E4" s="303"/>
      <c r="F4" s="303"/>
      <c r="G4" s="303"/>
      <c r="H4" s="303"/>
      <c r="I4" s="303"/>
      <c r="J4" s="303"/>
      <c r="K4" s="303"/>
      <c r="L4" s="303"/>
      <c r="M4" s="303"/>
      <c r="N4" s="303"/>
      <c r="O4" s="303"/>
      <c r="P4" s="303"/>
      <c r="Q4" s="303"/>
      <c r="R4" s="303"/>
      <c r="S4" s="303"/>
      <c r="T4" s="303"/>
      <c r="U4" s="303"/>
      <c r="V4" s="303"/>
      <c r="W4" s="6"/>
      <c r="X4" s="6"/>
      <c r="Y4" s="6"/>
      <c r="Z4" s="6"/>
      <c r="AA4" s="6"/>
      <c r="AB4" s="6"/>
    </row>
    <row r="7" spans="3:32">
      <c r="C7" s="300" t="s">
        <v>52</v>
      </c>
      <c r="D7" s="300"/>
      <c r="E7" s="300"/>
      <c r="F7" s="300"/>
      <c r="G7" s="300"/>
      <c r="H7" s="300"/>
      <c r="I7" s="300"/>
      <c r="J7" s="300"/>
      <c r="K7" s="300"/>
      <c r="L7" s="300"/>
      <c r="M7" s="300"/>
      <c r="N7" s="300"/>
      <c r="O7" s="300"/>
      <c r="P7" s="300"/>
      <c r="Q7" s="300"/>
      <c r="R7" s="300"/>
      <c r="S7" s="300"/>
      <c r="T7" s="300"/>
      <c r="U7" s="300"/>
      <c r="V7" s="300"/>
      <c r="W7" s="300"/>
      <c r="X7" s="300"/>
      <c r="Y7" s="300"/>
      <c r="Z7" s="300"/>
      <c r="AA7" s="300"/>
      <c r="AB7" s="300"/>
    </row>
    <row r="8" spans="3:32" ht="25.5" customHeight="1">
      <c r="C8" s="301" t="s">
        <v>0</v>
      </c>
      <c r="D8" s="301"/>
      <c r="E8" s="301"/>
      <c r="F8" s="301"/>
      <c r="G8" s="301"/>
      <c r="H8" s="301"/>
      <c r="I8" s="301"/>
      <c r="J8" s="301"/>
      <c r="K8" s="301"/>
      <c r="L8" s="301"/>
      <c r="M8" s="301"/>
      <c r="N8" s="301"/>
      <c r="O8" s="301"/>
      <c r="P8" s="301"/>
      <c r="Q8" s="301"/>
      <c r="R8" s="301"/>
      <c r="S8" s="301"/>
      <c r="T8" s="301"/>
      <c r="U8" s="301"/>
      <c r="V8" s="301"/>
      <c r="W8" s="301"/>
      <c r="X8" s="301"/>
      <c r="Y8" s="301"/>
      <c r="Z8" s="301"/>
      <c r="AA8" s="301"/>
      <c r="AB8" s="7"/>
    </row>
    <row r="9" spans="3:32" ht="198" customHeight="1">
      <c r="C9" s="302" t="s">
        <v>59</v>
      </c>
      <c r="D9" s="302"/>
      <c r="E9" s="302"/>
      <c r="F9" s="302"/>
      <c r="G9" s="302"/>
      <c r="H9" s="302"/>
      <c r="I9" s="302"/>
      <c r="J9" s="302"/>
      <c r="K9" s="302"/>
      <c r="L9" s="302"/>
      <c r="M9" s="302"/>
      <c r="N9" s="302"/>
      <c r="O9" s="302"/>
      <c r="P9" s="302"/>
      <c r="Q9" s="302"/>
      <c r="R9" s="302"/>
      <c r="S9" s="302"/>
      <c r="T9" s="302"/>
      <c r="U9" s="302"/>
      <c r="V9" s="302"/>
      <c r="W9" s="302"/>
      <c r="X9" s="302"/>
      <c r="Y9" s="302"/>
      <c r="Z9" s="302"/>
      <c r="AA9" s="302"/>
      <c r="AB9" s="8"/>
    </row>
    <row r="10" spans="3:32">
      <c r="C10" s="9"/>
      <c r="D10" s="9"/>
      <c r="E10" s="9"/>
      <c r="F10" s="9"/>
      <c r="G10" s="9"/>
      <c r="H10" s="9"/>
      <c r="I10" s="9"/>
      <c r="J10" s="9"/>
      <c r="K10" s="9"/>
      <c r="L10" s="9"/>
      <c r="M10" s="9"/>
      <c r="N10" s="9"/>
      <c r="O10" s="9"/>
      <c r="P10" s="9"/>
      <c r="Q10" s="9"/>
      <c r="R10" s="9"/>
      <c r="S10" s="9"/>
      <c r="T10" s="9"/>
      <c r="U10" s="9"/>
      <c r="V10" s="9"/>
      <c r="W10" s="10"/>
      <c r="X10" s="10"/>
      <c r="Y10" s="10"/>
      <c r="Z10" s="10"/>
      <c r="AA10" s="10"/>
      <c r="AB10" s="10"/>
    </row>
    <row r="11" spans="3:32" ht="15.75" thickBot="1">
      <c r="C11" s="200"/>
      <c r="D11" s="9"/>
      <c r="E11" s="9"/>
      <c r="F11" s="9"/>
      <c r="G11" s="9"/>
      <c r="H11" s="9"/>
      <c r="I11" s="9"/>
      <c r="J11" s="9"/>
      <c r="K11" s="9"/>
      <c r="L11" s="9"/>
      <c r="M11" s="9"/>
      <c r="N11" s="9"/>
      <c r="O11" s="9"/>
      <c r="P11" s="9"/>
      <c r="Q11" s="9"/>
      <c r="R11" s="9"/>
      <c r="S11" s="9"/>
      <c r="T11" s="9"/>
      <c r="U11" s="9"/>
      <c r="V11" s="9"/>
      <c r="W11" s="10"/>
      <c r="X11" s="10"/>
      <c r="Y11" s="10"/>
      <c r="Z11" s="10"/>
      <c r="AA11" s="10"/>
      <c r="AB11" s="10"/>
    </row>
    <row r="12" spans="3:32">
      <c r="C12" s="273" t="s">
        <v>56</v>
      </c>
      <c r="D12" s="274">
        <v>39172</v>
      </c>
      <c r="E12" s="274">
        <v>39263</v>
      </c>
      <c r="F12" s="274">
        <v>39355</v>
      </c>
      <c r="G12" s="274">
        <v>39447</v>
      </c>
      <c r="H12" s="274">
        <v>39538</v>
      </c>
      <c r="I12" s="274">
        <v>39629</v>
      </c>
      <c r="J12" s="274">
        <v>39721</v>
      </c>
      <c r="K12" s="274">
        <v>39813</v>
      </c>
      <c r="L12" s="274">
        <v>39903</v>
      </c>
      <c r="M12" s="274">
        <v>39994</v>
      </c>
      <c r="N12" s="274">
        <v>40086</v>
      </c>
      <c r="O12" s="274">
        <v>40178</v>
      </c>
      <c r="P12" s="274">
        <v>40268</v>
      </c>
      <c r="Q12" s="274">
        <v>40359</v>
      </c>
      <c r="R12" s="274">
        <v>40451</v>
      </c>
      <c r="S12" s="274">
        <v>40543</v>
      </c>
      <c r="T12" s="274">
        <v>40633</v>
      </c>
      <c r="U12" s="274">
        <v>40724</v>
      </c>
      <c r="V12" s="274">
        <v>40816</v>
      </c>
      <c r="W12" s="274">
        <v>40908</v>
      </c>
      <c r="X12" s="274">
        <v>40999</v>
      </c>
      <c r="Y12" s="274">
        <v>41090</v>
      </c>
      <c r="Z12" s="274">
        <v>41182</v>
      </c>
      <c r="AA12" s="275">
        <v>41274</v>
      </c>
      <c r="AB12" s="10"/>
      <c r="AC12" s="10"/>
      <c r="AD12" s="10"/>
      <c r="AE12" s="10"/>
      <c r="AF12" s="199"/>
    </row>
    <row r="13" spans="3:32">
      <c r="C13" s="271" t="s">
        <v>53</v>
      </c>
      <c r="D13" s="29">
        <v>155.6</v>
      </c>
      <c r="E13" s="29">
        <v>157.5</v>
      </c>
      <c r="F13" s="29">
        <v>158.6</v>
      </c>
      <c r="G13" s="29">
        <v>160.1</v>
      </c>
      <c r="H13" s="29">
        <v>162.19999999999999</v>
      </c>
      <c r="I13" s="29">
        <v>164.6</v>
      </c>
      <c r="J13" s="29">
        <v>166.5</v>
      </c>
      <c r="K13" s="29">
        <v>166</v>
      </c>
      <c r="L13" s="29">
        <v>166.2</v>
      </c>
      <c r="M13" s="29">
        <v>167</v>
      </c>
      <c r="N13" s="29">
        <v>168.6</v>
      </c>
      <c r="O13" s="29">
        <v>169.5</v>
      </c>
      <c r="P13" s="29">
        <v>171</v>
      </c>
      <c r="Q13" s="29">
        <v>172.1</v>
      </c>
      <c r="R13" s="29">
        <v>173.3</v>
      </c>
      <c r="S13" s="29">
        <v>174</v>
      </c>
      <c r="T13" s="29">
        <v>176.7</v>
      </c>
      <c r="U13" s="29">
        <v>178.3</v>
      </c>
      <c r="V13" s="29">
        <v>179.4</v>
      </c>
      <c r="W13" s="29">
        <v>179.4</v>
      </c>
      <c r="X13" s="30"/>
      <c r="Y13" s="30"/>
      <c r="Z13" s="30"/>
      <c r="AA13" s="272"/>
      <c r="AB13" s="10"/>
      <c r="AC13" s="10"/>
      <c r="AD13" s="10"/>
      <c r="AE13" s="10"/>
    </row>
    <row r="14" spans="3:32" ht="15.75" thickBot="1">
      <c r="C14" s="260" t="s">
        <v>54</v>
      </c>
      <c r="D14" s="261"/>
      <c r="E14" s="261"/>
      <c r="F14" s="261"/>
      <c r="G14" s="261"/>
      <c r="H14" s="261"/>
      <c r="I14" s="261"/>
      <c r="J14" s="261"/>
      <c r="K14" s="261"/>
      <c r="L14" s="261"/>
      <c r="M14" s="261"/>
      <c r="N14" s="261"/>
      <c r="O14" s="261"/>
      <c r="P14" s="262">
        <v>95.2</v>
      </c>
      <c r="Q14" s="262">
        <v>95.8</v>
      </c>
      <c r="R14" s="262">
        <v>96.5</v>
      </c>
      <c r="S14" s="262">
        <v>96.9</v>
      </c>
      <c r="T14" s="262">
        <v>98.3</v>
      </c>
      <c r="U14" s="262">
        <v>99.2</v>
      </c>
      <c r="V14" s="262">
        <v>99.8</v>
      </c>
      <c r="W14" s="262">
        <v>99.8</v>
      </c>
      <c r="X14" s="262">
        <v>99.9</v>
      </c>
      <c r="Y14" s="262">
        <v>100.4</v>
      </c>
      <c r="Z14" s="262">
        <v>101.8</v>
      </c>
      <c r="AA14" s="282">
        <v>102</v>
      </c>
      <c r="AB14" s="10"/>
      <c r="AC14" s="10"/>
      <c r="AD14" s="10"/>
      <c r="AE14" s="10"/>
    </row>
    <row r="15" spans="3:32" ht="15.75" thickBot="1">
      <c r="C15" s="9"/>
      <c r="D15" s="9"/>
      <c r="E15" s="9"/>
      <c r="F15" s="9"/>
      <c r="G15" s="9"/>
      <c r="H15" s="9"/>
      <c r="I15" s="9"/>
      <c r="J15" s="9"/>
      <c r="K15" s="9"/>
      <c r="L15" s="9"/>
      <c r="M15" s="9"/>
      <c r="N15" s="9"/>
      <c r="O15" s="9"/>
      <c r="P15" s="9"/>
      <c r="Q15" s="9"/>
      <c r="R15" s="9"/>
      <c r="S15" s="9"/>
      <c r="T15" s="9"/>
      <c r="U15" s="9"/>
      <c r="V15" s="9"/>
      <c r="W15" s="10"/>
      <c r="X15" s="10"/>
      <c r="Y15" s="10"/>
      <c r="Z15" s="10"/>
      <c r="AA15" s="10"/>
      <c r="AB15" s="10"/>
    </row>
    <row r="16" spans="3:32" ht="15.75">
      <c r="C16" s="11"/>
      <c r="D16" s="12"/>
      <c r="E16" s="304" t="s">
        <v>1</v>
      </c>
      <c r="F16" s="305"/>
      <c r="G16" s="305"/>
      <c r="H16" s="305"/>
      <c r="I16" s="306"/>
      <c r="J16" s="13"/>
      <c r="K16" s="14"/>
      <c r="L16" s="15"/>
      <c r="M16" s="307" t="s">
        <v>1</v>
      </c>
      <c r="N16" s="305"/>
      <c r="O16" s="305"/>
      <c r="P16" s="305"/>
      <c r="Q16" s="308"/>
      <c r="R16" s="307" t="s">
        <v>55</v>
      </c>
      <c r="S16" s="305"/>
      <c r="T16" s="305"/>
      <c r="U16" s="305"/>
      <c r="V16" s="306"/>
    </row>
    <row r="17" spans="3:24" ht="15.75" thickBot="1">
      <c r="C17" s="16" t="s">
        <v>2</v>
      </c>
      <c r="D17" s="17" t="s">
        <v>3</v>
      </c>
      <c r="E17" s="18" t="s">
        <v>4</v>
      </c>
      <c r="F17" s="19" t="s">
        <v>5</v>
      </c>
      <c r="G17" s="19" t="s">
        <v>6</v>
      </c>
      <c r="H17" s="19" t="s">
        <v>7</v>
      </c>
      <c r="I17" s="20" t="s">
        <v>8</v>
      </c>
      <c r="J17" s="13"/>
      <c r="K17" s="217" t="s">
        <v>2</v>
      </c>
      <c r="L17" s="19" t="s">
        <v>3</v>
      </c>
      <c r="M17" s="19" t="s">
        <v>4</v>
      </c>
      <c r="N17" s="19" t="s">
        <v>5</v>
      </c>
      <c r="O17" s="19" t="s">
        <v>6</v>
      </c>
      <c r="P17" s="19" t="s">
        <v>7</v>
      </c>
      <c r="Q17" s="19" t="s">
        <v>8</v>
      </c>
      <c r="R17" s="19" t="s">
        <v>9</v>
      </c>
      <c r="S17" s="19" t="s">
        <v>10</v>
      </c>
      <c r="T17" s="19" t="s">
        <v>11</v>
      </c>
      <c r="U17" s="19" t="s">
        <v>12</v>
      </c>
      <c r="V17" s="20" t="s">
        <v>13</v>
      </c>
    </row>
    <row r="18" spans="3:24" ht="15.75" thickBot="1">
      <c r="C18" s="21"/>
      <c r="D18" s="22"/>
      <c r="E18" s="22"/>
      <c r="F18" s="22"/>
      <c r="G18" s="22"/>
      <c r="H18" s="22"/>
      <c r="I18" s="23"/>
      <c r="J18" s="13"/>
      <c r="K18" s="21"/>
      <c r="L18" s="22"/>
      <c r="M18" s="22"/>
      <c r="N18" s="22"/>
      <c r="O18" s="22"/>
      <c r="P18" s="22"/>
      <c r="Q18" s="22"/>
      <c r="R18" s="22"/>
      <c r="S18" s="22"/>
      <c r="T18" s="22"/>
      <c r="U18" s="22"/>
      <c r="V18" s="23"/>
    </row>
    <row r="19" spans="3:24">
      <c r="C19" s="201" t="s">
        <v>14</v>
      </c>
      <c r="D19" s="25" t="s">
        <v>15</v>
      </c>
      <c r="E19" s="26" t="s">
        <v>15</v>
      </c>
      <c r="F19" s="27" t="s">
        <v>15</v>
      </c>
      <c r="G19" s="27" t="s">
        <v>16</v>
      </c>
      <c r="H19" s="27" t="s">
        <v>16</v>
      </c>
      <c r="I19" s="27" t="s">
        <v>15</v>
      </c>
      <c r="J19" s="13"/>
      <c r="K19" s="201" t="s">
        <v>14</v>
      </c>
      <c r="L19" s="25" t="s">
        <v>15</v>
      </c>
      <c r="M19" s="26" t="s">
        <v>15</v>
      </c>
      <c r="N19" s="27" t="s">
        <v>15</v>
      </c>
      <c r="O19" s="27" t="s">
        <v>16</v>
      </c>
      <c r="P19" s="263" t="str">
        <f>+H19</f>
        <v xml:space="preserve">Actual </v>
      </c>
      <c r="Q19" s="264" t="str">
        <f>+I19</f>
        <v>Actual</v>
      </c>
      <c r="R19" s="178"/>
      <c r="S19" s="179"/>
      <c r="T19" s="179"/>
      <c r="U19" s="179"/>
      <c r="V19" s="180"/>
      <c r="W19" s="28"/>
    </row>
    <row r="20" spans="3:24" ht="25.5">
      <c r="C20" s="177" t="s">
        <v>64</v>
      </c>
      <c r="D20" s="265">
        <f>+AVERAGE(D13:G13)</f>
        <v>157.95000000000002</v>
      </c>
      <c r="E20" s="266">
        <f>+AVERAGE(H13:K13)</f>
        <v>164.82499999999999</v>
      </c>
      <c r="F20" s="267">
        <f>+AVERAGE(L13:O13)</f>
        <v>167.82499999999999</v>
      </c>
      <c r="G20" s="267">
        <f>+AVERAGE(P13:S13)</f>
        <v>172.60000000000002</v>
      </c>
      <c r="H20" s="30"/>
      <c r="I20" s="31"/>
      <c r="J20" s="13"/>
      <c r="K20" s="280" t="s">
        <v>17</v>
      </c>
      <c r="L20" s="32"/>
      <c r="M20" s="276">
        <f>E20/D20-1</f>
        <v>4.3526432415321059E-2</v>
      </c>
      <c r="N20" s="276">
        <f>F20/E20-1</f>
        <v>1.8201122402548231E-2</v>
      </c>
      <c r="O20" s="276">
        <f>G20/F20-1</f>
        <v>2.845225681513508E-2</v>
      </c>
      <c r="P20" s="276">
        <f>H21/G21-1</f>
        <v>3.3038501560874289E-2</v>
      </c>
      <c r="Q20" s="277">
        <f>I21/H21-1</f>
        <v>1.76278015613196E-2</v>
      </c>
      <c r="R20" s="181"/>
      <c r="S20" s="33"/>
      <c r="T20" s="33"/>
      <c r="U20" s="33"/>
      <c r="V20" s="34"/>
      <c r="W20" s="28"/>
      <c r="X20" s="28"/>
    </row>
    <row r="21" spans="3:24" ht="39" thickBot="1">
      <c r="C21" s="35" t="s">
        <v>65</v>
      </c>
      <c r="D21" s="36"/>
      <c r="E21" s="37"/>
      <c r="F21" s="38"/>
      <c r="G21" s="268">
        <f>+AVERAGE(P14:S14)</f>
        <v>96.1</v>
      </c>
      <c r="H21" s="268">
        <f>+AVERAGE(T14:W14)</f>
        <v>99.275000000000006</v>
      </c>
      <c r="I21" s="269">
        <f>+AVERAGE(X14:AA14)</f>
        <v>101.02500000000001</v>
      </c>
      <c r="J21" s="13"/>
      <c r="K21" s="216" t="s">
        <v>18</v>
      </c>
      <c r="L21" s="278">
        <f>M21/(1+M20)</f>
        <v>0.87050920417975275</v>
      </c>
      <c r="M21" s="278">
        <f>N21/(1+N20)</f>
        <v>0.90839936422239764</v>
      </c>
      <c r="N21" s="278">
        <f t="shared" ref="N21:O21" si="0">O21/(1+O20)</f>
        <v>0.92493325224100653</v>
      </c>
      <c r="O21" s="278">
        <f t="shared" si="0"/>
        <v>0.95124969067062581</v>
      </c>
      <c r="P21" s="278">
        <f>Q21/(1+Q20)</f>
        <v>0.98267755506062848</v>
      </c>
      <c r="Q21" s="279">
        <v>1</v>
      </c>
      <c r="R21" s="181"/>
      <c r="S21" s="33"/>
      <c r="T21" s="33"/>
      <c r="U21" s="33"/>
      <c r="V21" s="34"/>
      <c r="W21" s="39"/>
      <c r="X21" s="28"/>
    </row>
    <row r="22" spans="3:24" ht="15.75" thickBot="1">
      <c r="C22" s="40"/>
      <c r="D22" s="41"/>
      <c r="E22" s="41"/>
      <c r="F22" s="41"/>
      <c r="G22" s="41"/>
      <c r="H22" s="41"/>
      <c r="I22" s="42"/>
      <c r="J22" s="13"/>
      <c r="K22" s="21"/>
      <c r="L22" s="43"/>
      <c r="M22" s="44"/>
      <c r="N22" s="44"/>
      <c r="O22" s="44"/>
      <c r="P22" s="44"/>
      <c r="Q22" s="208"/>
      <c r="R22" s="181"/>
      <c r="S22" s="33"/>
      <c r="T22" s="33"/>
      <c r="U22" s="33"/>
      <c r="V22" s="34"/>
      <c r="W22" s="39"/>
      <c r="X22" s="39"/>
    </row>
    <row r="23" spans="3:24">
      <c r="C23" s="24" t="s">
        <v>19</v>
      </c>
      <c r="D23" s="45"/>
      <c r="E23" s="46"/>
      <c r="F23" s="47"/>
      <c r="G23" s="47"/>
      <c r="H23" s="47"/>
      <c r="I23" s="48"/>
      <c r="J23" s="13"/>
      <c r="K23" s="24" t="s">
        <v>19</v>
      </c>
      <c r="L23" s="45"/>
      <c r="M23" s="46"/>
      <c r="N23" s="47"/>
      <c r="O23" s="47"/>
      <c r="P23" s="47"/>
      <c r="Q23" s="48"/>
      <c r="R23" s="182"/>
      <c r="S23" s="33"/>
      <c r="T23" s="33"/>
      <c r="U23" s="33"/>
      <c r="V23" s="34"/>
      <c r="W23" s="49"/>
      <c r="X23" s="39"/>
    </row>
    <row r="24" spans="3:24" ht="25.5">
      <c r="C24" s="50" t="s">
        <v>20</v>
      </c>
      <c r="D24" s="51"/>
      <c r="E24" s="52">
        <v>507.33752893950412</v>
      </c>
      <c r="F24" s="53">
        <v>517.87749633495775</v>
      </c>
      <c r="G24" s="53">
        <v>528.83456123144299</v>
      </c>
      <c r="H24" s="53">
        <v>538.56409571815948</v>
      </c>
      <c r="I24" s="54">
        <v>539.96744020624601</v>
      </c>
      <c r="J24" s="13"/>
      <c r="K24" s="207" t="s">
        <v>21</v>
      </c>
      <c r="L24" s="55"/>
      <c r="M24" s="56">
        <f>+E24/$L$21</f>
        <v>582.80547351311316</v>
      </c>
      <c r="N24" s="56">
        <f>+F24/$L$21</f>
        <v>594.91329195414278</v>
      </c>
      <c r="O24" s="56">
        <f>+G24/$L$21</f>
        <v>607.50025237210832</v>
      </c>
      <c r="P24" s="56">
        <f>+H24/$L$21</f>
        <v>618.6770836336276</v>
      </c>
      <c r="Q24" s="209">
        <f>+I24/$L$21</f>
        <v>620.2891797279002</v>
      </c>
      <c r="R24" s="182"/>
      <c r="S24" s="33"/>
      <c r="T24" s="33"/>
      <c r="U24" s="33"/>
      <c r="V24" s="34"/>
      <c r="W24" s="39"/>
      <c r="X24" s="49"/>
    </row>
    <row r="25" spans="3:24" ht="25.5">
      <c r="C25" s="50" t="s">
        <v>22</v>
      </c>
      <c r="D25" s="57"/>
      <c r="E25" s="58"/>
      <c r="F25" s="59"/>
      <c r="G25" s="59"/>
      <c r="H25" s="59"/>
      <c r="I25" s="60"/>
      <c r="J25" s="61"/>
      <c r="K25" s="62" t="s">
        <v>23</v>
      </c>
      <c r="L25" s="55"/>
      <c r="M25" s="55"/>
      <c r="N25" s="55"/>
      <c r="O25" s="55"/>
      <c r="P25" s="55"/>
      <c r="Q25" s="210"/>
      <c r="R25" s="182"/>
      <c r="S25" s="33"/>
      <c r="T25" s="33"/>
      <c r="U25" s="33"/>
      <c r="V25" s="34"/>
      <c r="W25" s="39"/>
      <c r="X25" s="39"/>
    </row>
    <row r="26" spans="3:24">
      <c r="C26" s="63" t="s">
        <v>25</v>
      </c>
      <c r="D26" s="64"/>
      <c r="E26" s="65">
        <v>3.8997943957646291</v>
      </c>
      <c r="F26" s="66">
        <v>4.4536284487435598</v>
      </c>
      <c r="G26" s="66">
        <v>4.9986396975862277</v>
      </c>
      <c r="H26" s="66">
        <v>5.6140574943827106</v>
      </c>
      <c r="I26" s="67">
        <v>6.2156162862668634</v>
      </c>
      <c r="J26" s="61"/>
      <c r="K26" s="68" t="str">
        <f>+C26</f>
        <v>Debt Raising costs</v>
      </c>
      <c r="L26" s="55"/>
      <c r="M26" s="205">
        <f t="shared" ref="M26:Q31" si="1">-E26/$L$21</f>
        <v>-4.4799002434893893</v>
      </c>
      <c r="N26" s="205">
        <f t="shared" si="1"/>
        <v>-5.1161187352867135</v>
      </c>
      <c r="O26" s="205">
        <f t="shared" si="1"/>
        <v>-5.7422020049704736</v>
      </c>
      <c r="P26" s="205">
        <f t="shared" si="1"/>
        <v>-6.4491650029968612</v>
      </c>
      <c r="Q26" s="211">
        <f>-I26/$L$21</f>
        <v>-7.1402074285057084</v>
      </c>
      <c r="R26" s="182"/>
      <c r="S26" s="33"/>
      <c r="T26" s="33"/>
      <c r="U26" s="33"/>
      <c r="V26" s="34"/>
      <c r="W26" s="39"/>
      <c r="X26" s="39"/>
    </row>
    <row r="27" spans="3:24">
      <c r="C27" s="63" t="s">
        <v>24</v>
      </c>
      <c r="D27" s="64"/>
      <c r="E27" s="65">
        <v>4.1280000000000001</v>
      </c>
      <c r="F27" s="66">
        <v>4.1280000000000001</v>
      </c>
      <c r="G27" s="66">
        <v>4.1280000000000001</v>
      </c>
      <c r="H27" s="66">
        <v>4.1280000000000001</v>
      </c>
      <c r="I27" s="67">
        <v>4.1280000000000001</v>
      </c>
      <c r="J27" s="69"/>
      <c r="K27" s="68" t="str">
        <f t="shared" ref="K27:K30" si="2">+C27</f>
        <v>Self insurance</v>
      </c>
      <c r="L27" s="55"/>
      <c r="M27" s="205">
        <f t="shared" si="1"/>
        <v>-4.7420521002872738</v>
      </c>
      <c r="N27" s="205">
        <f t="shared" si="1"/>
        <v>-4.7420521002872738</v>
      </c>
      <c r="O27" s="205">
        <f t="shared" si="1"/>
        <v>-4.7420521002872738</v>
      </c>
      <c r="P27" s="205">
        <f t="shared" si="1"/>
        <v>-4.7420521002872738</v>
      </c>
      <c r="Q27" s="211">
        <f>-I27/$L$21</f>
        <v>-4.7420521002872738</v>
      </c>
      <c r="R27" s="182"/>
      <c r="S27" s="33"/>
      <c r="T27" s="33"/>
      <c r="U27" s="33"/>
      <c r="V27" s="34"/>
      <c r="W27" s="39"/>
      <c r="X27" s="39"/>
    </row>
    <row r="28" spans="3:24">
      <c r="C28" s="63" t="s">
        <v>63</v>
      </c>
      <c r="D28" s="64"/>
      <c r="E28" s="65">
        <v>6.1</v>
      </c>
      <c r="F28" s="66">
        <v>6.1</v>
      </c>
      <c r="G28" s="66">
        <v>6.1</v>
      </c>
      <c r="H28" s="66">
        <v>6.1</v>
      </c>
      <c r="I28" s="67">
        <v>6.1</v>
      </c>
      <c r="J28" s="70"/>
      <c r="K28" s="68" t="str">
        <f t="shared" si="2"/>
        <v>Insurance</v>
      </c>
      <c r="L28" s="55"/>
      <c r="M28" s="205">
        <f t="shared" si="1"/>
        <v>-7.0073928807539652</v>
      </c>
      <c r="N28" s="205">
        <f>-F28/$L$21</f>
        <v>-7.0073928807539652</v>
      </c>
      <c r="O28" s="205">
        <f>-G28/$L$21</f>
        <v>-7.0073928807539652</v>
      </c>
      <c r="P28" s="205">
        <f t="shared" si="1"/>
        <v>-7.0073928807539652</v>
      </c>
      <c r="Q28" s="211">
        <f t="shared" si="1"/>
        <v>-7.0073928807539652</v>
      </c>
      <c r="R28" s="182"/>
      <c r="S28" s="33"/>
      <c r="T28" s="33"/>
      <c r="U28" s="33"/>
      <c r="V28" s="34"/>
      <c r="W28" s="71"/>
      <c r="X28" s="39"/>
    </row>
    <row r="29" spans="3:24">
      <c r="C29" s="63" t="s">
        <v>61</v>
      </c>
      <c r="D29" s="64"/>
      <c r="E29" s="65">
        <v>0</v>
      </c>
      <c r="F29" s="66">
        <v>0</v>
      </c>
      <c r="G29" s="66">
        <v>0</v>
      </c>
      <c r="H29" s="66">
        <v>0</v>
      </c>
      <c r="I29" s="67">
        <v>0</v>
      </c>
      <c r="J29" s="70"/>
      <c r="K29" s="68" t="str">
        <f t="shared" si="2"/>
        <v>Superannuation</v>
      </c>
      <c r="L29" s="72"/>
      <c r="M29" s="205">
        <f t="shared" si="1"/>
        <v>0</v>
      </c>
      <c r="N29" s="205">
        <f t="shared" si="1"/>
        <v>0</v>
      </c>
      <c r="O29" s="205">
        <f t="shared" si="1"/>
        <v>0</v>
      </c>
      <c r="P29" s="205">
        <f t="shared" si="1"/>
        <v>0</v>
      </c>
      <c r="Q29" s="211">
        <f t="shared" si="1"/>
        <v>0</v>
      </c>
      <c r="R29" s="182"/>
      <c r="S29" s="33"/>
      <c r="T29" s="33"/>
      <c r="U29" s="33"/>
      <c r="V29" s="34"/>
      <c r="W29" s="49"/>
      <c r="X29" s="73"/>
    </row>
    <row r="30" spans="3:24">
      <c r="C30" s="63" t="s">
        <v>62</v>
      </c>
      <c r="D30" s="64"/>
      <c r="E30" s="65">
        <v>4.8785989632068389</v>
      </c>
      <c r="F30" s="66">
        <v>4.9426571433690878</v>
      </c>
      <c r="G30" s="66">
        <v>4.9804056521733893</v>
      </c>
      <c r="H30" s="66">
        <v>4.9935125446113613</v>
      </c>
      <c r="I30" s="67">
        <v>4.9941243048670678</v>
      </c>
      <c r="J30" s="74"/>
      <c r="K30" s="68" t="str">
        <f t="shared" si="2"/>
        <v>Non-network alternatives</v>
      </c>
      <c r="L30" s="72"/>
      <c r="M30" s="205">
        <f t="shared" si="1"/>
        <v>-5.6043048594802105</v>
      </c>
      <c r="N30" s="205">
        <f>-F30/$L$21</f>
        <v>-5.6778918817134887</v>
      </c>
      <c r="O30" s="205">
        <f t="shared" si="1"/>
        <v>-5.7212555918535442</v>
      </c>
      <c r="P30" s="205">
        <f t="shared" si="1"/>
        <v>-5.7363121729615205</v>
      </c>
      <c r="Q30" s="211">
        <f t="shared" si="1"/>
        <v>-5.7370149343484984</v>
      </c>
      <c r="R30" s="182"/>
      <c r="S30" s="33"/>
      <c r="T30" s="33"/>
      <c r="U30" s="33"/>
      <c r="V30" s="34"/>
      <c r="W30" s="49"/>
      <c r="X30" s="39"/>
    </row>
    <row r="31" spans="3:24" ht="25.5">
      <c r="C31" s="50" t="s">
        <v>26</v>
      </c>
      <c r="D31" s="64"/>
      <c r="E31" s="52"/>
      <c r="F31" s="53"/>
      <c r="G31" s="53"/>
      <c r="H31" s="53"/>
      <c r="I31" s="54"/>
      <c r="J31" s="74"/>
      <c r="K31" s="62" t="s">
        <v>27</v>
      </c>
      <c r="L31" s="75"/>
      <c r="M31" s="206">
        <f t="shared" si="1"/>
        <v>0</v>
      </c>
      <c r="N31" s="206">
        <f t="shared" si="1"/>
        <v>0</v>
      </c>
      <c r="O31" s="206">
        <f t="shared" si="1"/>
        <v>0</v>
      </c>
      <c r="P31" s="206">
        <f t="shared" si="1"/>
        <v>0</v>
      </c>
      <c r="Q31" s="212">
        <f t="shared" si="1"/>
        <v>0</v>
      </c>
      <c r="R31" s="182"/>
      <c r="S31" s="33"/>
      <c r="T31" s="33"/>
      <c r="U31" s="33"/>
      <c r="V31" s="34"/>
      <c r="W31" s="49"/>
      <c r="X31" s="39"/>
    </row>
    <row r="32" spans="3:24" ht="30.75" thickBot="1">
      <c r="C32" s="76" t="s">
        <v>28</v>
      </c>
      <c r="D32" s="77"/>
      <c r="E32" s="78">
        <f>E24-SUM(E26:E31)</f>
        <v>488.33113558053265</v>
      </c>
      <c r="F32" s="79">
        <f>F24-SUM(F26:F31)</f>
        <v>498.25321074284511</v>
      </c>
      <c r="G32" s="79">
        <f>G24-SUM(G26:G31)</f>
        <v>508.62751588168339</v>
      </c>
      <c r="H32" s="79">
        <f>H24-SUM(H26:H31)</f>
        <v>517.72852567916539</v>
      </c>
      <c r="I32" s="80">
        <f>I24-SUM(I26:I31)</f>
        <v>518.52969961511212</v>
      </c>
      <c r="J32" s="74"/>
      <c r="K32" s="281" t="s">
        <v>29</v>
      </c>
      <c r="L32" s="213"/>
      <c r="M32" s="214">
        <f>+SUM(M24:M31)</f>
        <v>560.9718234291023</v>
      </c>
      <c r="N32" s="214">
        <f>+SUM(N24:N31)</f>
        <v>572.36983635610136</v>
      </c>
      <c r="O32" s="214">
        <f>+SUM(O24:O31)</f>
        <v>584.28734979424303</v>
      </c>
      <c r="P32" s="214">
        <f>+SUM(P24:P31)</f>
        <v>594.74216147662787</v>
      </c>
      <c r="Q32" s="215">
        <f>+SUM(Q24:Q31)</f>
        <v>595.66251238400469</v>
      </c>
      <c r="R32" s="183"/>
      <c r="S32" s="184"/>
      <c r="T32" s="184"/>
      <c r="U32" s="184"/>
      <c r="V32" s="185"/>
      <c r="W32" s="49"/>
      <c r="X32" s="39"/>
    </row>
    <row r="33" spans="2:24" ht="15.75" thickBot="1">
      <c r="B33" s="81"/>
      <c r="C33" s="82"/>
      <c r="D33" s="83"/>
      <c r="E33" s="83"/>
      <c r="F33" s="83"/>
      <c r="G33" s="83"/>
      <c r="H33" s="83"/>
      <c r="I33" s="84"/>
      <c r="J33" s="74"/>
      <c r="K33" s="82"/>
      <c r="L33" s="85"/>
      <c r="M33" s="85"/>
      <c r="N33" s="85"/>
      <c r="O33" s="85"/>
      <c r="P33" s="85"/>
      <c r="Q33" s="85"/>
      <c r="R33" s="86"/>
      <c r="S33" s="86"/>
      <c r="T33" s="86"/>
      <c r="U33" s="86"/>
      <c r="V33" s="87"/>
      <c r="W33" s="49"/>
      <c r="X33" s="39"/>
    </row>
    <row r="34" spans="2:24" ht="30">
      <c r="C34" s="88" t="s">
        <v>30</v>
      </c>
      <c r="D34" s="89"/>
      <c r="E34" s="90" t="s">
        <v>15</v>
      </c>
      <c r="F34" s="91" t="s">
        <v>15</v>
      </c>
      <c r="G34" s="91" t="s">
        <v>16</v>
      </c>
      <c r="H34" s="91" t="s">
        <v>16</v>
      </c>
      <c r="I34" s="92"/>
      <c r="J34" s="93"/>
      <c r="K34" s="218" t="s">
        <v>30</v>
      </c>
      <c r="L34" s="89"/>
      <c r="M34" s="90" t="s">
        <v>15</v>
      </c>
      <c r="N34" s="91" t="s">
        <v>15</v>
      </c>
      <c r="O34" s="91" t="s">
        <v>16</v>
      </c>
      <c r="P34" s="270" t="str">
        <f>+H34</f>
        <v xml:space="preserve">Actual </v>
      </c>
      <c r="Q34" s="186"/>
      <c r="R34" s="189"/>
      <c r="S34" s="190"/>
      <c r="T34" s="190"/>
      <c r="U34" s="190"/>
      <c r="V34" s="191"/>
      <c r="W34" s="39"/>
      <c r="X34" s="39"/>
    </row>
    <row r="35" spans="2:24" ht="25.5">
      <c r="C35" s="196" t="s">
        <v>31</v>
      </c>
      <c r="D35" s="94"/>
      <c r="E35" s="95">
        <v>543.69999999999993</v>
      </c>
      <c r="F35" s="96">
        <f>534762271.437693*10^-6</f>
        <v>534.76227143769302</v>
      </c>
      <c r="G35" s="96">
        <f>608424632.826439*(10^-6)</f>
        <v>608.42463282643905</v>
      </c>
      <c r="H35" s="96">
        <f>503582.296150515*(10^-3)</f>
        <v>503.58229615051459</v>
      </c>
      <c r="I35" s="97"/>
      <c r="J35" s="70"/>
      <c r="K35" s="219" t="s">
        <v>32</v>
      </c>
      <c r="L35" s="227"/>
      <c r="M35" s="223">
        <f>+E35/M$21*(1+M$20)^0.5</f>
        <v>611.41239455423329</v>
      </c>
      <c r="N35" s="202">
        <f>+F35/N$21*(1+N$20)^0.5</f>
        <v>583.40097689314894</v>
      </c>
      <c r="O35" s="202">
        <f>+G35/O$21*(1+O$20)^0.5</f>
        <v>648.64089744779653</v>
      </c>
      <c r="P35" s="202">
        <f>+H35/P$21*(1+P$20)^0.5</f>
        <v>520.85599970758142</v>
      </c>
      <c r="Q35" s="98"/>
      <c r="R35" s="192"/>
      <c r="S35" s="99"/>
      <c r="T35" s="99"/>
      <c r="U35" s="99"/>
      <c r="V35" s="100"/>
    </row>
    <row r="36" spans="2:24" ht="26.25">
      <c r="C36" s="50" t="s">
        <v>33</v>
      </c>
      <c r="D36" s="101"/>
      <c r="E36" s="102"/>
      <c r="F36" s="103"/>
      <c r="G36" s="103"/>
      <c r="H36" s="103"/>
      <c r="I36" s="104"/>
      <c r="J36" s="74"/>
      <c r="K36" s="220" t="s">
        <v>34</v>
      </c>
      <c r="L36" s="227"/>
      <c r="M36" s="224"/>
      <c r="N36" s="105"/>
      <c r="O36" s="105"/>
      <c r="P36" s="105"/>
      <c r="Q36" s="106"/>
      <c r="R36" s="192"/>
      <c r="S36" s="99"/>
      <c r="T36" s="99"/>
      <c r="U36" s="99"/>
      <c r="V36" s="100"/>
      <c r="W36" s="39"/>
      <c r="X36" s="39"/>
    </row>
    <row r="37" spans="2:24">
      <c r="C37" s="197" t="str">
        <f>+C26</f>
        <v>Debt Raising costs</v>
      </c>
      <c r="D37" s="64"/>
      <c r="E37" s="107">
        <v>0.15371899</v>
      </c>
      <c r="F37" s="66">
        <f>179550.33459*(10^-6)</f>
        <v>0.17955033458999997</v>
      </c>
      <c r="G37" s="66">
        <f>299485.89624*(10^-6)</f>
        <v>0.29948589623999999</v>
      </c>
      <c r="H37" s="66">
        <f>360.57828649*(10^-3)</f>
        <v>0.36057828649000001</v>
      </c>
      <c r="I37" s="104"/>
      <c r="J37" s="70"/>
      <c r="K37" s="221" t="str">
        <f>+C37</f>
        <v>Debt Raising costs</v>
      </c>
      <c r="L37" s="227"/>
      <c r="M37" s="225">
        <f t="shared" ref="M37:P43" si="3">-E37/M$21*(1+M$20)^0.5</f>
        <v>-0.17286315204038674</v>
      </c>
      <c r="N37" s="203">
        <f t="shared" si="3"/>
        <v>-0.19588113484461195</v>
      </c>
      <c r="O37" s="203">
        <f t="shared" si="3"/>
        <v>-0.31928161686623574</v>
      </c>
      <c r="P37" s="203">
        <f t="shared" si="3"/>
        <v>-0.37294671659081063</v>
      </c>
      <c r="Q37" s="108"/>
      <c r="R37" s="192"/>
      <c r="S37" s="99"/>
      <c r="T37" s="99"/>
      <c r="U37" s="99"/>
      <c r="V37" s="100"/>
      <c r="W37" s="39"/>
      <c r="X37" s="39"/>
    </row>
    <row r="38" spans="2:24">
      <c r="C38" s="197" t="str">
        <f>+C27</f>
        <v>Self insurance</v>
      </c>
      <c r="D38" s="64"/>
      <c r="E38" s="107">
        <f>1.42637094+0.00584635+2.904601+0.00664+0.70532679</f>
        <v>5.04878508</v>
      </c>
      <c r="F38" s="66">
        <f>2183037.74414044*(10^-6)</f>
        <v>2.1830377441404423</v>
      </c>
      <c r="G38" s="66">
        <f>4703678.90437794*(10^-6)</f>
        <v>4.7036789043779406</v>
      </c>
      <c r="H38" s="66">
        <f>1731.19233386704*(10^-3)</f>
        <v>1.7311923338670423</v>
      </c>
      <c r="I38" s="104"/>
      <c r="J38" s="74"/>
      <c r="K38" s="221" t="str">
        <f t="shared" ref="K38:K41" si="4">+C38</f>
        <v>Self insurance</v>
      </c>
      <c r="L38" s="227"/>
      <c r="M38" s="225">
        <f t="shared" si="3"/>
        <v>-5.6775607418658955</v>
      </c>
      <c r="N38" s="203">
        <f t="shared" si="3"/>
        <v>-2.381593505282543</v>
      </c>
      <c r="O38" s="203">
        <f t="shared" si="3"/>
        <v>-5.0145874135117614</v>
      </c>
      <c r="P38" s="203">
        <f t="shared" si="3"/>
        <v>-1.7905750870020889</v>
      </c>
      <c r="Q38" s="108"/>
      <c r="R38" s="192"/>
      <c r="S38" s="99"/>
      <c r="T38" s="99"/>
      <c r="U38" s="99"/>
      <c r="V38" s="100"/>
      <c r="W38" s="39"/>
      <c r="X38" s="39"/>
    </row>
    <row r="39" spans="2:24">
      <c r="C39" s="197" t="str">
        <f>+C28</f>
        <v>Insurance</v>
      </c>
      <c r="D39" s="64"/>
      <c r="E39" s="107">
        <f>4.76367494</f>
        <v>4.7636749399999996</v>
      </c>
      <c r="F39" s="66">
        <f>3985497.83675*(10^-6)</f>
        <v>3.9854978367499996</v>
      </c>
      <c r="G39" s="66">
        <f>4729808.1144*(10^-6)</f>
        <v>4.7298081143999964</v>
      </c>
      <c r="H39" s="66">
        <f>5129.3714724*(10^-3)</f>
        <v>5.129371472399999</v>
      </c>
      <c r="I39" s="104"/>
      <c r="J39" s="74"/>
      <c r="K39" s="221" t="str">
        <f t="shared" si="4"/>
        <v>Insurance</v>
      </c>
      <c r="L39" s="227"/>
      <c r="M39" s="225">
        <f t="shared" si="3"/>
        <v>-5.3569429868372156</v>
      </c>
      <c r="N39" s="203">
        <f t="shared" si="3"/>
        <v>-4.3479943435695274</v>
      </c>
      <c r="O39" s="203">
        <f t="shared" si="3"/>
        <v>-5.0424437383938985</v>
      </c>
      <c r="P39" s="203">
        <f t="shared" si="3"/>
        <v>-5.3053173762286567</v>
      </c>
      <c r="Q39" s="108"/>
      <c r="R39" s="192"/>
      <c r="S39" s="99"/>
      <c r="T39" s="99"/>
      <c r="U39" s="99"/>
      <c r="V39" s="100"/>
      <c r="W39" s="71"/>
      <c r="X39" s="39"/>
    </row>
    <row r="40" spans="2:24">
      <c r="C40" s="197" t="str">
        <f>+C29</f>
        <v>Superannuation</v>
      </c>
      <c r="D40" s="64"/>
      <c r="E40" s="107">
        <v>10.837201029999999</v>
      </c>
      <c r="F40" s="66">
        <f>14031874.8546106*(10^-6)</f>
        <v>14.031874854610621</v>
      </c>
      <c r="G40" s="66">
        <f>12436620.6518977*(10^-6)</f>
        <v>12.436620651897659</v>
      </c>
      <c r="H40" s="66">
        <f>13549.3397523223*(10^-3)</f>
        <v>13.549339752322346</v>
      </c>
      <c r="I40" s="104"/>
      <c r="J40" s="69"/>
      <c r="K40" s="221" t="str">
        <f t="shared" si="4"/>
        <v>Superannuation</v>
      </c>
      <c r="L40" s="227"/>
      <c r="M40" s="225">
        <f t="shared" si="3"/>
        <v>-12.186865977594085</v>
      </c>
      <c r="N40" s="203">
        <f t="shared" si="3"/>
        <v>-15.308128368543763</v>
      </c>
      <c r="O40" s="203">
        <f t="shared" si="3"/>
        <v>-13.258668938813143</v>
      </c>
      <c r="P40" s="203">
        <f t="shared" si="3"/>
        <v>-14.014104459232621</v>
      </c>
      <c r="Q40" s="108"/>
      <c r="R40" s="192"/>
      <c r="S40" s="99"/>
      <c r="T40" s="99"/>
      <c r="U40" s="99"/>
      <c r="V40" s="100"/>
      <c r="W40" s="71"/>
      <c r="X40" s="73"/>
    </row>
    <row r="41" spans="2:24">
      <c r="C41" s="197" t="str">
        <f>+C30</f>
        <v>Non-network alternatives</v>
      </c>
      <c r="D41" s="64"/>
      <c r="E41" s="107">
        <v>7.1833568100000003</v>
      </c>
      <c r="F41" s="66">
        <f>4755373.9*(10^-6)</f>
        <v>4.7553738999999968</v>
      </c>
      <c r="G41" s="66">
        <f>5781706.08*(10^-6)</f>
        <v>5.7817060799999975</v>
      </c>
      <c r="H41" s="66">
        <f>4230.5396*(10^-3)</f>
        <v>4.2305396000000002</v>
      </c>
      <c r="I41" s="104"/>
      <c r="J41" s="69"/>
      <c r="K41" s="221" t="str">
        <f t="shared" si="4"/>
        <v>Non-network alternatives</v>
      </c>
      <c r="L41" s="228"/>
      <c r="M41" s="225">
        <f t="shared" si="3"/>
        <v>-8.0779720215919806</v>
      </c>
      <c r="N41" s="203">
        <f t="shared" si="3"/>
        <v>-5.1878936247570033</v>
      </c>
      <c r="O41" s="203">
        <f t="shared" si="3"/>
        <v>-6.163871115948699</v>
      </c>
      <c r="P41" s="203">
        <f t="shared" si="3"/>
        <v>-4.3756540877320909</v>
      </c>
      <c r="Q41" s="187"/>
      <c r="R41" s="192"/>
      <c r="S41" s="99"/>
      <c r="T41" s="99"/>
      <c r="U41" s="99"/>
      <c r="V41" s="100"/>
      <c r="W41" s="73"/>
      <c r="X41" s="71"/>
    </row>
    <row r="42" spans="2:24" ht="26.25">
      <c r="C42" s="50" t="s">
        <v>35</v>
      </c>
      <c r="D42" s="109"/>
      <c r="E42" s="110"/>
      <c r="F42" s="110"/>
      <c r="G42" s="110"/>
      <c r="H42" s="110"/>
      <c r="I42" s="111"/>
      <c r="J42" s="74"/>
      <c r="K42" s="222" t="str">
        <f>+K31</f>
        <v>Less movements in provisions related to opex ($million, 2013-14):</v>
      </c>
      <c r="L42" s="229"/>
      <c r="M42" s="226">
        <f t="shared" si="3"/>
        <v>0</v>
      </c>
      <c r="N42" s="204">
        <f t="shared" si="3"/>
        <v>0</v>
      </c>
      <c r="O42" s="204">
        <f t="shared" si="3"/>
        <v>0</v>
      </c>
      <c r="P42" s="204">
        <f t="shared" si="3"/>
        <v>0</v>
      </c>
      <c r="Q42" s="112"/>
      <c r="R42" s="192"/>
      <c r="S42" s="99"/>
      <c r="T42" s="99"/>
      <c r="U42" s="99"/>
      <c r="V42" s="100"/>
      <c r="W42" s="39"/>
      <c r="X42" s="39"/>
    </row>
    <row r="43" spans="2:24" ht="26.25">
      <c r="C43" s="50" t="s">
        <v>36</v>
      </c>
      <c r="D43" s="109"/>
      <c r="E43" s="110"/>
      <c r="F43" s="110"/>
      <c r="G43" s="110"/>
      <c r="H43" s="110"/>
      <c r="I43" s="111"/>
      <c r="J43" s="74"/>
      <c r="K43" s="222" t="s">
        <v>37</v>
      </c>
      <c r="L43" s="229"/>
      <c r="M43" s="226">
        <f t="shared" si="3"/>
        <v>0</v>
      </c>
      <c r="N43" s="204">
        <f t="shared" si="3"/>
        <v>0</v>
      </c>
      <c r="O43" s="204">
        <f t="shared" si="3"/>
        <v>0</v>
      </c>
      <c r="P43" s="204">
        <f t="shared" si="3"/>
        <v>0</v>
      </c>
      <c r="Q43" s="112"/>
      <c r="R43" s="192"/>
      <c r="S43" s="99"/>
      <c r="T43" s="99"/>
      <c r="U43" s="99"/>
      <c r="V43" s="100"/>
      <c r="W43" s="39"/>
      <c r="X43" s="39"/>
    </row>
    <row r="44" spans="2:24" ht="30.75" thickBot="1">
      <c r="C44" s="230" t="s">
        <v>38</v>
      </c>
      <c r="D44" s="113"/>
      <c r="E44" s="114">
        <f>E35-SUM(E37:E43)</f>
        <v>515.71326314999988</v>
      </c>
      <c r="F44" s="115">
        <f>F35-SUM(F37:F43)</f>
        <v>509.62693676760193</v>
      </c>
      <c r="G44" s="115">
        <f t="shared" ref="G44:H44" si="5">G35-SUM(G37:G43)</f>
        <v>580.47333317952348</v>
      </c>
      <c r="H44" s="115">
        <f t="shared" si="5"/>
        <v>478.58127470543519</v>
      </c>
      <c r="I44" s="113">
        <f>SUM(I35:I40)</f>
        <v>0</v>
      </c>
      <c r="J44" s="74"/>
      <c r="K44" s="231" t="s">
        <v>39</v>
      </c>
      <c r="L44" s="113"/>
      <c r="M44" s="114">
        <f>M35+SUM(M37:M43)</f>
        <v>579.94018967430372</v>
      </c>
      <c r="N44" s="115">
        <f>N35+SUM(N37:N43)</f>
        <v>555.97948591615148</v>
      </c>
      <c r="O44" s="115">
        <f>O35+SUM(O37:O43)</f>
        <v>618.84204462426283</v>
      </c>
      <c r="P44" s="115">
        <f>P35+SUM(P37:P43)</f>
        <v>494.99740198079513</v>
      </c>
      <c r="Q44" s="188">
        <f>+Q32-(P32-P44)</f>
        <v>495.91775288817195</v>
      </c>
      <c r="R44" s="193"/>
      <c r="S44" s="194"/>
      <c r="T44" s="194"/>
      <c r="U44" s="194"/>
      <c r="V44" s="195"/>
      <c r="W44" s="39"/>
      <c r="X44" s="39"/>
    </row>
    <row r="45" spans="2:24" ht="15.75" thickBot="1">
      <c r="C45" s="13"/>
      <c r="D45" s="13"/>
      <c r="E45" s="13"/>
      <c r="F45" s="13"/>
      <c r="G45" s="13"/>
      <c r="H45" s="13"/>
      <c r="I45" s="13"/>
      <c r="J45" s="74"/>
      <c r="K45" s="21"/>
      <c r="L45" s="22"/>
      <c r="M45" s="22"/>
      <c r="N45" s="22"/>
      <c r="O45" s="22"/>
      <c r="P45" s="22"/>
      <c r="Q45" s="22"/>
      <c r="R45" s="22"/>
      <c r="S45" s="22"/>
      <c r="T45" s="22"/>
      <c r="U45" s="22"/>
      <c r="V45" s="23"/>
      <c r="W45" s="39"/>
      <c r="X45" s="39"/>
    </row>
    <row r="46" spans="2:24" ht="15.75" thickBot="1">
      <c r="C46" s="13"/>
      <c r="D46" s="13"/>
      <c r="E46" s="13"/>
      <c r="F46" s="13"/>
      <c r="G46" s="13"/>
      <c r="H46" s="13"/>
      <c r="I46" s="13"/>
      <c r="J46" s="69"/>
      <c r="K46" s="116" t="s">
        <v>40</v>
      </c>
      <c r="L46" s="117"/>
      <c r="M46" s="239">
        <f>+M32-M44</f>
        <v>-18.968366245201423</v>
      </c>
      <c r="N46" s="240">
        <f>(N32-N44)-(M32-M44)</f>
        <v>35.358716685151308</v>
      </c>
      <c r="O46" s="240">
        <f>(O32-O44)-(N32-N44)</f>
        <v>-50.945045269969683</v>
      </c>
      <c r="P46" s="240">
        <f>(P32-P44)-(O32-O44)</f>
        <v>134.29945432585254</v>
      </c>
      <c r="Q46" s="241">
        <f>(Q32-Q44)-(P32-P44)</f>
        <v>0</v>
      </c>
      <c r="R46" s="118"/>
      <c r="S46" s="119"/>
      <c r="T46" s="119"/>
      <c r="U46" s="119"/>
      <c r="V46" s="120"/>
      <c r="W46" s="39"/>
      <c r="X46" s="39"/>
    </row>
    <row r="47" spans="2:24" ht="15.75" thickBot="1">
      <c r="C47" s="13"/>
      <c r="D47" s="13"/>
      <c r="E47" s="13"/>
      <c r="F47" s="13"/>
      <c r="G47" s="13"/>
      <c r="H47" s="13"/>
      <c r="I47" s="13"/>
      <c r="J47" s="74"/>
      <c r="K47" s="121"/>
      <c r="L47" s="122"/>
      <c r="M47" s="122"/>
      <c r="N47" s="122"/>
      <c r="O47" s="122"/>
      <c r="P47" s="122"/>
      <c r="Q47" s="122"/>
      <c r="R47" s="122"/>
      <c r="S47" s="122"/>
      <c r="T47" s="122"/>
      <c r="U47" s="122"/>
      <c r="V47" s="123"/>
    </row>
    <row r="48" spans="2:24" ht="15.75" thickBot="1">
      <c r="C48" s="13"/>
      <c r="D48" s="13"/>
      <c r="E48" s="13"/>
      <c r="F48" s="13"/>
      <c r="G48" s="13"/>
      <c r="H48" s="13"/>
      <c r="I48" s="13"/>
      <c r="J48" s="93"/>
      <c r="K48" s="124" t="s">
        <v>41</v>
      </c>
      <c r="L48" s="125"/>
      <c r="M48" s="125"/>
      <c r="N48" s="126"/>
      <c r="O48" s="126"/>
      <c r="P48" s="126"/>
      <c r="Q48" s="126"/>
      <c r="R48" s="125"/>
      <c r="S48" s="126"/>
      <c r="T48" s="126"/>
      <c r="U48" s="126"/>
      <c r="V48" s="127"/>
      <c r="W48" s="128" t="s">
        <v>42</v>
      </c>
      <c r="X48" s="39"/>
    </row>
    <row r="49" spans="3:28" ht="15.75" thickBot="1">
      <c r="C49" s="13"/>
      <c r="D49" s="13"/>
      <c r="E49" s="13"/>
      <c r="F49" s="13"/>
      <c r="G49" s="13"/>
      <c r="H49" s="13"/>
      <c r="I49" s="13"/>
      <c r="J49" s="69"/>
      <c r="K49" s="129" t="s">
        <v>4</v>
      </c>
      <c r="L49" s="130"/>
      <c r="M49" s="131"/>
      <c r="N49" s="242">
        <f>$M$46</f>
        <v>-18.968366245201423</v>
      </c>
      <c r="O49" s="243">
        <f t="shared" ref="O49:R49" si="6">$M$46</f>
        <v>-18.968366245201423</v>
      </c>
      <c r="P49" s="243">
        <f t="shared" si="6"/>
        <v>-18.968366245201423</v>
      </c>
      <c r="Q49" s="244">
        <f t="shared" si="6"/>
        <v>-18.968366245201423</v>
      </c>
      <c r="R49" s="245">
        <f t="shared" si="6"/>
        <v>-18.968366245201423</v>
      </c>
      <c r="S49" s="246"/>
      <c r="T49" s="247"/>
      <c r="U49" s="248"/>
      <c r="V49" s="247"/>
      <c r="W49" s="132"/>
      <c r="X49" s="133"/>
    </row>
    <row r="50" spans="3:28" ht="15.75" thickBot="1">
      <c r="C50" s="13"/>
      <c r="D50" s="13"/>
      <c r="E50" s="13"/>
      <c r="F50" s="13"/>
      <c r="G50" s="13"/>
      <c r="H50" s="13"/>
      <c r="I50" s="13"/>
      <c r="J50" s="13"/>
      <c r="K50" s="134" t="s">
        <v>5</v>
      </c>
      <c r="L50" s="130"/>
      <c r="M50" s="135"/>
      <c r="N50" s="249"/>
      <c r="O50" s="225">
        <f>$N$46</f>
        <v>35.358716685151308</v>
      </c>
      <c r="P50" s="203">
        <f t="shared" ref="P50:S50" si="7">$N$46</f>
        <v>35.358716685151308</v>
      </c>
      <c r="Q50" s="250">
        <f t="shared" si="7"/>
        <v>35.358716685151308</v>
      </c>
      <c r="R50" s="251">
        <f t="shared" si="7"/>
        <v>35.358716685151308</v>
      </c>
      <c r="S50" s="252">
        <f t="shared" si="7"/>
        <v>35.358716685151308</v>
      </c>
      <c r="T50" s="253"/>
      <c r="U50" s="248"/>
      <c r="V50" s="248"/>
      <c r="W50" s="136"/>
      <c r="X50" s="133"/>
    </row>
    <row r="51" spans="3:28" ht="15.75" thickBot="1">
      <c r="C51" s="13"/>
      <c r="D51" s="13"/>
      <c r="E51" s="13"/>
      <c r="F51" s="13"/>
      <c r="G51" s="13"/>
      <c r="H51" s="13"/>
      <c r="I51" s="13"/>
      <c r="J51" s="13"/>
      <c r="K51" s="134" t="s">
        <v>6</v>
      </c>
      <c r="L51" s="137"/>
      <c r="M51" s="135"/>
      <c r="N51" s="248"/>
      <c r="O51" s="249"/>
      <c r="P51" s="203">
        <f>$O$46</f>
        <v>-50.945045269969683</v>
      </c>
      <c r="Q51" s="250">
        <f t="shared" ref="Q51:T51" si="8">$O$46</f>
        <v>-50.945045269969683</v>
      </c>
      <c r="R51" s="251">
        <f t="shared" si="8"/>
        <v>-50.945045269969683</v>
      </c>
      <c r="S51" s="203">
        <f t="shared" si="8"/>
        <v>-50.945045269969683</v>
      </c>
      <c r="T51" s="252">
        <f t="shared" si="8"/>
        <v>-50.945045269969683</v>
      </c>
      <c r="U51" s="253"/>
      <c r="V51" s="248"/>
      <c r="W51" s="136"/>
      <c r="X51" s="138"/>
    </row>
    <row r="52" spans="3:28" ht="15.75" thickBot="1">
      <c r="C52" s="13"/>
      <c r="D52" s="13"/>
      <c r="E52" s="13"/>
      <c r="F52" s="13"/>
      <c r="G52" s="13"/>
      <c r="H52" s="13"/>
      <c r="I52" s="13"/>
      <c r="J52" s="13"/>
      <c r="K52" s="134" t="s">
        <v>7</v>
      </c>
      <c r="L52" s="137"/>
      <c r="M52" s="135"/>
      <c r="N52" s="248"/>
      <c r="O52" s="248"/>
      <c r="P52" s="249"/>
      <c r="Q52" s="250">
        <f>$P$46</f>
        <v>134.29945432585254</v>
      </c>
      <c r="R52" s="254">
        <f t="shared" ref="R52:U52" si="9">$P$46</f>
        <v>134.29945432585254</v>
      </c>
      <c r="S52" s="203">
        <f t="shared" si="9"/>
        <v>134.29945432585254</v>
      </c>
      <c r="T52" s="203">
        <f t="shared" si="9"/>
        <v>134.29945432585254</v>
      </c>
      <c r="U52" s="252">
        <f t="shared" si="9"/>
        <v>134.29945432585254</v>
      </c>
      <c r="V52" s="253"/>
      <c r="W52" s="136"/>
    </row>
    <row r="53" spans="3:28" ht="15.75" thickBot="1">
      <c r="C53" s="139"/>
      <c r="D53" s="140"/>
      <c r="E53" s="140"/>
      <c r="F53" s="140"/>
      <c r="G53" s="140"/>
      <c r="H53" s="140"/>
      <c r="I53" s="140"/>
      <c r="J53" s="13"/>
      <c r="K53" s="141" t="s">
        <v>8</v>
      </c>
      <c r="L53" s="137"/>
      <c r="M53" s="135"/>
      <c r="N53" s="255"/>
      <c r="O53" s="248"/>
      <c r="P53" s="255"/>
      <c r="Q53" s="249"/>
      <c r="R53" s="256">
        <f>+$Q$46</f>
        <v>0</v>
      </c>
      <c r="S53" s="257">
        <f t="shared" ref="S53:V53" si="10">+$Q$46</f>
        <v>0</v>
      </c>
      <c r="T53" s="258">
        <f t="shared" si="10"/>
        <v>0</v>
      </c>
      <c r="U53" s="259">
        <f t="shared" si="10"/>
        <v>0</v>
      </c>
      <c r="V53" s="256">
        <f t="shared" si="10"/>
        <v>0</v>
      </c>
      <c r="W53" s="142"/>
    </row>
    <row r="54" spans="3:28" ht="30.75" customHeight="1" thickBot="1">
      <c r="C54" s="139"/>
      <c r="D54" s="140"/>
      <c r="E54" s="140"/>
      <c r="F54" s="140"/>
      <c r="G54" s="140"/>
      <c r="H54" s="140"/>
      <c r="I54" s="140"/>
      <c r="J54" s="13"/>
      <c r="K54" s="232" t="s">
        <v>43</v>
      </c>
      <c r="L54" s="143"/>
      <c r="M54" s="144"/>
      <c r="N54" s="145"/>
      <c r="O54" s="145"/>
      <c r="P54" s="145"/>
      <c r="Q54" s="146"/>
      <c r="R54" s="233">
        <f>+SUM(R49:R53)</f>
        <v>99.744759495832739</v>
      </c>
      <c r="S54" s="234">
        <f t="shared" ref="S54:V54" si="11">+SUM(S49:S53)</f>
        <v>118.71312574103416</v>
      </c>
      <c r="T54" s="235">
        <f t="shared" si="11"/>
        <v>83.354409055882854</v>
      </c>
      <c r="U54" s="236">
        <f t="shared" si="11"/>
        <v>134.29945432585254</v>
      </c>
      <c r="V54" s="233">
        <f t="shared" si="11"/>
        <v>0</v>
      </c>
      <c r="W54" s="147">
        <f>+SUM(R54:V54)</f>
        <v>436.11174861860229</v>
      </c>
      <c r="X54" s="133"/>
    </row>
    <row r="55" spans="3:28" ht="15.75" thickBot="1">
      <c r="C55" s="139"/>
      <c r="D55" s="140"/>
      <c r="E55" s="140"/>
      <c r="F55" s="140"/>
      <c r="G55" s="140"/>
      <c r="H55" s="140"/>
      <c r="I55" s="140"/>
      <c r="J55" s="13"/>
      <c r="K55" s="148"/>
      <c r="L55" s="149"/>
      <c r="M55" s="149"/>
      <c r="N55" s="149"/>
      <c r="O55" s="149"/>
      <c r="P55" s="149"/>
      <c r="Q55" s="149"/>
      <c r="R55" s="237"/>
      <c r="S55" s="237"/>
      <c r="T55" s="237"/>
      <c r="U55" s="237"/>
      <c r="V55" s="237"/>
      <c r="W55" s="150"/>
      <c r="X55" s="133"/>
    </row>
    <row r="56" spans="3:28" ht="15.75" thickBot="1">
      <c r="C56" s="139"/>
      <c r="D56" s="139"/>
      <c r="E56" s="139"/>
      <c r="F56" s="139"/>
      <c r="G56" s="139"/>
      <c r="H56" s="139"/>
      <c r="I56" s="139"/>
      <c r="J56" s="140"/>
      <c r="K56" s="151" t="s">
        <v>44</v>
      </c>
      <c r="L56" s="152"/>
      <c r="M56" s="153"/>
      <c r="N56" s="154"/>
      <c r="O56" s="154"/>
      <c r="P56" s="154"/>
      <c r="Q56" s="155"/>
      <c r="R56" s="236">
        <f>R54</f>
        <v>99.744759495832739</v>
      </c>
      <c r="S56" s="236">
        <f>S54</f>
        <v>118.71312574103416</v>
      </c>
      <c r="T56" s="236">
        <f>T54</f>
        <v>83.354409055882854</v>
      </c>
      <c r="U56" s="236">
        <f>U54</f>
        <v>134.29945432585254</v>
      </c>
      <c r="V56" s="238">
        <f>V54</f>
        <v>0</v>
      </c>
      <c r="W56" s="156">
        <f>+SUM(R56:V56)</f>
        <v>436.11174861860229</v>
      </c>
      <c r="X56" s="157"/>
    </row>
    <row r="57" spans="3:28">
      <c r="C57" s="28"/>
      <c r="D57" s="28"/>
      <c r="E57" s="28"/>
      <c r="F57" s="158"/>
      <c r="G57" s="158"/>
      <c r="H57" s="158"/>
      <c r="I57" s="158"/>
      <c r="J57" s="159"/>
      <c r="K57" s="158"/>
      <c r="L57" s="158"/>
      <c r="M57" s="159"/>
      <c r="N57" s="159"/>
      <c r="O57" s="159"/>
      <c r="P57" s="160"/>
      <c r="Q57" s="160"/>
      <c r="R57" s="28"/>
      <c r="S57" s="28"/>
      <c r="T57" s="28"/>
      <c r="U57" s="28"/>
      <c r="V57" s="28"/>
      <c r="W57" s="39"/>
      <c r="X57" s="157"/>
      <c r="Y57" s="28"/>
      <c r="Z57" s="28"/>
    </row>
    <row r="58" spans="3:28">
      <c r="C58" s="300" t="s">
        <v>57</v>
      </c>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row>
    <row r="59" spans="3:28" ht="25.5" customHeight="1">
      <c r="C59" s="301" t="s">
        <v>0</v>
      </c>
      <c r="D59" s="301"/>
      <c r="E59" s="301"/>
      <c r="F59" s="301"/>
      <c r="G59" s="301"/>
      <c r="H59" s="301"/>
      <c r="I59" s="301"/>
      <c r="J59" s="301"/>
      <c r="K59" s="301"/>
      <c r="L59" s="301"/>
      <c r="M59" s="301"/>
      <c r="N59" s="301"/>
      <c r="O59" s="301"/>
      <c r="P59" s="301"/>
      <c r="Q59" s="301"/>
      <c r="R59" s="301"/>
      <c r="S59" s="301"/>
      <c r="T59" s="301"/>
      <c r="U59" s="301"/>
      <c r="V59" s="301"/>
      <c r="W59" s="7"/>
      <c r="X59" s="7"/>
      <c r="Y59" s="7"/>
      <c r="Z59" s="7"/>
      <c r="AA59" s="7"/>
      <c r="AB59" s="7"/>
    </row>
    <row r="60" spans="3:28">
      <c r="C60" s="302" t="s">
        <v>58</v>
      </c>
      <c r="D60" s="302"/>
      <c r="E60" s="302"/>
      <c r="F60" s="302"/>
      <c r="G60" s="302"/>
      <c r="H60" s="302"/>
      <c r="I60" s="302"/>
      <c r="J60" s="302"/>
      <c r="K60" s="302"/>
      <c r="L60" s="302"/>
      <c r="M60" s="302"/>
      <c r="N60" s="302"/>
      <c r="O60" s="302"/>
      <c r="P60" s="302"/>
      <c r="Q60" s="302"/>
      <c r="R60" s="302"/>
      <c r="S60" s="302"/>
      <c r="T60" s="302"/>
      <c r="U60" s="302"/>
      <c r="V60" s="302"/>
      <c r="W60" s="8"/>
      <c r="X60" s="8"/>
      <c r="Y60" s="8"/>
      <c r="Z60" s="8"/>
      <c r="AA60" s="8"/>
      <c r="AB60" s="8"/>
    </row>
    <row r="61" spans="3:28" ht="15.75" thickBot="1">
      <c r="C61" s="28"/>
      <c r="D61" s="28"/>
      <c r="E61" s="28"/>
      <c r="F61" s="158"/>
      <c r="G61" s="158"/>
      <c r="H61" s="158"/>
      <c r="I61" s="158"/>
      <c r="J61" s="161"/>
      <c r="K61" s="162"/>
      <c r="L61" s="162"/>
      <c r="M61" s="161"/>
      <c r="N61" s="161"/>
      <c r="O61" s="161"/>
      <c r="P61" s="160"/>
      <c r="Q61" s="160"/>
      <c r="R61" s="28"/>
      <c r="S61" s="28"/>
      <c r="T61" s="28"/>
      <c r="U61" s="28"/>
      <c r="V61" s="28"/>
      <c r="W61" s="28"/>
      <c r="X61" s="28"/>
      <c r="Y61" s="28"/>
      <c r="Z61" s="28"/>
    </row>
    <row r="62" spans="3:28">
      <c r="C62" s="163"/>
      <c r="D62" s="164" t="s">
        <v>9</v>
      </c>
      <c r="E62" s="164" t="s">
        <v>10</v>
      </c>
      <c r="F62" s="164" t="s">
        <v>11</v>
      </c>
      <c r="G62" s="164" t="s">
        <v>12</v>
      </c>
      <c r="H62" s="164" t="s">
        <v>13</v>
      </c>
      <c r="I62" s="165" t="s">
        <v>45</v>
      </c>
      <c r="J62" s="166"/>
      <c r="K62" s="161"/>
      <c r="L62" s="161"/>
      <c r="M62" s="166"/>
      <c r="N62" s="166"/>
      <c r="O62" s="166"/>
      <c r="P62" s="160"/>
      <c r="Q62" s="160"/>
      <c r="R62" s="28"/>
      <c r="S62" s="28"/>
      <c r="T62" s="28"/>
      <c r="U62" s="28"/>
      <c r="V62" s="28"/>
      <c r="W62" s="28"/>
      <c r="X62" s="28"/>
      <c r="Y62" s="28"/>
      <c r="Z62" s="28"/>
    </row>
    <row r="63" spans="3:28">
      <c r="C63" s="167" t="s">
        <v>46</v>
      </c>
      <c r="D63" s="168"/>
      <c r="E63" s="168"/>
      <c r="F63" s="168"/>
      <c r="G63" s="168"/>
      <c r="H63" s="168"/>
      <c r="I63" s="169">
        <f>+SUM(D63:H63)</f>
        <v>0</v>
      </c>
      <c r="J63" s="162"/>
      <c r="K63" s="158"/>
      <c r="L63" s="158"/>
      <c r="M63" s="162"/>
      <c r="N63" s="162"/>
      <c r="O63" s="162"/>
      <c r="P63" s="160"/>
      <c r="Q63" s="160"/>
      <c r="R63" s="28"/>
      <c r="S63" s="28"/>
      <c r="T63" s="28"/>
      <c r="U63" s="28"/>
      <c r="V63" s="28"/>
      <c r="W63" s="28"/>
      <c r="X63" s="28"/>
      <c r="Y63" s="28"/>
      <c r="Z63" s="28"/>
    </row>
    <row r="64" spans="3:28" ht="25.5">
      <c r="C64" s="167" t="s">
        <v>47</v>
      </c>
      <c r="D64" s="170"/>
      <c r="E64" s="170"/>
      <c r="F64" s="170"/>
      <c r="G64" s="170"/>
      <c r="H64" s="170"/>
      <c r="I64" s="171"/>
      <c r="J64" s="161"/>
      <c r="K64" s="158"/>
      <c r="L64" s="158"/>
      <c r="M64" s="161"/>
      <c r="N64" s="161"/>
      <c r="O64" s="161"/>
      <c r="P64" s="172"/>
      <c r="Q64" s="160"/>
      <c r="R64" s="28"/>
      <c r="S64" s="28"/>
      <c r="T64" s="28"/>
      <c r="U64" s="28"/>
      <c r="V64" s="28"/>
      <c r="W64" s="28"/>
      <c r="X64" s="28"/>
      <c r="Y64" s="28"/>
      <c r="Z64" s="28"/>
    </row>
    <row r="65" spans="3:26">
      <c r="C65" s="173" t="s">
        <v>48</v>
      </c>
      <c r="D65" s="168"/>
      <c r="E65" s="168"/>
      <c r="F65" s="168"/>
      <c r="G65" s="168"/>
      <c r="H65" s="168"/>
      <c r="I65" s="169">
        <f t="shared" ref="I65:I74" si="12">+SUM(D65:H65)</f>
        <v>0</v>
      </c>
      <c r="J65" s="158"/>
      <c r="K65" s="158"/>
      <c r="L65" s="158"/>
      <c r="M65" s="158"/>
      <c r="N65" s="158"/>
      <c r="O65" s="158"/>
      <c r="P65" s="160"/>
      <c r="Q65" s="172"/>
      <c r="R65" s="28"/>
      <c r="S65" s="28"/>
      <c r="T65" s="28"/>
      <c r="U65" s="28"/>
      <c r="V65" s="28"/>
      <c r="W65" s="28"/>
      <c r="X65" s="28"/>
      <c r="Y65" s="28"/>
      <c r="Z65" s="28"/>
    </row>
    <row r="66" spans="3:26">
      <c r="C66" s="174" t="s">
        <v>49</v>
      </c>
      <c r="D66" s="168"/>
      <c r="E66" s="168"/>
      <c r="F66" s="168"/>
      <c r="G66" s="168"/>
      <c r="H66" s="168"/>
      <c r="I66" s="169">
        <f t="shared" si="12"/>
        <v>0</v>
      </c>
      <c r="J66" s="158"/>
      <c r="M66" s="158"/>
      <c r="N66" s="158"/>
      <c r="O66" s="158"/>
      <c r="P66" s="160"/>
      <c r="Q66" s="160"/>
      <c r="R66" s="28"/>
      <c r="S66" s="28"/>
      <c r="T66" s="28"/>
      <c r="U66" s="28"/>
      <c r="V66" s="28"/>
      <c r="W66" s="28"/>
      <c r="X66" s="28"/>
      <c r="Y66" s="28"/>
      <c r="Z66" s="28"/>
    </row>
    <row r="67" spans="3:26">
      <c r="C67" s="174" t="s">
        <v>49</v>
      </c>
      <c r="D67" s="168"/>
      <c r="E67" s="168"/>
      <c r="F67" s="168"/>
      <c r="G67" s="168"/>
      <c r="H67" s="168"/>
      <c r="I67" s="169">
        <f t="shared" si="12"/>
        <v>0</v>
      </c>
      <c r="J67" s="158"/>
      <c r="M67" s="158"/>
      <c r="N67" s="158"/>
      <c r="O67" s="158"/>
      <c r="P67" s="160"/>
      <c r="Q67" s="160"/>
      <c r="R67" s="28"/>
      <c r="S67" s="28"/>
      <c r="T67" s="28"/>
      <c r="U67" s="28"/>
      <c r="V67" s="28"/>
      <c r="W67" s="28"/>
      <c r="X67" s="28"/>
      <c r="Y67" s="28"/>
      <c r="Z67" s="28"/>
    </row>
    <row r="68" spans="3:26">
      <c r="C68" s="174" t="s">
        <v>49</v>
      </c>
      <c r="D68" s="168"/>
      <c r="E68" s="168"/>
      <c r="F68" s="168"/>
      <c r="G68" s="168"/>
      <c r="H68" s="168"/>
      <c r="I68" s="169">
        <f t="shared" si="12"/>
        <v>0</v>
      </c>
      <c r="Q68" s="160"/>
      <c r="R68" s="28"/>
      <c r="S68" s="28"/>
      <c r="T68" s="28"/>
      <c r="U68" s="28"/>
      <c r="V68" s="28"/>
      <c r="W68" s="28"/>
      <c r="X68" s="28"/>
    </row>
    <row r="69" spans="3:26">
      <c r="C69" s="174" t="s">
        <v>49</v>
      </c>
      <c r="D69" s="168"/>
      <c r="E69" s="168"/>
      <c r="F69" s="168"/>
      <c r="G69" s="168"/>
      <c r="H69" s="168"/>
      <c r="I69" s="169">
        <f t="shared" si="12"/>
        <v>0</v>
      </c>
      <c r="W69" s="28"/>
      <c r="X69" s="28"/>
    </row>
    <row r="70" spans="3:26">
      <c r="C70" s="174" t="s">
        <v>49</v>
      </c>
      <c r="D70" s="168"/>
      <c r="E70" s="168"/>
      <c r="F70" s="168"/>
      <c r="G70" s="168"/>
      <c r="H70" s="168"/>
      <c r="I70" s="169">
        <f t="shared" si="12"/>
        <v>0</v>
      </c>
      <c r="W70" s="28"/>
      <c r="X70" s="28"/>
    </row>
    <row r="71" spans="3:26">
      <c r="C71" s="174" t="s">
        <v>49</v>
      </c>
      <c r="D71" s="168"/>
      <c r="E71" s="168"/>
      <c r="F71" s="168"/>
      <c r="G71" s="168"/>
      <c r="H71" s="168"/>
      <c r="I71" s="169">
        <f t="shared" si="12"/>
        <v>0</v>
      </c>
      <c r="W71" s="28"/>
      <c r="X71" s="28"/>
    </row>
    <row r="72" spans="3:26">
      <c r="C72" s="174" t="s">
        <v>49</v>
      </c>
      <c r="D72" s="168"/>
      <c r="E72" s="168"/>
      <c r="F72" s="168"/>
      <c r="G72" s="168"/>
      <c r="H72" s="168"/>
      <c r="I72" s="169">
        <f t="shared" si="12"/>
        <v>0</v>
      </c>
      <c r="W72" s="28"/>
      <c r="X72" s="28"/>
    </row>
    <row r="73" spans="3:26">
      <c r="C73" s="174" t="s">
        <v>49</v>
      </c>
      <c r="D73" s="168"/>
      <c r="E73" s="168"/>
      <c r="F73" s="168"/>
      <c r="G73" s="168"/>
      <c r="H73" s="168"/>
      <c r="I73" s="169">
        <f t="shared" si="12"/>
        <v>0</v>
      </c>
      <c r="W73" s="28"/>
      <c r="X73" s="28"/>
    </row>
    <row r="74" spans="3:26">
      <c r="C74" s="174" t="s">
        <v>49</v>
      </c>
      <c r="D74" s="168"/>
      <c r="E74" s="168"/>
      <c r="F74" s="168"/>
      <c r="G74" s="168"/>
      <c r="H74" s="168"/>
      <c r="I74" s="169">
        <f t="shared" si="12"/>
        <v>0</v>
      </c>
      <c r="W74" s="28"/>
      <c r="X74" s="28"/>
    </row>
    <row r="75" spans="3:26" ht="30.75" thickBot="1">
      <c r="C75" s="198" t="s">
        <v>50</v>
      </c>
      <c r="D75" s="175">
        <f>+D63-SUM(D65:D74)</f>
        <v>0</v>
      </c>
      <c r="E75" s="175">
        <f t="shared" ref="E75:I75" si="13">+E63-SUM(E65:E74)</f>
        <v>0</v>
      </c>
      <c r="F75" s="175">
        <f t="shared" si="13"/>
        <v>0</v>
      </c>
      <c r="G75" s="175">
        <f t="shared" si="13"/>
        <v>0</v>
      </c>
      <c r="H75" s="175">
        <f t="shared" si="13"/>
        <v>0</v>
      </c>
      <c r="I75" s="176">
        <f t="shared" si="13"/>
        <v>0</v>
      </c>
      <c r="W75" s="28"/>
      <c r="X75" s="28"/>
    </row>
  </sheetData>
  <mergeCells count="10">
    <mergeCell ref="C4:V4"/>
    <mergeCell ref="C7:AB7"/>
    <mergeCell ref="E16:I16"/>
    <mergeCell ref="M16:Q16"/>
    <mergeCell ref="R16:V16"/>
    <mergeCell ref="C58:AB58"/>
    <mergeCell ref="C59:V59"/>
    <mergeCell ref="C60:V60"/>
    <mergeCell ref="C9:AA9"/>
    <mergeCell ref="C8:AA8"/>
  </mergeCells>
  <pageMargins left="0.7" right="0.7" top="0.75" bottom="0.75" header="0.3" footer="0.3"/>
  <ignoredErrors>
    <ignoredError sqref="D20:I21" formulaRange="1"/>
    <ignoredError sqref="C37:C41 K37:P43 N35:O35 Q44 N49:W56 Q46 I44 M32:Q32 K26:K30 P34 K45:P45 K44:L44 N44 K46:L46 O46:P46 P44" unlockedFormula="1"/>
  </ignoredErrors>
  <drawing r:id="rId1"/>
  <legacyDrawing r:id="rId2"/>
</worksheet>
</file>

<file path=xl/worksheets/sheet2.xml><?xml version="1.0" encoding="utf-8"?>
<worksheet xmlns="http://schemas.openxmlformats.org/spreadsheetml/2006/main" xmlns:r="http://schemas.openxmlformats.org/officeDocument/2006/relationships">
  <sheetPr codeName="Sheet4"/>
  <dimension ref="A1:F9"/>
  <sheetViews>
    <sheetView workbookViewId="0">
      <selection activeCell="I12" sqref="I12"/>
    </sheetView>
  </sheetViews>
  <sheetFormatPr defaultRowHeight="14.25"/>
  <cols>
    <col min="1" max="1" width="40.85546875" style="286" customWidth="1"/>
    <col min="2" max="6" width="15.42578125" style="286" customWidth="1"/>
    <col min="7" max="256" width="9.140625" style="286"/>
    <col min="257" max="257" width="40.85546875" style="286" customWidth="1"/>
    <col min="258" max="262" width="15.42578125" style="286" customWidth="1"/>
    <col min="263" max="512" width="9.140625" style="286"/>
    <col min="513" max="513" width="40.85546875" style="286" customWidth="1"/>
    <col min="514" max="518" width="15.42578125" style="286" customWidth="1"/>
    <col min="519" max="768" width="9.140625" style="286"/>
    <col min="769" max="769" width="40.85546875" style="286" customWidth="1"/>
    <col min="770" max="774" width="15.42578125" style="286" customWidth="1"/>
    <col min="775" max="1024" width="9.140625" style="286"/>
    <col min="1025" max="1025" width="40.85546875" style="286" customWidth="1"/>
    <col min="1026" max="1030" width="15.42578125" style="286" customWidth="1"/>
    <col min="1031" max="1280" width="9.140625" style="286"/>
    <col min="1281" max="1281" width="40.85546875" style="286" customWidth="1"/>
    <col min="1282" max="1286" width="15.42578125" style="286" customWidth="1"/>
    <col min="1287" max="1536" width="9.140625" style="286"/>
    <col min="1537" max="1537" width="40.85546875" style="286" customWidth="1"/>
    <col min="1538" max="1542" width="15.42578125" style="286" customWidth="1"/>
    <col min="1543" max="1792" width="9.140625" style="286"/>
    <col min="1793" max="1793" width="40.85546875" style="286" customWidth="1"/>
    <col min="1794" max="1798" width="15.42578125" style="286" customWidth="1"/>
    <col min="1799" max="2048" width="9.140625" style="286"/>
    <col min="2049" max="2049" width="40.85546875" style="286" customWidth="1"/>
    <col min="2050" max="2054" width="15.42578125" style="286" customWidth="1"/>
    <col min="2055" max="2304" width="9.140625" style="286"/>
    <col min="2305" max="2305" width="40.85546875" style="286" customWidth="1"/>
    <col min="2306" max="2310" width="15.42578125" style="286" customWidth="1"/>
    <col min="2311" max="2560" width="9.140625" style="286"/>
    <col min="2561" max="2561" width="40.85546875" style="286" customWidth="1"/>
    <col min="2562" max="2566" width="15.42578125" style="286" customWidth="1"/>
    <col min="2567" max="2816" width="9.140625" style="286"/>
    <col min="2817" max="2817" width="40.85546875" style="286" customWidth="1"/>
    <col min="2818" max="2822" width="15.42578125" style="286" customWidth="1"/>
    <col min="2823" max="3072" width="9.140625" style="286"/>
    <col min="3073" max="3073" width="40.85546875" style="286" customWidth="1"/>
    <col min="3074" max="3078" width="15.42578125" style="286" customWidth="1"/>
    <col min="3079" max="3328" width="9.140625" style="286"/>
    <col min="3329" max="3329" width="40.85546875" style="286" customWidth="1"/>
    <col min="3330" max="3334" width="15.42578125" style="286" customWidth="1"/>
    <col min="3335" max="3584" width="9.140625" style="286"/>
    <col min="3585" max="3585" width="40.85546875" style="286" customWidth="1"/>
    <col min="3586" max="3590" width="15.42578125" style="286" customWidth="1"/>
    <col min="3591" max="3840" width="9.140625" style="286"/>
    <col min="3841" max="3841" width="40.85546875" style="286" customWidth="1"/>
    <col min="3842" max="3846" width="15.42578125" style="286" customWidth="1"/>
    <col min="3847" max="4096" width="9.140625" style="286"/>
    <col min="4097" max="4097" width="40.85546875" style="286" customWidth="1"/>
    <col min="4098" max="4102" width="15.42578125" style="286" customWidth="1"/>
    <col min="4103" max="4352" width="9.140625" style="286"/>
    <col min="4353" max="4353" width="40.85546875" style="286" customWidth="1"/>
    <col min="4354" max="4358" width="15.42578125" style="286" customWidth="1"/>
    <col min="4359" max="4608" width="9.140625" style="286"/>
    <col min="4609" max="4609" width="40.85546875" style="286" customWidth="1"/>
    <col min="4610" max="4614" width="15.42578125" style="286" customWidth="1"/>
    <col min="4615" max="4864" width="9.140625" style="286"/>
    <col min="4865" max="4865" width="40.85546875" style="286" customWidth="1"/>
    <col min="4866" max="4870" width="15.42578125" style="286" customWidth="1"/>
    <col min="4871" max="5120" width="9.140625" style="286"/>
    <col min="5121" max="5121" width="40.85546875" style="286" customWidth="1"/>
    <col min="5122" max="5126" width="15.42578125" style="286" customWidth="1"/>
    <col min="5127" max="5376" width="9.140625" style="286"/>
    <col min="5377" max="5377" width="40.85546875" style="286" customWidth="1"/>
    <col min="5378" max="5382" width="15.42578125" style="286" customWidth="1"/>
    <col min="5383" max="5632" width="9.140625" style="286"/>
    <col min="5633" max="5633" width="40.85546875" style="286" customWidth="1"/>
    <col min="5634" max="5638" width="15.42578125" style="286" customWidth="1"/>
    <col min="5639" max="5888" width="9.140625" style="286"/>
    <col min="5889" max="5889" width="40.85546875" style="286" customWidth="1"/>
    <col min="5890" max="5894" width="15.42578125" style="286" customWidth="1"/>
    <col min="5895" max="6144" width="9.140625" style="286"/>
    <col min="6145" max="6145" width="40.85546875" style="286" customWidth="1"/>
    <col min="6146" max="6150" width="15.42578125" style="286" customWidth="1"/>
    <col min="6151" max="6400" width="9.140625" style="286"/>
    <col min="6401" max="6401" width="40.85546875" style="286" customWidth="1"/>
    <col min="6402" max="6406" width="15.42578125" style="286" customWidth="1"/>
    <col min="6407" max="6656" width="9.140625" style="286"/>
    <col min="6657" max="6657" width="40.85546875" style="286" customWidth="1"/>
    <col min="6658" max="6662" width="15.42578125" style="286" customWidth="1"/>
    <col min="6663" max="6912" width="9.140625" style="286"/>
    <col min="6913" max="6913" width="40.85546875" style="286" customWidth="1"/>
    <col min="6914" max="6918" width="15.42578125" style="286" customWidth="1"/>
    <col min="6919" max="7168" width="9.140625" style="286"/>
    <col min="7169" max="7169" width="40.85546875" style="286" customWidth="1"/>
    <col min="7170" max="7174" width="15.42578125" style="286" customWidth="1"/>
    <col min="7175" max="7424" width="9.140625" style="286"/>
    <col min="7425" max="7425" width="40.85546875" style="286" customWidth="1"/>
    <col min="7426" max="7430" width="15.42578125" style="286" customWidth="1"/>
    <col min="7431" max="7680" width="9.140625" style="286"/>
    <col min="7681" max="7681" width="40.85546875" style="286" customWidth="1"/>
    <col min="7682" max="7686" width="15.42578125" style="286" customWidth="1"/>
    <col min="7687" max="7936" width="9.140625" style="286"/>
    <col min="7937" max="7937" width="40.85546875" style="286" customWidth="1"/>
    <col min="7938" max="7942" width="15.42578125" style="286" customWidth="1"/>
    <col min="7943" max="8192" width="9.140625" style="286"/>
    <col min="8193" max="8193" width="40.85546875" style="286" customWidth="1"/>
    <col min="8194" max="8198" width="15.42578125" style="286" customWidth="1"/>
    <col min="8199" max="8448" width="9.140625" style="286"/>
    <col min="8449" max="8449" width="40.85546875" style="286" customWidth="1"/>
    <col min="8450" max="8454" width="15.42578125" style="286" customWidth="1"/>
    <col min="8455" max="8704" width="9.140625" style="286"/>
    <col min="8705" max="8705" width="40.85546875" style="286" customWidth="1"/>
    <col min="8706" max="8710" width="15.42578125" style="286" customWidth="1"/>
    <col min="8711" max="8960" width="9.140625" style="286"/>
    <col min="8961" max="8961" width="40.85546875" style="286" customWidth="1"/>
    <col min="8962" max="8966" width="15.42578125" style="286" customWidth="1"/>
    <col min="8967" max="9216" width="9.140625" style="286"/>
    <col min="9217" max="9217" width="40.85546875" style="286" customWidth="1"/>
    <col min="9218" max="9222" width="15.42578125" style="286" customWidth="1"/>
    <col min="9223" max="9472" width="9.140625" style="286"/>
    <col min="9473" max="9473" width="40.85546875" style="286" customWidth="1"/>
    <col min="9474" max="9478" width="15.42578125" style="286" customWidth="1"/>
    <col min="9479" max="9728" width="9.140625" style="286"/>
    <col min="9729" max="9729" width="40.85546875" style="286" customWidth="1"/>
    <col min="9730" max="9734" width="15.42578125" style="286" customWidth="1"/>
    <col min="9735" max="9984" width="9.140625" style="286"/>
    <col min="9985" max="9985" width="40.85546875" style="286" customWidth="1"/>
    <col min="9986" max="9990" width="15.42578125" style="286" customWidth="1"/>
    <col min="9991" max="10240" width="9.140625" style="286"/>
    <col min="10241" max="10241" width="40.85546875" style="286" customWidth="1"/>
    <col min="10242" max="10246" width="15.42578125" style="286" customWidth="1"/>
    <col min="10247" max="10496" width="9.140625" style="286"/>
    <col min="10497" max="10497" width="40.85546875" style="286" customWidth="1"/>
    <col min="10498" max="10502" width="15.42578125" style="286" customWidth="1"/>
    <col min="10503" max="10752" width="9.140625" style="286"/>
    <col min="10753" max="10753" width="40.85546875" style="286" customWidth="1"/>
    <col min="10754" max="10758" width="15.42578125" style="286" customWidth="1"/>
    <col min="10759" max="11008" width="9.140625" style="286"/>
    <col min="11009" max="11009" width="40.85546875" style="286" customWidth="1"/>
    <col min="11010" max="11014" width="15.42578125" style="286" customWidth="1"/>
    <col min="11015" max="11264" width="9.140625" style="286"/>
    <col min="11265" max="11265" width="40.85546875" style="286" customWidth="1"/>
    <col min="11266" max="11270" width="15.42578125" style="286" customWidth="1"/>
    <col min="11271" max="11520" width="9.140625" style="286"/>
    <col min="11521" max="11521" width="40.85546875" style="286" customWidth="1"/>
    <col min="11522" max="11526" width="15.42578125" style="286" customWidth="1"/>
    <col min="11527" max="11776" width="9.140625" style="286"/>
    <col min="11777" max="11777" width="40.85546875" style="286" customWidth="1"/>
    <col min="11778" max="11782" width="15.42578125" style="286" customWidth="1"/>
    <col min="11783" max="12032" width="9.140625" style="286"/>
    <col min="12033" max="12033" width="40.85546875" style="286" customWidth="1"/>
    <col min="12034" max="12038" width="15.42578125" style="286" customWidth="1"/>
    <col min="12039" max="12288" width="9.140625" style="286"/>
    <col min="12289" max="12289" width="40.85546875" style="286" customWidth="1"/>
    <col min="12290" max="12294" width="15.42578125" style="286" customWidth="1"/>
    <col min="12295" max="12544" width="9.140625" style="286"/>
    <col min="12545" max="12545" width="40.85546875" style="286" customWidth="1"/>
    <col min="12546" max="12550" width="15.42578125" style="286" customWidth="1"/>
    <col min="12551" max="12800" width="9.140625" style="286"/>
    <col min="12801" max="12801" width="40.85546875" style="286" customWidth="1"/>
    <col min="12802" max="12806" width="15.42578125" style="286" customWidth="1"/>
    <col min="12807" max="13056" width="9.140625" style="286"/>
    <col min="13057" max="13057" width="40.85546875" style="286" customWidth="1"/>
    <col min="13058" max="13062" width="15.42578125" style="286" customWidth="1"/>
    <col min="13063" max="13312" width="9.140625" style="286"/>
    <col min="13313" max="13313" width="40.85546875" style="286" customWidth="1"/>
    <col min="13314" max="13318" width="15.42578125" style="286" customWidth="1"/>
    <col min="13319" max="13568" width="9.140625" style="286"/>
    <col min="13569" max="13569" width="40.85546875" style="286" customWidth="1"/>
    <col min="13570" max="13574" width="15.42578125" style="286" customWidth="1"/>
    <col min="13575" max="13824" width="9.140625" style="286"/>
    <col min="13825" max="13825" width="40.85546875" style="286" customWidth="1"/>
    <col min="13826" max="13830" width="15.42578125" style="286" customWidth="1"/>
    <col min="13831" max="14080" width="9.140625" style="286"/>
    <col min="14081" max="14081" width="40.85546875" style="286" customWidth="1"/>
    <col min="14082" max="14086" width="15.42578125" style="286" customWidth="1"/>
    <col min="14087" max="14336" width="9.140625" style="286"/>
    <col min="14337" max="14337" width="40.85546875" style="286" customWidth="1"/>
    <col min="14338" max="14342" width="15.42578125" style="286" customWidth="1"/>
    <col min="14343" max="14592" width="9.140625" style="286"/>
    <col min="14593" max="14593" width="40.85546875" style="286" customWidth="1"/>
    <col min="14594" max="14598" width="15.42578125" style="286" customWidth="1"/>
    <col min="14599" max="14848" width="9.140625" style="286"/>
    <col min="14849" max="14849" width="40.85546875" style="286" customWidth="1"/>
    <col min="14850" max="14854" width="15.42578125" style="286" customWidth="1"/>
    <col min="14855" max="15104" width="9.140625" style="286"/>
    <col min="15105" max="15105" width="40.85546875" style="286" customWidth="1"/>
    <col min="15106" max="15110" width="15.42578125" style="286" customWidth="1"/>
    <col min="15111" max="15360" width="9.140625" style="286"/>
    <col min="15361" max="15361" width="40.85546875" style="286" customWidth="1"/>
    <col min="15362" max="15366" width="15.42578125" style="286" customWidth="1"/>
    <col min="15367" max="15616" width="9.140625" style="286"/>
    <col min="15617" max="15617" width="40.85546875" style="286" customWidth="1"/>
    <col min="15618" max="15622" width="15.42578125" style="286" customWidth="1"/>
    <col min="15623" max="15872" width="9.140625" style="286"/>
    <col min="15873" max="15873" width="40.85546875" style="286" customWidth="1"/>
    <col min="15874" max="15878" width="15.42578125" style="286" customWidth="1"/>
    <col min="15879" max="16128" width="9.140625" style="286"/>
    <col min="16129" max="16129" width="40.85546875" style="286" customWidth="1"/>
    <col min="16130" max="16134" width="15.42578125" style="286" customWidth="1"/>
    <col min="16135" max="16384" width="9.140625" style="286"/>
  </cols>
  <sheetData>
    <row r="1" spans="1:6">
      <c r="A1" s="283" t="s">
        <v>66</v>
      </c>
      <c r="B1" s="284" t="s">
        <v>67</v>
      </c>
      <c r="C1" s="284" t="s">
        <v>68</v>
      </c>
      <c r="D1" s="284" t="s">
        <v>69</v>
      </c>
      <c r="E1" s="284" t="s">
        <v>70</v>
      </c>
      <c r="F1" s="285" t="s">
        <v>71</v>
      </c>
    </row>
    <row r="2" spans="1:6" ht="21" customHeight="1">
      <c r="A2" s="287" t="s">
        <v>72</v>
      </c>
      <c r="B2" s="288">
        <f>B$6*Sheet1!R$56</f>
        <v>92.762626331124451</v>
      </c>
      <c r="C2" s="288">
        <f>C$6*Sheet1!S$56</f>
        <v>110.40320693916178</v>
      </c>
      <c r="D2" s="288">
        <f>D$6*Sheet1!T$56</f>
        <v>77.519600421971063</v>
      </c>
      <c r="E2" s="288">
        <f>E$6*Sheet1!U$56</f>
        <v>124.89849252304286</v>
      </c>
      <c r="F2" s="288">
        <f>F$6*Sheet1!V$56</f>
        <v>0</v>
      </c>
    </row>
    <row r="3" spans="1:6" ht="21" customHeight="1">
      <c r="A3" s="289" t="s">
        <v>73</v>
      </c>
      <c r="B3" s="290">
        <f>B$7*Sheet1!R$56</f>
        <v>6.9821331647082925</v>
      </c>
      <c r="C3" s="290">
        <f>C$7*Sheet1!S$56</f>
        <v>8.3099188018723922</v>
      </c>
      <c r="D3" s="290">
        <f>D$7*Sheet1!T$56</f>
        <v>5.8348086339118002</v>
      </c>
      <c r="E3" s="290">
        <f>E$7*Sheet1!U$56</f>
        <v>9.4009618028096789</v>
      </c>
      <c r="F3" s="290">
        <f>F$7*Sheet1!V$56</f>
        <v>0</v>
      </c>
    </row>
    <row r="4" spans="1:6" ht="15" customHeight="1">
      <c r="A4" s="291" t="s">
        <v>74</v>
      </c>
      <c r="B4" s="292">
        <f>SUM(B2:B3)-Sheet1!R56</f>
        <v>0</v>
      </c>
      <c r="C4" s="292">
        <f>SUM(C2:C3)-Sheet1!S56</f>
        <v>0</v>
      </c>
      <c r="D4" s="292">
        <f>SUM(D2:D3)-Sheet1!T56</f>
        <v>0</v>
      </c>
      <c r="E4" s="292">
        <f>SUM(E2:E3)-Sheet1!U56</f>
        <v>0</v>
      </c>
      <c r="F4" s="292">
        <f>SUM(F2:F3)-Sheet1!V56</f>
        <v>0</v>
      </c>
    </row>
    <row r="5" spans="1:6">
      <c r="A5" s="293"/>
      <c r="B5" s="293"/>
      <c r="C5" s="293"/>
      <c r="D5" s="293"/>
      <c r="E5" s="293"/>
      <c r="F5" s="293"/>
    </row>
    <row r="6" spans="1:6">
      <c r="A6" s="294" t="s">
        <v>75</v>
      </c>
      <c r="B6" s="296">
        <v>0.93</v>
      </c>
      <c r="C6" s="296">
        <v>0.93</v>
      </c>
      <c r="D6" s="296">
        <v>0.93</v>
      </c>
      <c r="E6" s="296">
        <v>0.93</v>
      </c>
      <c r="F6" s="297">
        <v>0.93</v>
      </c>
    </row>
    <row r="7" spans="1:6">
      <c r="A7" s="289" t="s">
        <v>76</v>
      </c>
      <c r="B7" s="298">
        <v>7.0000000000000007E-2</v>
      </c>
      <c r="C7" s="298">
        <v>7.0000000000000007E-2</v>
      </c>
      <c r="D7" s="298">
        <v>7.0000000000000007E-2</v>
      </c>
      <c r="E7" s="298">
        <v>7.0000000000000007E-2</v>
      </c>
      <c r="F7" s="299">
        <v>7.0000000000000007E-2</v>
      </c>
    </row>
    <row r="9" spans="1:6">
      <c r="B9" s="295"/>
      <c r="C9" s="295"/>
      <c r="D9" s="295"/>
      <c r="E9" s="29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2"/>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3"/>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PTRM Inputs</vt:lpstr>
      <vt:lpstr>Sheet2</vt:lpstr>
      <vt:lpstr>Sheet3</vt:lpstr>
    </vt:vector>
  </TitlesOfParts>
  <Company>ACCC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 Christine</dc:creator>
  <cp:lastModifiedBy>t44450</cp:lastModifiedBy>
  <dcterms:created xsi:type="dcterms:W3CDTF">2013-12-10T22:57:33Z</dcterms:created>
  <dcterms:modified xsi:type="dcterms:W3CDTF">2014-01-30T06:06:00Z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8110396</vt:lpwstr>
  </property>
  <property fmtid="{D5CDD505-2E9C-101B-9397-08002B2CF9AE}" pid="3" name="currfile">
    <vt:lpwstr>\\cbrvpwxfs01\home$\KYAP\ebss template - 2014 nsw_act d (D2013-00175202).xlsx</vt:lpwstr>
  </property>
</Properties>
</file>