
<file path=[Content_Types].xml><?xml version="1.0" encoding="utf-8"?>
<Types xmlns="http://schemas.openxmlformats.org/package/2006/content-types">
  <Default Extension="png" ContentType="image/png"/>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40" yWindow="105" windowWidth="14805" windowHeight="8010" tabRatio="744" activeTab="1"/>
  </bookViews>
  <sheets>
    <sheet name="Cover" sheetId="24" r:id="rId1"/>
    <sheet name="Input Opening RAB" sheetId="23" r:id="rId2"/>
    <sheet name="Output METERING RAB" sheetId="19" r:id="rId3"/>
    <sheet name="Output Dx SCS RAB" sheetId="18" r:id="rId4"/>
    <sheet name="RAB 3.1 Direct Type 5-6 Assets" sheetId="3" r:id="rId5"/>
    <sheet name="RAB 3.2 Direct Type 5-6 IT" sheetId="7" r:id="rId6"/>
    <sheet name="RAB 3.3 Indirect Assets" sheetId="1" r:id="rId7"/>
    <sheet name="Standard Control RAB" sheetId="5" r:id="rId8"/>
    <sheet name="Type 5-6 Metering RAB" sheetId="4" r:id="rId9"/>
    <sheet name="TAB 3.1 Direct Type 5-6 Assets" sheetId="12" r:id="rId10"/>
    <sheet name="TAB 3.2 Direct Type 5-6 IT" sheetId="13" r:id="rId11"/>
    <sheet name="TAB 3.3 Indirect Assets" sheetId="14" r:id="rId12"/>
    <sheet name="Revised Standard Control TAB" sheetId="16" r:id="rId13"/>
    <sheet name="Type 5-6 Metering TAB" sheetId="17" r:id="rId14"/>
  </sheets>
  <externalReferences>
    <externalReference r:id="rId15"/>
  </externalReferences>
  <definedNames>
    <definedName name="Asset1" localSheetId="1">'Input Opening RAB'!$I$7</definedName>
    <definedName name="Asset1">#REF!</definedName>
    <definedName name="Asset10" localSheetId="1">'Input Opening RAB'!$I$16</definedName>
    <definedName name="Asset10">#REF!</definedName>
    <definedName name="Asset11" localSheetId="1">'Input Opening RAB'!$I$17</definedName>
    <definedName name="Asset11">#REF!</definedName>
    <definedName name="Asset12" localSheetId="1">'Input Opening RAB'!$I$18</definedName>
    <definedName name="Asset12">#REF!</definedName>
    <definedName name="Asset13" localSheetId="1">'Input Opening RAB'!$I$19</definedName>
    <definedName name="Asset13">#REF!</definedName>
    <definedName name="Asset14" localSheetId="1">'Input Opening RAB'!$I$20</definedName>
    <definedName name="Asset14">#REF!</definedName>
    <definedName name="Asset15" localSheetId="1">'Input Opening RAB'!$I$21</definedName>
    <definedName name="Asset15">#REF!</definedName>
    <definedName name="Asset16" localSheetId="1">'Input Opening RAB'!$I$22</definedName>
    <definedName name="Asset16">#REF!</definedName>
    <definedName name="Asset17" localSheetId="1">'Input Opening RAB'!$I$23</definedName>
    <definedName name="Asset17">#REF!</definedName>
    <definedName name="Asset18" localSheetId="1">'Input Opening RAB'!$I$24</definedName>
    <definedName name="Asset18">#REF!</definedName>
    <definedName name="Asset19" localSheetId="1">'Input Opening RAB'!$I$25</definedName>
    <definedName name="Asset19">#REF!</definedName>
    <definedName name="Asset2" localSheetId="1">'Input Opening RAB'!$I$8</definedName>
    <definedName name="Asset2">#REF!</definedName>
    <definedName name="Asset20" localSheetId="1">'Input Opening RAB'!$I$26</definedName>
    <definedName name="Asset20">#REF!</definedName>
    <definedName name="Asset21" localSheetId="1">'Input Opening RAB'!$I$27</definedName>
    <definedName name="Asset21">#REF!</definedName>
    <definedName name="Asset22" localSheetId="1">'Input Opening RAB'!$I$28</definedName>
    <definedName name="Asset22">#REF!</definedName>
    <definedName name="Asset23" localSheetId="1">'Input Opening RAB'!$I$29</definedName>
    <definedName name="Asset23">#REF!</definedName>
    <definedName name="Asset24" localSheetId="1">'Input Opening RAB'!$I$30</definedName>
    <definedName name="Asset24">#REF!</definedName>
    <definedName name="Asset25" localSheetId="1">'Input Opening RAB'!$I$31</definedName>
    <definedName name="Asset25">#REF!</definedName>
    <definedName name="Asset26" localSheetId="1">'Input Opening RAB'!$I$32</definedName>
    <definedName name="Asset26">#REF!</definedName>
    <definedName name="Asset27" localSheetId="1">'Input Opening RAB'!$I$33</definedName>
    <definedName name="Asset27">#REF!</definedName>
    <definedName name="Asset28" localSheetId="1">'Input Opening RAB'!$I$34</definedName>
    <definedName name="Asset28">#REF!</definedName>
    <definedName name="Asset29" localSheetId="1">'Input Opening RAB'!$G$35</definedName>
    <definedName name="Asset29">#REF!</definedName>
    <definedName name="Asset3" localSheetId="1">'Input Opening RAB'!$I$9</definedName>
    <definedName name="Asset3">#REF!</definedName>
    <definedName name="Asset30" localSheetId="1">'Input Opening RAB'!#REF!</definedName>
    <definedName name="Asset30">#REF!</definedName>
    <definedName name="Asset4" localSheetId="1">'Input Opening RAB'!$I$10</definedName>
    <definedName name="Asset4">#REF!</definedName>
    <definedName name="Asset5" localSheetId="1">'Input Opening RAB'!$I$11</definedName>
    <definedName name="Asset5">#REF!</definedName>
    <definedName name="Asset6" localSheetId="1">'Input Opening RAB'!$I$12</definedName>
    <definedName name="Asset6">#REF!</definedName>
    <definedName name="Asset7" localSheetId="1">'Input Opening RAB'!$I$13</definedName>
    <definedName name="Asset7">#REF!</definedName>
    <definedName name="Asset8" localSheetId="1">'Input Opening RAB'!$I$14</definedName>
    <definedName name="Asset8">#REF!</definedName>
    <definedName name="Asset9" localSheetId="1">'Input Opening RAB'!$I$15</definedName>
    <definedName name="Asset9">#REF!</definedName>
    <definedName name="fuck" localSheetId="1">'Input Opening RAB'!$I$7</definedName>
    <definedName name="fuck">#REF!</definedName>
  </definedNames>
  <calcPr calcId="125725"/>
</workbook>
</file>

<file path=xl/calcChain.xml><?xml version="1.0" encoding="utf-8"?>
<calcChain xmlns="http://schemas.openxmlformats.org/spreadsheetml/2006/main">
  <c r="B31" i="1"/>
  <c r="C33" i="3"/>
  <c r="B25" i="7" l="1"/>
  <c r="B22" i="13" l="1"/>
  <c r="C34" i="12" l="1"/>
  <c r="C13" i="16" l="1"/>
  <c r="D13"/>
  <c r="B13"/>
  <c r="D9" i="12" l="1"/>
  <c r="D52" s="1"/>
  <c r="D6" i="16" s="1"/>
  <c r="D10" i="12"/>
  <c r="D53" s="1"/>
  <c r="D7" i="16" s="1"/>
  <c r="D11" i="12"/>
  <c r="D54" s="1"/>
  <c r="D8" i="16" s="1"/>
  <c r="D12" i="12"/>
  <c r="D55" s="1"/>
  <c r="D9" i="16" s="1"/>
  <c r="D13" i="12"/>
  <c r="D56" s="1"/>
  <c r="D10" i="16" s="1"/>
  <c r="D14" i="12"/>
  <c r="D57" s="1"/>
  <c r="D11" i="16" s="1"/>
  <c r="D15" i="12"/>
  <c r="D44" s="1"/>
  <c r="D12" i="17" s="1"/>
  <c r="D16" i="12"/>
  <c r="D45" s="1"/>
  <c r="D13" i="17" s="1"/>
  <c r="D17" i="12"/>
  <c r="D60" s="1"/>
  <c r="D14" i="16" s="1"/>
  <c r="D18" i="12"/>
  <c r="D61" s="1"/>
  <c r="D15" i="16" s="1"/>
  <c r="D19" i="12"/>
  <c r="D62" s="1"/>
  <c r="D16" i="16" s="1"/>
  <c r="D20" i="12"/>
  <c r="D63" s="1"/>
  <c r="D17" i="16" s="1"/>
  <c r="C21" i="12"/>
  <c r="C64" s="1"/>
  <c r="C18" i="16" s="1"/>
  <c r="D21" i="12"/>
  <c r="D64" s="1"/>
  <c r="D18" i="16" s="1"/>
  <c r="C22" i="12"/>
  <c r="C65" s="1"/>
  <c r="C19" i="16" s="1"/>
  <c r="D22" i="12"/>
  <c r="D65" s="1"/>
  <c r="D19" i="16" s="1"/>
  <c r="D23" i="12"/>
  <c r="D66" s="1"/>
  <c r="C24"/>
  <c r="C67" s="1"/>
  <c r="D24"/>
  <c r="D67" s="1"/>
  <c r="D25"/>
  <c r="D68" s="1"/>
  <c r="D26"/>
  <c r="D69" s="1"/>
  <c r="D27"/>
  <c r="D70" s="1"/>
  <c r="D28"/>
  <c r="D71" s="1"/>
  <c r="D29"/>
  <c r="D72" s="1"/>
  <c r="B10"/>
  <c r="B53" s="1"/>
  <c r="B7" i="16" s="1"/>
  <c r="B11" i="12"/>
  <c r="B54" s="1"/>
  <c r="B8" i="16" s="1"/>
  <c r="B12" i="12"/>
  <c r="B55" s="1"/>
  <c r="B9" i="16" s="1"/>
  <c r="B13" i="12"/>
  <c r="B56" s="1"/>
  <c r="B10" i="16" s="1"/>
  <c r="B14" i="12"/>
  <c r="B57" s="1"/>
  <c r="B11" i="16" s="1"/>
  <c r="B15" i="12"/>
  <c r="B16"/>
  <c r="B45" s="1"/>
  <c r="B13" i="17" s="1"/>
  <c r="B17" i="12"/>
  <c r="B60" s="1"/>
  <c r="B14" i="16" s="1"/>
  <c r="B18" i="12"/>
  <c r="B61" s="1"/>
  <c r="B15" i="16" s="1"/>
  <c r="B19" i="12"/>
  <c r="B62" s="1"/>
  <c r="B16" i="16" s="1"/>
  <c r="B20" i="12"/>
  <c r="B63" s="1"/>
  <c r="B17" i="16" s="1"/>
  <c r="B21" i="12"/>
  <c r="B64" s="1"/>
  <c r="B18" i="16" s="1"/>
  <c r="B22" i="12"/>
  <c r="B65" s="1"/>
  <c r="B19" i="16" s="1"/>
  <c r="B23" i="12"/>
  <c r="B66" s="1"/>
  <c r="B24"/>
  <c r="B67" s="1"/>
  <c r="B25"/>
  <c r="B68" s="1"/>
  <c r="B26"/>
  <c r="B69" s="1"/>
  <c r="B27"/>
  <c r="B70" s="1"/>
  <c r="B28"/>
  <c r="B71" s="1"/>
  <c r="B29"/>
  <c r="B72" s="1"/>
  <c r="B9"/>
  <c r="C7"/>
  <c r="D7"/>
  <c r="B7"/>
  <c r="B50" s="1"/>
  <c r="A10"/>
  <c r="A11"/>
  <c r="A12"/>
  <c r="A13"/>
  <c r="A14"/>
  <c r="A15"/>
  <c r="A16"/>
  <c r="A17"/>
  <c r="A18"/>
  <c r="A19"/>
  <c r="A20"/>
  <c r="A21"/>
  <c r="A22"/>
  <c r="A23"/>
  <c r="A24"/>
  <c r="A25"/>
  <c r="A26"/>
  <c r="A27"/>
  <c r="A28"/>
  <c r="A29"/>
  <c r="A9"/>
  <c r="E9" i="3"/>
  <c r="E10"/>
  <c r="E11"/>
  <c r="E12"/>
  <c r="E13"/>
  <c r="E14"/>
  <c r="E15"/>
  <c r="E16"/>
  <c r="E17"/>
  <c r="E18"/>
  <c r="E19"/>
  <c r="E20"/>
  <c r="D21"/>
  <c r="E21"/>
  <c r="D22"/>
  <c r="E22"/>
  <c r="E23"/>
  <c r="D24"/>
  <c r="E24"/>
  <c r="E25"/>
  <c r="E26"/>
  <c r="E27"/>
  <c r="E28"/>
  <c r="E29"/>
  <c r="A10"/>
  <c r="A11"/>
  <c r="A12"/>
  <c r="A13"/>
  <c r="A14"/>
  <c r="A15"/>
  <c r="A16"/>
  <c r="A17"/>
  <c r="A18"/>
  <c r="A19"/>
  <c r="A20"/>
  <c r="A21"/>
  <c r="A22"/>
  <c r="A23"/>
  <c r="A24"/>
  <c r="A25"/>
  <c r="A26"/>
  <c r="A27"/>
  <c r="A28"/>
  <c r="A29"/>
  <c r="A9"/>
  <c r="B34" i="12" l="1"/>
  <c r="B58" s="1"/>
  <c r="B12" i="16" s="1"/>
  <c r="D58" i="12"/>
  <c r="D12" i="16" s="1"/>
  <c r="B30" i="12"/>
  <c r="B44" l="1"/>
  <c r="B15" i="3" l="1"/>
  <c r="B16"/>
  <c r="B25"/>
  <c r="B13"/>
  <c r="B19"/>
  <c r="B14"/>
  <c r="B17"/>
  <c r="B29"/>
  <c r="B10"/>
  <c r="B33" l="1"/>
  <c r="B18"/>
  <c r="B20"/>
  <c r="B24"/>
  <c r="B21"/>
  <c r="B12"/>
  <c r="B28"/>
  <c r="B11"/>
  <c r="B23"/>
  <c r="B22"/>
  <c r="B27"/>
  <c r="C13"/>
  <c r="C21"/>
  <c r="C10"/>
  <c r="C15"/>
  <c r="C24"/>
  <c r="C12"/>
  <c r="C14"/>
  <c r="C17"/>
  <c r="C23"/>
  <c r="C26"/>
  <c r="C16"/>
  <c r="C19"/>
  <c r="C22"/>
  <c r="C29"/>
  <c r="C18"/>
  <c r="C25"/>
  <c r="C28"/>
  <c r="C9"/>
  <c r="C11"/>
  <c r="C20"/>
  <c r="C27"/>
  <c r="N34" i="23"/>
  <c r="B26" i="3" l="1"/>
  <c r="B9" l="1"/>
  <c r="J34" i="23"/>
  <c r="C57" i="3"/>
  <c r="P10" i="18"/>
  <c r="O11"/>
  <c r="P11"/>
  <c r="N10"/>
  <c r="N11"/>
  <c r="K11"/>
  <c r="L11"/>
  <c r="M11"/>
  <c r="J11"/>
  <c r="C12" i="5" l="1"/>
  <c r="K10" i="18" s="1"/>
  <c r="G5"/>
  <c r="G6"/>
  <c r="G7"/>
  <c r="G8"/>
  <c r="G9"/>
  <c r="G10"/>
  <c r="G11"/>
  <c r="G12"/>
  <c r="G13"/>
  <c r="G14"/>
  <c r="G15"/>
  <c r="G16"/>
  <c r="G17"/>
  <c r="G18"/>
  <c r="G19"/>
  <c r="G20"/>
  <c r="G21"/>
  <c r="G22"/>
  <c r="G23"/>
  <c r="G24"/>
  <c r="G4"/>
  <c r="O4" i="19"/>
  <c r="P4"/>
  <c r="O5"/>
  <c r="P5"/>
  <c r="O6"/>
  <c r="P6"/>
  <c r="O7"/>
  <c r="P7"/>
  <c r="O8"/>
  <c r="P8"/>
  <c r="O9"/>
  <c r="P9"/>
  <c r="O12"/>
  <c r="P12"/>
  <c r="O13"/>
  <c r="P13"/>
  <c r="O14"/>
  <c r="P14"/>
  <c r="O15"/>
  <c r="P15"/>
  <c r="O16"/>
  <c r="P16"/>
  <c r="O17"/>
  <c r="P17"/>
  <c r="N5"/>
  <c r="N6"/>
  <c r="N7"/>
  <c r="N8"/>
  <c r="N9"/>
  <c r="N12"/>
  <c r="N13"/>
  <c r="N14"/>
  <c r="N15"/>
  <c r="N16"/>
  <c r="N17"/>
  <c r="N4"/>
  <c r="K4"/>
  <c r="L4"/>
  <c r="M4"/>
  <c r="K5"/>
  <c r="L5"/>
  <c r="M5"/>
  <c r="K6"/>
  <c r="L6"/>
  <c r="M6"/>
  <c r="K7"/>
  <c r="L7"/>
  <c r="M7"/>
  <c r="K8"/>
  <c r="L8"/>
  <c r="M8"/>
  <c r="K9"/>
  <c r="L9"/>
  <c r="M9"/>
  <c r="K12"/>
  <c r="L12"/>
  <c r="M12"/>
  <c r="K13"/>
  <c r="L13"/>
  <c r="M13"/>
  <c r="K14"/>
  <c r="L14"/>
  <c r="M14"/>
  <c r="K15"/>
  <c r="L15"/>
  <c r="M15"/>
  <c r="K16"/>
  <c r="L16"/>
  <c r="M16"/>
  <c r="K17"/>
  <c r="L17"/>
  <c r="M17"/>
  <c r="J4"/>
  <c r="J5"/>
  <c r="J6"/>
  <c r="J7"/>
  <c r="J8"/>
  <c r="J9"/>
  <c r="J12"/>
  <c r="J13"/>
  <c r="J14"/>
  <c r="J15"/>
  <c r="J16"/>
  <c r="J17"/>
  <c r="G5"/>
  <c r="G6"/>
  <c r="G7"/>
  <c r="G8"/>
  <c r="G9"/>
  <c r="G12"/>
  <c r="G13"/>
  <c r="G14"/>
  <c r="G15"/>
  <c r="G16"/>
  <c r="G17"/>
  <c r="G4"/>
  <c r="A26" i="17"/>
  <c r="A25"/>
  <c r="A24"/>
  <c r="A23"/>
  <c r="A22"/>
  <c r="A21"/>
  <c r="A20"/>
  <c r="A13"/>
  <c r="A12"/>
  <c r="C22" i="14"/>
  <c r="C23"/>
  <c r="C25"/>
  <c r="A72" i="12"/>
  <c r="A71"/>
  <c r="A70"/>
  <c r="A69"/>
  <c r="A68"/>
  <c r="A67"/>
  <c r="A66"/>
  <c r="A65"/>
  <c r="A64"/>
  <c r="A63"/>
  <c r="A62"/>
  <c r="A61"/>
  <c r="A60"/>
  <c r="A57"/>
  <c r="A56"/>
  <c r="A55"/>
  <c r="A54"/>
  <c r="A53"/>
  <c r="A52"/>
  <c r="C10" i="1"/>
  <c r="A52" i="3"/>
  <c r="A53"/>
  <c r="A54"/>
  <c r="A55"/>
  <c r="A56"/>
  <c r="A59"/>
  <c r="A60"/>
  <c r="A61"/>
  <c r="A62"/>
  <c r="A63"/>
  <c r="A64"/>
  <c r="A65"/>
  <c r="A66"/>
  <c r="A67"/>
  <c r="A68"/>
  <c r="A69"/>
  <c r="A70"/>
  <c r="A71"/>
  <c r="A51"/>
  <c r="C23" i="4"/>
  <c r="A21"/>
  <c r="G19" i="19" s="1"/>
  <c r="C21" i="4"/>
  <c r="K19" i="19" s="1"/>
  <c r="A22" i="4"/>
  <c r="G20" i="19" s="1"/>
  <c r="C22" i="4"/>
  <c r="A23"/>
  <c r="G21" i="19" s="1"/>
  <c r="A24" i="4"/>
  <c r="G22" i="19" s="1"/>
  <c r="C24" i="4"/>
  <c r="A25"/>
  <c r="G23" i="19" s="1"/>
  <c r="C25" i="4"/>
  <c r="A26"/>
  <c r="G24" i="19" s="1"/>
  <c r="C26" i="4"/>
  <c r="C20"/>
  <c r="A20"/>
  <c r="G18" i="19" s="1"/>
  <c r="A13" i="4"/>
  <c r="G11" i="19" s="1"/>
  <c r="A12" i="4"/>
  <c r="G10" i="19" s="1"/>
  <c r="C11" i="1"/>
  <c r="C12"/>
  <c r="C13"/>
  <c r="C14"/>
  <c r="C15"/>
  <c r="C16"/>
  <c r="C17"/>
  <c r="C18"/>
  <c r="C19"/>
  <c r="C20"/>
  <c r="C21"/>
  <c r="C22"/>
  <c r="C23"/>
  <c r="C24"/>
  <c r="C47" s="1"/>
  <c r="C20" i="5" s="1"/>
  <c r="K18" i="18" s="1"/>
  <c r="C25" i="1"/>
  <c r="C48" s="1"/>
  <c r="C21" i="5" s="1"/>
  <c r="K19" i="18" s="1"/>
  <c r="C26" i="1"/>
  <c r="C49" s="1"/>
  <c r="C22" i="5" s="1"/>
  <c r="K20" i="18" s="1"/>
  <c r="C27" i="1"/>
  <c r="C50" s="1"/>
  <c r="C23" i="5" s="1"/>
  <c r="K21" i="18" s="1"/>
  <c r="C28" i="1"/>
  <c r="C51" s="1"/>
  <c r="C24" i="5" s="1"/>
  <c r="K22" i="18" s="1"/>
  <c r="C29" i="1"/>
  <c r="C52" s="1"/>
  <c r="C25" i="5" s="1"/>
  <c r="K23" i="18" s="1"/>
  <c r="C30" i="1"/>
  <c r="C53" s="1"/>
  <c r="C26" i="5" s="1"/>
  <c r="K24" i="18" s="1"/>
  <c r="C52" i="3"/>
  <c r="C7" i="5" s="1"/>
  <c r="K5" i="18" s="1"/>
  <c r="C53" i="3"/>
  <c r="C8" i="5" s="1"/>
  <c r="K6" i="18" s="1"/>
  <c r="C54" i="3"/>
  <c r="C9" i="5" s="1"/>
  <c r="K7" i="18" s="1"/>
  <c r="C55" i="3"/>
  <c r="C10" i="5" s="1"/>
  <c r="K8" i="18" s="1"/>
  <c r="C56" i="3"/>
  <c r="C11" i="5" s="1"/>
  <c r="K9" i="18" s="1"/>
  <c r="C59" i="3"/>
  <c r="C14" i="5" s="1"/>
  <c r="K12" i="18" s="1"/>
  <c r="C60" i="3"/>
  <c r="C15" i="5" s="1"/>
  <c r="K13" i="18" s="1"/>
  <c r="C61" i="3"/>
  <c r="C16" i="5" s="1"/>
  <c r="K14" i="18" s="1"/>
  <c r="C62" i="3"/>
  <c r="C17" i="5" s="1"/>
  <c r="K15" i="18" s="1"/>
  <c r="C63" i="3"/>
  <c r="C18" i="5" s="1"/>
  <c r="K16" i="18" s="1"/>
  <c r="C64" i="3"/>
  <c r="C19" i="5" s="1"/>
  <c r="K17" i="18" s="1"/>
  <c r="C65" i="3"/>
  <c r="C66"/>
  <c r="C67"/>
  <c r="C68"/>
  <c r="C69"/>
  <c r="C70"/>
  <c r="C71"/>
  <c r="C43"/>
  <c r="C12" i="4" s="1"/>
  <c r="K10" i="19" s="1"/>
  <c r="C44" i="3"/>
  <c r="C13" i="4" s="1"/>
  <c r="C61" i="14" l="1"/>
  <c r="C21" i="17" s="1"/>
  <c r="O19" i="19" s="1"/>
  <c r="C48" i="14"/>
  <c r="C21" i="16" s="1"/>
  <c r="O19" i="18" s="1"/>
  <c r="E25" i="4"/>
  <c r="E26"/>
  <c r="K23" i="19"/>
  <c r="K11"/>
  <c r="K22"/>
  <c r="K18"/>
  <c r="K21"/>
  <c r="K24"/>
  <c r="K20"/>
  <c r="C51" i="3"/>
  <c r="C6" i="5" s="1"/>
  <c r="D30" i="14"/>
  <c r="B19" i="13"/>
  <c r="B19" i="7"/>
  <c r="D66" i="14" l="1"/>
  <c r="D26" i="17" s="1"/>
  <c r="P24" i="19" s="1"/>
  <c r="D53" i="14"/>
  <c r="D26" i="16" s="1"/>
  <c r="P24" i="18" s="1"/>
  <c r="D25" i="4"/>
  <c r="D26"/>
  <c r="O17" i="18"/>
  <c r="O16"/>
  <c r="K4"/>
  <c r="E8" i="7" l="1"/>
  <c r="E15"/>
  <c r="B17" i="1"/>
  <c r="B44" i="3"/>
  <c r="B13" i="4" s="1"/>
  <c r="J11" i="19" s="1"/>
  <c r="B70" i="3"/>
  <c r="B29" i="1"/>
  <c r="B29" i="14"/>
  <c r="E11" i="1"/>
  <c r="E52" i="3"/>
  <c r="E7" i="5" s="1"/>
  <c r="M5" i="18" s="1"/>
  <c r="E54" i="3"/>
  <c r="E9" i="5" s="1"/>
  <c r="M7" i="18" s="1"/>
  <c r="E13" i="1"/>
  <c r="E56" i="3"/>
  <c r="E11" i="5" s="1"/>
  <c r="M9" i="18" s="1"/>
  <c r="E15" i="1"/>
  <c r="E17"/>
  <c r="E44" i="3"/>
  <c r="E13" i="4" s="1"/>
  <c r="M11" i="19" s="1"/>
  <c r="E19" i="1"/>
  <c r="E60" i="3"/>
  <c r="E15" i="5" s="1"/>
  <c r="M13" i="18" s="1"/>
  <c r="E62" i="3"/>
  <c r="E17" i="5" s="1"/>
  <c r="M15" i="18" s="1"/>
  <c r="E21" i="1"/>
  <c r="E64" i="3"/>
  <c r="E19" i="5" s="1"/>
  <c r="M17" i="18" s="1"/>
  <c r="E23" i="1"/>
  <c r="E66" i="3"/>
  <c r="E25" i="1"/>
  <c r="E68" i="3"/>
  <c r="E27" i="1"/>
  <c r="D22"/>
  <c r="D63" i="3"/>
  <c r="D18" i="5" s="1"/>
  <c r="L16" i="18" s="1"/>
  <c r="B71" i="3"/>
  <c r="B30" i="1"/>
  <c r="P4" i="18"/>
  <c r="D10" i="14"/>
  <c r="P6" i="18"/>
  <c r="D12" i="14"/>
  <c r="P8" i="18"/>
  <c r="D14" i="14"/>
  <c r="P10" i="19"/>
  <c r="D16" i="14"/>
  <c r="P12" i="18"/>
  <c r="D18" i="14"/>
  <c r="D20"/>
  <c r="P14" i="18"/>
  <c r="D24" i="14"/>
  <c r="D26"/>
  <c r="D28"/>
  <c r="N11" i="19"/>
  <c r="B17" i="14"/>
  <c r="E10" i="1"/>
  <c r="E51" i="3"/>
  <c r="E6" i="5" s="1"/>
  <c r="M4" i="18" s="1"/>
  <c r="E53" i="3"/>
  <c r="E8" i="5" s="1"/>
  <c r="M6" i="18" s="1"/>
  <c r="E12" i="1"/>
  <c r="E55" i="3"/>
  <c r="E10" i="5" s="1"/>
  <c r="M8" i="18" s="1"/>
  <c r="E14" i="1"/>
  <c r="E57" i="3"/>
  <c r="E43"/>
  <c r="E12" i="4" s="1"/>
  <c r="M10" i="19" s="1"/>
  <c r="E16" i="1"/>
  <c r="E18"/>
  <c r="E59" i="3"/>
  <c r="E14" i="5" s="1"/>
  <c r="M12" i="18" s="1"/>
  <c r="E61" i="3"/>
  <c r="E16" i="5" s="1"/>
  <c r="M14" i="18" s="1"/>
  <c r="E20" i="1"/>
  <c r="E22"/>
  <c r="E63" i="3"/>
  <c r="E18" i="5" s="1"/>
  <c r="M16" i="18" s="1"/>
  <c r="E65" i="3"/>
  <c r="E24" i="1"/>
  <c r="E26"/>
  <c r="E67" i="3"/>
  <c r="E69"/>
  <c r="E28" i="1"/>
  <c r="B28" i="14"/>
  <c r="D25" i="1"/>
  <c r="D66" i="3"/>
  <c r="B69"/>
  <c r="B28" i="1"/>
  <c r="B25"/>
  <c r="B66" i="3"/>
  <c r="P5" i="18"/>
  <c r="D11" i="14"/>
  <c r="D13"/>
  <c r="P7" i="18"/>
  <c r="D15" i="14"/>
  <c r="P9" i="18"/>
  <c r="D17" i="14"/>
  <c r="P11" i="19"/>
  <c r="P13" i="18"/>
  <c r="D19" i="14"/>
  <c r="D21"/>
  <c r="P15" i="18"/>
  <c r="P17"/>
  <c r="D23" i="14"/>
  <c r="D25"/>
  <c r="D15" i="13"/>
  <c r="D8" s="1"/>
  <c r="D27" i="14"/>
  <c r="D29"/>
  <c r="D64" i="3"/>
  <c r="D19" i="5" s="1"/>
  <c r="L17" i="18" s="1"/>
  <c r="D23" i="1"/>
  <c r="E12" i="5" l="1"/>
  <c r="M10" i="18" s="1"/>
  <c r="B30" i="3"/>
  <c r="D52" i="14"/>
  <c r="D25" i="16" s="1"/>
  <c r="P23" i="18" s="1"/>
  <c r="D65" i="14"/>
  <c r="D25" i="17" s="1"/>
  <c r="P23" i="19" s="1"/>
  <c r="B15" i="1"/>
  <c r="B56" i="3"/>
  <c r="B11" i="5" s="1"/>
  <c r="J9" i="18" s="1"/>
  <c r="B26" i="1"/>
  <c r="B67" i="3"/>
  <c r="E30" i="1"/>
  <c r="E53" s="1"/>
  <c r="E26" i="5" s="1"/>
  <c r="M24" i="18" s="1"/>
  <c r="E71" i="3"/>
  <c r="B26" i="14"/>
  <c r="B62" i="3"/>
  <c r="B17" i="5" s="1"/>
  <c r="J15" i="18" s="1"/>
  <c r="B21" i="1"/>
  <c r="B59" i="3"/>
  <c r="B14" i="5" s="1"/>
  <c r="J12" i="18" s="1"/>
  <c r="B18" i="1"/>
  <c r="B24" i="14"/>
  <c r="D64"/>
  <c r="D24" i="17" s="1"/>
  <c r="P22" i="19" s="1"/>
  <c r="D51" i="14"/>
  <c r="D24" i="16" s="1"/>
  <c r="P22" i="18" s="1"/>
  <c r="B20" i="1"/>
  <c r="B61" i="3"/>
  <c r="B16" i="5" s="1"/>
  <c r="J14" i="18" s="1"/>
  <c r="B18" i="14"/>
  <c r="N12" i="18"/>
  <c r="B23" i="13"/>
  <c r="N8" i="18"/>
  <c r="B14" i="14"/>
  <c r="D48"/>
  <c r="D21" i="16" s="1"/>
  <c r="P19" i="18" s="1"/>
  <c r="D61" i="14"/>
  <c r="D21" i="17" s="1"/>
  <c r="P19" i="19" s="1"/>
  <c r="B13" i="14"/>
  <c r="N7" i="18"/>
  <c r="N9"/>
  <c r="B15" i="14"/>
  <c r="D47"/>
  <c r="D20" i="16" s="1"/>
  <c r="P18" i="18" s="1"/>
  <c r="D60" i="14"/>
  <c r="D20" i="17" s="1"/>
  <c r="P18" i="19" s="1"/>
  <c r="N5" i="18"/>
  <c r="B11" i="14"/>
  <c r="E63" i="1"/>
  <c r="E23" i="4" s="1"/>
  <c r="M21" i="19" s="1"/>
  <c r="E50" i="1"/>
  <c r="E23" i="5" s="1"/>
  <c r="M21" i="18" s="1"/>
  <c r="N17"/>
  <c r="B23" i="14"/>
  <c r="B22" i="1"/>
  <c r="B63" i="3"/>
  <c r="B18" i="5" s="1"/>
  <c r="J16" i="18" s="1"/>
  <c r="D50" i="14"/>
  <c r="D23" i="16" s="1"/>
  <c r="P21" i="18" s="1"/>
  <c r="D63" i="14"/>
  <c r="D23" i="17" s="1"/>
  <c r="P21" i="19" s="1"/>
  <c r="N6" i="18"/>
  <c r="B12" i="14"/>
  <c r="B19" i="1"/>
  <c r="B60" i="3"/>
  <c r="B15" i="5" s="1"/>
  <c r="J13" i="18" s="1"/>
  <c r="B16" i="1"/>
  <c r="B53" i="3"/>
  <c r="B8" i="5" s="1"/>
  <c r="J6" i="18" s="1"/>
  <c r="B12" i="1"/>
  <c r="E64"/>
  <c r="E24" i="4" s="1"/>
  <c r="M22" i="19" s="1"/>
  <c r="E51" i="1"/>
  <c r="E24" i="5" s="1"/>
  <c r="M22" i="18" s="1"/>
  <c r="E60" i="1"/>
  <c r="E20" i="4" s="1"/>
  <c r="M18" i="19" s="1"/>
  <c r="E47" i="1"/>
  <c r="E20" i="5" s="1"/>
  <c r="M18" i="18" s="1"/>
  <c r="B13" i="1"/>
  <c r="B54" i="3"/>
  <c r="B9" i="5" s="1"/>
  <c r="J7" i="18" s="1"/>
  <c r="B14" i="1"/>
  <c r="B55" i="3"/>
  <c r="B10" i="5" s="1"/>
  <c r="J8" i="18" s="1"/>
  <c r="B30" i="14"/>
  <c r="B16"/>
  <c r="B23" i="1"/>
  <c r="B64" i="3"/>
  <c r="B19" i="5" s="1"/>
  <c r="J17" i="18" s="1"/>
  <c r="B65" i="3"/>
  <c r="B24" i="1"/>
  <c r="B25" i="14"/>
  <c r="N13" i="18"/>
  <c r="B19" i="14"/>
  <c r="B10"/>
  <c r="B52" i="12"/>
  <c r="D48" i="1"/>
  <c r="D21" i="5" s="1"/>
  <c r="L19" i="18" s="1"/>
  <c r="D61" i="1"/>
  <c r="D21" i="4" s="1"/>
  <c r="L19" i="19" s="1"/>
  <c r="N15" i="18"/>
  <c r="B21" i="14"/>
  <c r="E62" i="1"/>
  <c r="E22" i="4" s="1"/>
  <c r="M20" i="19" s="1"/>
  <c r="E49" i="1"/>
  <c r="E22" i="5" s="1"/>
  <c r="M20" i="18" s="1"/>
  <c r="D49" i="14"/>
  <c r="D22" i="16" s="1"/>
  <c r="P20" i="18" s="1"/>
  <c r="D62" i="14"/>
  <c r="D22" i="17" s="1"/>
  <c r="P20" i="19" s="1"/>
  <c r="P16" i="18"/>
  <c r="D22" i="14"/>
  <c r="B22"/>
  <c r="N16" i="18"/>
  <c r="B10" i="1"/>
  <c r="B51" i="3"/>
  <c r="B6" i="5" s="1"/>
  <c r="E70" i="3"/>
  <c r="E29" i="1"/>
  <c r="E52" s="1"/>
  <c r="E25" i="5" s="1"/>
  <c r="M23" i="18" s="1"/>
  <c r="E48" i="1"/>
  <c r="E21" i="5" s="1"/>
  <c r="M19" i="18" s="1"/>
  <c r="E61" i="1"/>
  <c r="E21" i="4" s="1"/>
  <c r="M19" i="19" s="1"/>
  <c r="N14" i="18"/>
  <c r="B20" i="14"/>
  <c r="B26" i="7"/>
  <c r="B68" i="3"/>
  <c r="B11" i="1"/>
  <c r="B52" i="3"/>
  <c r="B7" i="5" s="1"/>
  <c r="J5" i="18" s="1"/>
  <c r="J4" l="1"/>
  <c r="B38" i="1"/>
  <c r="B73" i="12"/>
  <c r="B6" i="16"/>
  <c r="B12" i="17"/>
  <c r="N10" i="19" s="1"/>
  <c r="B46" i="12"/>
  <c r="B38" i="14"/>
  <c r="B8" i="13"/>
  <c r="B37" i="14" s="1"/>
  <c r="B8" i="7"/>
  <c r="N4" i="18" l="1"/>
  <c r="B40" i="14"/>
  <c r="B51" s="1"/>
  <c r="B24" i="16" s="1"/>
  <c r="N22" i="18" s="1"/>
  <c r="B15" i="7"/>
  <c r="B27" i="1" s="1"/>
  <c r="B15" i="13"/>
  <c r="B27" i="14" s="1"/>
  <c r="B31" s="1"/>
  <c r="B52" l="1"/>
  <c r="B25" i="16" s="1"/>
  <c r="N23" i="18" s="1"/>
  <c r="B53" i="14"/>
  <c r="B26" i="16" s="1"/>
  <c r="N24" i="18" s="1"/>
  <c r="B61" i="14"/>
  <c r="B21" i="17" s="1"/>
  <c r="N19" i="19" s="1"/>
  <c r="B60" i="14"/>
  <c r="B64"/>
  <c r="B24" i="17" s="1"/>
  <c r="N22" i="19" s="1"/>
  <c r="B49" i="14"/>
  <c r="B22" i="16" s="1"/>
  <c r="N20" i="18" s="1"/>
  <c r="B47" i="14"/>
  <c r="B66"/>
  <c r="B26" i="17" s="1"/>
  <c r="N24" i="19" s="1"/>
  <c r="B48" i="14"/>
  <c r="B21" i="16" s="1"/>
  <c r="N19" i="18" s="1"/>
  <c r="B63" i="14"/>
  <c r="B23" i="17" s="1"/>
  <c r="N21" i="19" s="1"/>
  <c r="B65" i="14"/>
  <c r="B25" i="17" s="1"/>
  <c r="N23" i="19" s="1"/>
  <c r="B62" i="14"/>
  <c r="B22" i="17" s="1"/>
  <c r="N20" i="19" s="1"/>
  <c r="B50" i="14"/>
  <c r="B23" i="16" s="1"/>
  <c r="N21" i="18" s="1"/>
  <c r="B20" i="16" l="1"/>
  <c r="B54" i="14"/>
  <c r="B20" i="17"/>
  <c r="B67" i="14"/>
  <c r="N18" i="19" l="1"/>
  <c r="B28" i="17"/>
  <c r="N18" i="18"/>
  <c r="B27" i="16"/>
  <c r="N34" i="18" l="1"/>
  <c r="N34" i="19"/>
  <c r="B43" i="3"/>
  <c r="B57"/>
  <c r="B12" i="5" s="1"/>
  <c r="J10" i="18" l="1"/>
  <c r="B72" i="3"/>
  <c r="B45"/>
  <c r="B37" i="1"/>
  <c r="B40" s="1"/>
  <c r="B63" s="1"/>
  <c r="B23" i="4" s="1"/>
  <c r="J21" i="19" s="1"/>
  <c r="B12" i="4"/>
  <c r="J10" i="19" s="1"/>
  <c r="B50" i="1" l="1"/>
  <c r="B23" i="5" s="1"/>
  <c r="J21" i="18" s="1"/>
  <c r="B48" i="1"/>
  <c r="B21" i="5" s="1"/>
  <c r="J19" i="18" s="1"/>
  <c r="B47" i="1"/>
  <c r="B20" i="5" s="1"/>
  <c r="B60" i="1"/>
  <c r="B20" i="4" s="1"/>
  <c r="J18" i="19" s="1"/>
  <c r="B51" i="1"/>
  <c r="B24" i="5" s="1"/>
  <c r="J22" i="18" s="1"/>
  <c r="B52" i="1"/>
  <c r="B25" i="5" s="1"/>
  <c r="J23" i="18" s="1"/>
  <c r="B49" i="1"/>
  <c r="B22" i="5" s="1"/>
  <c r="J20" i="18" s="1"/>
  <c r="B64" i="1"/>
  <c r="B24" i="4" s="1"/>
  <c r="J22" i="19" s="1"/>
  <c r="B61" i="1"/>
  <c r="B21" i="4" s="1"/>
  <c r="J19" i="19" s="1"/>
  <c r="B62" i="1"/>
  <c r="B22" i="4" s="1"/>
  <c r="J20" i="19" s="1"/>
  <c r="B53" i="1"/>
  <c r="B26" i="5" s="1"/>
  <c r="J24" i="18" s="1"/>
  <c r="B65" i="1"/>
  <c r="B25" i="4" s="1"/>
  <c r="J23" i="19" s="1"/>
  <c r="B66" i="1"/>
  <c r="B26" i="4" s="1"/>
  <c r="J24" i="19" s="1"/>
  <c r="J18" i="18" l="1"/>
  <c r="B27" i="5"/>
  <c r="J34" i="18"/>
  <c r="B28" i="4"/>
  <c r="J34" i="19"/>
  <c r="C23" i="12" l="1"/>
  <c r="D23" i="3"/>
  <c r="C19" i="12"/>
  <c r="D19" i="3"/>
  <c r="D10"/>
  <c r="C10" i="12"/>
  <c r="C14" l="1"/>
  <c r="D14" i="3"/>
  <c r="D27"/>
  <c r="C27" i="12"/>
  <c r="C28"/>
  <c r="D28" i="3"/>
  <c r="C13" i="12"/>
  <c r="D13" i="3"/>
  <c r="D25"/>
  <c r="C25" i="12"/>
  <c r="D15" i="3"/>
  <c r="C15" i="12"/>
  <c r="D11" i="1"/>
  <c r="D52" i="3"/>
  <c r="D7" i="5" s="1"/>
  <c r="L5" i="18" s="1"/>
  <c r="D61" i="3"/>
  <c r="D16" i="5" s="1"/>
  <c r="L14" i="18" s="1"/>
  <c r="D20" i="1"/>
  <c r="C11" i="14"/>
  <c r="C53" i="12"/>
  <c r="C7" i="16" s="1"/>
  <c r="O5" i="18" s="1"/>
  <c r="D17" i="3"/>
  <c r="C17" i="12"/>
  <c r="D26" i="3"/>
  <c r="C26" i="12"/>
  <c r="C18"/>
  <c r="D18" i="3"/>
  <c r="D11"/>
  <c r="C11" i="12"/>
  <c r="D12" i="3"/>
  <c r="C12" i="12"/>
  <c r="C16"/>
  <c r="D16" i="3"/>
  <c r="C24" i="14"/>
  <c r="C66" i="12"/>
  <c r="D20" i="3"/>
  <c r="C20" i="12"/>
  <c r="C20" i="14"/>
  <c r="C62" i="12"/>
  <c r="C16" i="16" s="1"/>
  <c r="O14" i="18" s="1"/>
  <c r="D65" i="3"/>
  <c r="D24" i="1"/>
  <c r="D60" l="1"/>
  <c r="D20" i="4" s="1"/>
  <c r="L18" i="19" s="1"/>
  <c r="D47" i="1"/>
  <c r="D20" i="5" s="1"/>
  <c r="L18" i="18" s="1"/>
  <c r="C21" i="14"/>
  <c r="C63" i="12"/>
  <c r="C17" i="16" s="1"/>
  <c r="O15" i="18" s="1"/>
  <c r="C45" i="12"/>
  <c r="C13" i="17" s="1"/>
  <c r="O11" i="19" s="1"/>
  <c r="C17" i="14"/>
  <c r="D12" i="1"/>
  <c r="D53" i="3"/>
  <c r="D8" i="5" s="1"/>
  <c r="L6" i="18" s="1"/>
  <c r="D15" i="7"/>
  <c r="D27" i="1"/>
  <c r="D8" i="7"/>
  <c r="D68" i="3"/>
  <c r="C16" i="14"/>
  <c r="C58" i="12"/>
  <c r="C12" i="16" s="1"/>
  <c r="O10" i="18" s="1"/>
  <c r="C44" i="12"/>
  <c r="C12" i="17" s="1"/>
  <c r="O10" i="19" s="1"/>
  <c r="D55" i="3"/>
  <c r="D10" i="5" s="1"/>
  <c r="L8" i="18" s="1"/>
  <c r="D14" i="1"/>
  <c r="C29" i="14"/>
  <c r="C71" i="12"/>
  <c r="C57"/>
  <c r="C11" i="16" s="1"/>
  <c r="O9" i="18" s="1"/>
  <c r="C15" i="14"/>
  <c r="D9" i="3"/>
  <c r="C9" i="12"/>
  <c r="D17" i="1"/>
  <c r="D44" i="3"/>
  <c r="D13" i="4" s="1"/>
  <c r="L11" i="19" s="1"/>
  <c r="C12" i="14"/>
  <c r="C54" i="12"/>
  <c r="C8" i="16" s="1"/>
  <c r="O6" i="18" s="1"/>
  <c r="C69" i="12"/>
  <c r="C15" i="13"/>
  <c r="C8" s="1"/>
  <c r="C27" i="14"/>
  <c r="D67" i="3"/>
  <c r="D26" i="1"/>
  <c r="D29"/>
  <c r="D52" s="1"/>
  <c r="D25" i="5" s="1"/>
  <c r="L23" i="18" s="1"/>
  <c r="D70" i="3"/>
  <c r="D56"/>
  <c r="D11" i="5" s="1"/>
  <c r="L9" i="18" s="1"/>
  <c r="D15" i="1"/>
  <c r="C47" i="14"/>
  <c r="C20" i="16" s="1"/>
  <c r="O18" i="18" s="1"/>
  <c r="C60" i="14"/>
  <c r="C20" i="17" s="1"/>
  <c r="O18" i="19" s="1"/>
  <c r="D13" i="1"/>
  <c r="D54" i="3"/>
  <c r="D9" i="5" s="1"/>
  <c r="L7" i="18" s="1"/>
  <c r="C19" i="14"/>
  <c r="C61" i="12"/>
  <c r="C15" i="16" s="1"/>
  <c r="O13" i="18" s="1"/>
  <c r="D59" i="3"/>
  <c r="D14" i="5" s="1"/>
  <c r="L12" i="18" s="1"/>
  <c r="D18" i="1"/>
  <c r="C68" i="12"/>
  <c r="C26" i="14"/>
  <c r="D28" i="1"/>
  <c r="D69" i="3"/>
  <c r="D62"/>
  <c r="D17" i="5" s="1"/>
  <c r="L15" i="18" s="1"/>
  <c r="D21" i="1"/>
  <c r="C13" i="14"/>
  <c r="C55" i="12"/>
  <c r="C9" i="16" s="1"/>
  <c r="O7" i="18" s="1"/>
  <c r="D60" i="3"/>
  <c r="D15" i="5" s="1"/>
  <c r="L13" i="18" s="1"/>
  <c r="D19" i="1"/>
  <c r="C60" i="12"/>
  <c r="C14" i="16" s="1"/>
  <c r="O12" i="18" s="1"/>
  <c r="C18" i="14"/>
  <c r="D57" i="3"/>
  <c r="D12" i="5" s="1"/>
  <c r="L10" i="18" s="1"/>
  <c r="D16" i="1"/>
  <c r="D43" i="3"/>
  <c r="D12" i="4" s="1"/>
  <c r="L10" i="19" s="1"/>
  <c r="C56" i="12"/>
  <c r="C10" i="16" s="1"/>
  <c r="O8" i="18" s="1"/>
  <c r="C14" i="14"/>
  <c r="C70" i="12"/>
  <c r="C28" i="14"/>
  <c r="C52" i="12" l="1"/>
  <c r="C6" i="16" s="1"/>
  <c r="O4" i="18" s="1"/>
  <c r="C10" i="14"/>
  <c r="D63" i="1"/>
  <c r="D23" i="4" s="1"/>
  <c r="L21" i="19" s="1"/>
  <c r="D50" i="1"/>
  <c r="D23" i="5" s="1"/>
  <c r="L21" i="18" s="1"/>
  <c r="C49" i="14"/>
  <c r="C22" i="16" s="1"/>
  <c r="O20" i="18" s="1"/>
  <c r="C62" i="14"/>
  <c r="C22" i="17" s="1"/>
  <c r="O20" i="19" s="1"/>
  <c r="D62" i="1"/>
  <c r="D22" i="4" s="1"/>
  <c r="L20" i="19" s="1"/>
  <c r="D49" i="1"/>
  <c r="D22" i="5" s="1"/>
  <c r="L20" i="18" s="1"/>
  <c r="C64" i="14"/>
  <c r="C24" i="17" s="1"/>
  <c r="O22" i="19" s="1"/>
  <c r="C51" i="14"/>
  <c r="C24" i="16" s="1"/>
  <c r="O22" i="18" s="1"/>
  <c r="D64" i="1"/>
  <c r="D24" i="4" s="1"/>
  <c r="L22" i="19" s="1"/>
  <c r="D51" i="1"/>
  <c r="D24" i="5" s="1"/>
  <c r="L22" i="18" s="1"/>
  <c r="C52" i="14"/>
  <c r="C25" i="16" s="1"/>
  <c r="O23" i="18" s="1"/>
  <c r="C65" i="14"/>
  <c r="C25" i="17" s="1"/>
  <c r="O23" i="19" s="1"/>
  <c r="D29" i="3"/>
  <c r="C29" i="12"/>
  <c r="C63" i="14"/>
  <c r="C23" i="17" s="1"/>
  <c r="O21" i="19" s="1"/>
  <c r="C50" i="14"/>
  <c r="C23" i="16" s="1"/>
  <c r="O21" i="18" s="1"/>
  <c r="D51" i="3"/>
  <c r="D6" i="5" s="1"/>
  <c r="L4" i="18" s="1"/>
  <c r="D10" i="1"/>
  <c r="D71" i="3" l="1"/>
  <c r="D30" i="1"/>
  <c r="D53" s="1"/>
  <c r="D26" i="5" s="1"/>
  <c r="L24" i="18" s="1"/>
  <c r="C72" i="12"/>
  <c r="C30" i="14"/>
  <c r="C66" l="1"/>
  <c r="C26" i="17" s="1"/>
  <c r="O24" i="19" s="1"/>
  <c r="C53" i="14"/>
  <c r="C26" i="16" s="1"/>
  <c r="O24" i="18" s="1"/>
</calcChain>
</file>

<file path=xl/comments1.xml><?xml version="1.0" encoding="utf-8"?>
<comments xmlns="http://schemas.openxmlformats.org/spreadsheetml/2006/main">
  <authors>
    <author>Author</author>
  </authors>
  <commentList>
    <comment ref="J3" authorId="0">
      <text>
        <r>
          <rPr>
            <b/>
            <sz val="8"/>
            <color indexed="81"/>
            <rFont val="Tahoma"/>
            <family val="2"/>
          </rPr>
          <t>Author:</t>
        </r>
        <r>
          <rPr>
            <sz val="8"/>
            <color indexed="81"/>
            <rFont val="Tahoma"/>
            <family val="2"/>
          </rPr>
          <t xml:space="preserve">
From Dx RAB RFM</t>
        </r>
      </text>
    </comment>
    <comment ref="O4" authorId="0">
      <text>
        <r>
          <rPr>
            <b/>
            <sz val="8"/>
            <color indexed="81"/>
            <rFont val="Tahoma"/>
            <family val="2"/>
          </rPr>
          <t>Author:</t>
        </r>
        <r>
          <rPr>
            <sz val="8"/>
            <color indexed="81"/>
            <rFont val="Tahoma"/>
            <family val="2"/>
          </rPr>
          <t xml:space="preserve">
As at 1 July 2014
From RFM's asset life roll forward worksheet</t>
        </r>
      </text>
    </comment>
  </commentList>
</comments>
</file>

<file path=xl/comments2.xml><?xml version="1.0" encoding="utf-8"?>
<comments xmlns="http://schemas.openxmlformats.org/spreadsheetml/2006/main">
  <authors>
    <author>Author</author>
  </authors>
  <commentList>
    <comment ref="E36" authorId="0">
      <text>
        <r>
          <rPr>
            <sz val="8"/>
            <color indexed="81"/>
            <rFont val="Tahoma"/>
            <family val="2"/>
          </rPr>
          <t>Exclude half year rate of return. Inputs are assumed to be in end of year terms.</t>
        </r>
      </text>
    </comment>
    <comment ref="G58" authorId="0">
      <text>
        <r>
          <rPr>
            <b/>
            <sz val="8"/>
            <color indexed="81"/>
            <rFont val="Tahoma"/>
            <family val="2"/>
          </rPr>
          <t>Author:</t>
        </r>
        <r>
          <rPr>
            <sz val="8"/>
            <color indexed="81"/>
            <rFont val="Tahoma"/>
            <family val="2"/>
          </rPr>
          <t xml:space="preserve">
Needs to be updated based on capex used</t>
        </r>
      </text>
    </comment>
  </commentList>
</comments>
</file>

<file path=xl/comments3.xml><?xml version="1.0" encoding="utf-8"?>
<comments xmlns="http://schemas.openxmlformats.org/spreadsheetml/2006/main">
  <authors>
    <author>Author</author>
  </authors>
  <commentList>
    <comment ref="B23" authorId="0">
      <text>
        <r>
          <rPr>
            <b/>
            <sz val="8"/>
            <color indexed="81"/>
            <rFont val="Tahoma"/>
            <family val="2"/>
          </rPr>
          <t>Author:</t>
        </r>
        <r>
          <rPr>
            <sz val="8"/>
            <color indexed="81"/>
            <rFont val="Tahoma"/>
            <family val="2"/>
          </rPr>
          <t xml:space="preserve">
Includes direct Metering IT and indirect metering IT</t>
        </r>
      </text>
    </comment>
  </commentList>
</comments>
</file>

<file path=xl/sharedStrings.xml><?xml version="1.0" encoding="utf-8"?>
<sst xmlns="http://schemas.openxmlformats.org/spreadsheetml/2006/main" count="638" uniqueCount="147">
  <si>
    <t>Sub-transmission lines and cables</t>
  </si>
  <si>
    <t>Cable tunnel (dx)</t>
  </si>
  <si>
    <t>Distribution lines and cables</t>
  </si>
  <si>
    <t>Substations</t>
  </si>
  <si>
    <t>Transformers</t>
  </si>
  <si>
    <t>Low Voltage Lines and Cables</t>
  </si>
  <si>
    <t>Customer Metering and Load Control</t>
  </si>
  <si>
    <t>Customer Metering (digital)</t>
  </si>
  <si>
    <t>Communications (digital) - dx</t>
  </si>
  <si>
    <t>Total Communications</t>
  </si>
  <si>
    <t>System IT (dx)</t>
  </si>
  <si>
    <t>Ancillary substation equipment (dx)</t>
  </si>
  <si>
    <t>Land and Easements</t>
  </si>
  <si>
    <t>Emergency Spares (Major Plant, Excludes Inventory)</t>
  </si>
  <si>
    <t>Furniture, fittings, plant and equipment</t>
  </si>
  <si>
    <t>Land (non-system)</t>
  </si>
  <si>
    <t>Other non system assets</t>
  </si>
  <si>
    <t>IT systems</t>
  </si>
  <si>
    <t>Motor vehicles</t>
  </si>
  <si>
    <t>Buildings</t>
  </si>
  <si>
    <t>Equity raising costs</t>
  </si>
  <si>
    <t>No</t>
  </si>
  <si>
    <t>Yes</t>
  </si>
  <si>
    <t>Source: 2012 09 26 - Dx PTRM - 2014-19 (Sept SCI).xls</t>
  </si>
  <si>
    <t xml:space="preserve">Calculating FY15 Opening values for metering RAB asset classes </t>
  </si>
  <si>
    <t>Asset Class Name</t>
  </si>
  <si>
    <t>Opening Asset Value</t>
  </si>
  <si>
    <t>Assets Under Construction</t>
  </si>
  <si>
    <t>Remaining Life</t>
  </si>
  <si>
    <t>Standard Life</t>
  </si>
  <si>
    <t>Years</t>
  </si>
  <si>
    <t xml:space="preserve">$M (FY15 Nominal) </t>
  </si>
  <si>
    <t xml:space="preserve">Bundled RAB (FY15 Opening value) </t>
  </si>
  <si>
    <t xml:space="preserve">Unbundled Asset to be added to  Type 5-6 metering RAB (FY15 Opening value) </t>
  </si>
  <si>
    <t xml:space="preserve">Assets remaing in  standard control RAB (FY15 Opening value) </t>
  </si>
  <si>
    <t>Partially attributable to metering?</t>
  </si>
  <si>
    <t>Calculating allocation %</t>
  </si>
  <si>
    <t>Direct Standard Control RAB</t>
  </si>
  <si>
    <t>Ratio</t>
  </si>
  <si>
    <t>Wholly attributable to Standard control services?</t>
  </si>
  <si>
    <t>Total metering RAB value</t>
  </si>
  <si>
    <t>Removed</t>
  </si>
  <si>
    <t>Changed</t>
  </si>
  <si>
    <t>Unchanged</t>
  </si>
  <si>
    <t>Ratio between book value of IT metering assets and total IT assets</t>
  </si>
  <si>
    <t>Note</t>
  </si>
  <si>
    <t>This is the updated value from the output from step 3.2</t>
  </si>
  <si>
    <t>Ratio between Dx/Tx</t>
  </si>
  <si>
    <t>Source: Dx/Tx ratio is a at hand value to be updated when the capex numbers are finalised</t>
  </si>
  <si>
    <t>RAB value of Dx IT systems</t>
  </si>
  <si>
    <t>Allocation Method</t>
  </si>
  <si>
    <t>Type 5-6 Furniture, fittings, plant and equipment</t>
  </si>
  <si>
    <t>Type 5-6 Land (non-system)</t>
  </si>
  <si>
    <t>Type 5-6 Other non system assets</t>
  </si>
  <si>
    <t>Type 5-6 IT systems</t>
  </si>
  <si>
    <t>Type 5-6 Motor vehicles</t>
  </si>
  <si>
    <t>Type 5-6 Buildings</t>
  </si>
  <si>
    <t>Type 5-6 Equity raising costs</t>
  </si>
  <si>
    <t>Type 5-6 Customer Metering (digital)</t>
  </si>
  <si>
    <t xml:space="preserve">Direct Type 5-6 Metering RAB </t>
  </si>
  <si>
    <t xml:space="preserve">Direct Type 5-6 metering IT </t>
  </si>
  <si>
    <t>(blank)</t>
  </si>
  <si>
    <t>Opening Tax Value</t>
  </si>
  <si>
    <t>Tax Remaining Life</t>
  </si>
  <si>
    <t>Tax Standard Life</t>
  </si>
  <si>
    <t>Base Financial Year</t>
  </si>
  <si>
    <t>Asset Class 1</t>
  </si>
  <si>
    <t>2014-15</t>
  </si>
  <si>
    <t>Asset Class 2</t>
  </si>
  <si>
    <t>Asset Class 3</t>
  </si>
  <si>
    <t>Asset Class 4</t>
  </si>
  <si>
    <t>Asset Class 5</t>
  </si>
  <si>
    <t>Asset Class 6</t>
  </si>
  <si>
    <t>Asset Class 7</t>
  </si>
  <si>
    <t>Asset Class 8</t>
  </si>
  <si>
    <t>Asset Class 9</t>
  </si>
  <si>
    <t>Asset Class 10</t>
  </si>
  <si>
    <t>Asset Class 11</t>
  </si>
  <si>
    <t>Asset Class 12</t>
  </si>
  <si>
    <t>Asset Class 13</t>
  </si>
  <si>
    <t>Asset Class 14</t>
  </si>
  <si>
    <t>Asset Class 15</t>
  </si>
  <si>
    <t>Asset Class 16</t>
  </si>
  <si>
    <t>Asset Class 17</t>
  </si>
  <si>
    <t>Asset Class 18</t>
  </si>
  <si>
    <t>Asset Class 19</t>
  </si>
  <si>
    <t>Asset Class 20</t>
  </si>
  <si>
    <t>Asset Class 21</t>
  </si>
  <si>
    <t>Asset Class 22</t>
  </si>
  <si>
    <t>Asset Class 23</t>
  </si>
  <si>
    <t>Asset Class 24</t>
  </si>
  <si>
    <t>Asset Class 25</t>
  </si>
  <si>
    <t>Asset Class 26</t>
  </si>
  <si>
    <t>Asset Class 27</t>
  </si>
  <si>
    <t>Asset Class 28</t>
  </si>
  <si>
    <t>Asset Class 29</t>
  </si>
  <si>
    <t>Asset Class 30</t>
  </si>
  <si>
    <t>Total</t>
  </si>
  <si>
    <t>Opening Regulated Asset Base for 2014-15 ($m Nominal)</t>
  </si>
  <si>
    <t xml:space="preserve">Calculating FY15 Opening values for metering TAB asset classes </t>
  </si>
  <si>
    <t xml:space="preserve">Bundled TAB (FY15 Opening value) </t>
  </si>
  <si>
    <t>Remaining TaLife</t>
  </si>
  <si>
    <t>Total metering TAB value</t>
  </si>
  <si>
    <t xml:space="preserve">Unbundled Asset to be added to  Type 5-6 metering TAB (FY15 Opening value) </t>
  </si>
  <si>
    <t xml:space="preserve">Direct Type 5-6 Metering TAB </t>
  </si>
  <si>
    <t>Direct Standard Control TAB</t>
  </si>
  <si>
    <t xml:space="preserve">Assets remaing in  standard control TAB (FY15 Opening value) </t>
  </si>
  <si>
    <t>Load control splitting (to remain in standard control RAB</t>
  </si>
  <si>
    <t>Load Control</t>
  </si>
  <si>
    <t>Adjusted to suit remaining metering lives</t>
  </si>
  <si>
    <t>Metering RAB FY15 Opening</t>
  </si>
  <si>
    <t xml:space="preserve">Assets remaining in standard control RAB (FY15 Opening value) </t>
  </si>
  <si>
    <t>Book value of (Tx+Dx) IT systems ($FY13)</t>
  </si>
  <si>
    <t>IT systems*</t>
  </si>
  <si>
    <t>*Direct metering removed</t>
  </si>
  <si>
    <t xml:space="preserve">New SCS RAB (FY15 Opening value) </t>
  </si>
  <si>
    <r>
      <t xml:space="preserve">Type 5-6 Customer Metering </t>
    </r>
    <r>
      <rPr>
        <sz val="11"/>
        <color rgb="FFFF0000"/>
        <rFont val="Calibri"/>
        <family val="2"/>
        <scheme val="minor"/>
      </rPr>
      <t>and Load Control</t>
    </r>
  </si>
  <si>
    <t>Total Metering RAB (direct)</t>
  </si>
  <si>
    <t>Load Control in SCS</t>
  </si>
  <si>
    <t>% of depreciated repl. Cost of opening RAB</t>
  </si>
  <si>
    <t>$</t>
  </si>
  <si>
    <r>
      <t xml:space="preserve">Customer Metering and </t>
    </r>
    <r>
      <rPr>
        <sz val="11"/>
        <color rgb="FF00B050"/>
        <rFont val="Calibri"/>
        <family val="2"/>
        <scheme val="minor"/>
      </rPr>
      <t>Load Control</t>
    </r>
  </si>
  <si>
    <t>n/a</t>
  </si>
  <si>
    <t>Dx IT Systems (Closing RAB FY13, Dx RFM) ($m, nominal)</t>
  </si>
  <si>
    <t>Tx IT Systems (Closing RAB FY13, Tx RFM) ($m, nominal)</t>
  </si>
  <si>
    <t>Opening RAB Input</t>
  </si>
  <si>
    <t>Metering RAB</t>
  </si>
  <si>
    <t>Distribution SCS RAB</t>
  </si>
  <si>
    <t>Aim: Remove the RAB categories directly related to metering assets from the standard control RAB
Method:
a) Identify which asset categories in the RAB are wholly attributable to type 5-6 metering. These are:
• "Customer Metering (digital)"
b) Take the value unmodified from the standard control RAB and place it in the RAB for metering
c) Identify the Load Control component within “Customer metering and load control”
d) Leave the Load Control component within the Distribution SCS RAB, and place the remainder in the Metering RAB</t>
  </si>
  <si>
    <t>$m nominal FY15</t>
  </si>
  <si>
    <t>Assets to be added to Type 5-6 metering RAB (FY15 Opening value) , without Load Control</t>
  </si>
  <si>
    <t>Direct IT for Type 5 &amp; 6 Metering</t>
  </si>
  <si>
    <r>
      <t xml:space="preserve">Aim: </t>
    </r>
    <r>
      <rPr>
        <sz val="11"/>
        <color theme="1"/>
        <rFont val="Calibri"/>
        <family val="2"/>
        <scheme val="minor"/>
      </rPr>
      <t>Identify the Direct IT assets attributable to the Type 5 and 6 Metering RAB</t>
    </r>
    <r>
      <rPr>
        <b/>
        <sz val="11"/>
        <color theme="1"/>
        <rFont val="Calibri"/>
        <family val="2"/>
        <scheme val="minor"/>
      </rPr>
      <t xml:space="preserve">
Method: </t>
    </r>
    <r>
      <rPr>
        <sz val="11"/>
        <color theme="1"/>
        <rFont val="Calibri"/>
        <family val="2"/>
        <scheme val="minor"/>
      </rPr>
      <t xml:space="preserve">Use the ratio of the book values for Type 5-6 metering IT assets to overall ICT assets to allocate the bundled IT RAB value. </t>
    </r>
    <r>
      <rPr>
        <b/>
        <sz val="11"/>
        <color theme="1"/>
        <rFont val="Calibri"/>
        <family val="2"/>
        <scheme val="minor"/>
      </rPr>
      <t xml:space="preserve">
</t>
    </r>
    <r>
      <rPr>
        <i/>
        <sz val="11"/>
        <color theme="1"/>
        <rFont val="Calibri"/>
        <family val="2"/>
        <scheme val="minor"/>
      </rPr>
      <t xml:space="preserve">Remove IT assets from the standard control RAB which directly relate to the provision of type 5-6 metering
a) Calculate the ratio of book values  of direct IT metering to book value of Distribution IT  systems
b) Multiple the IT systems RAB found in the distribution PTRM by the ratio calculated in a)
c) Adjust the remaining IT systems RAB downwards by subtracting the “Type 5-6 metering” value from the original IT assets to give the remaining IT value
d) Retain the asset age for both “Type 5-6 metering IT” or “IT assets”
</t>
    </r>
  </si>
  <si>
    <t>Book value of Direct Type 5-6 IT systems ($FY13)</t>
  </si>
  <si>
    <t>Non-System Asset Allocation to Type 5 &amp; 6 Metering RAB</t>
  </si>
  <si>
    <r>
      <rPr>
        <b/>
        <i/>
        <sz val="11"/>
        <color theme="1"/>
        <rFont val="Calibri"/>
        <family val="2"/>
        <scheme val="minor"/>
      </rPr>
      <t xml:space="preserve">Aim: </t>
    </r>
    <r>
      <rPr>
        <i/>
        <sz val="11"/>
        <color theme="1"/>
        <rFont val="Calibri"/>
        <family val="2"/>
        <scheme val="minor"/>
      </rPr>
      <t xml:space="preserve">To allocate a proportion of non-system assets to the Type 5-6 metering RAB
</t>
    </r>
    <r>
      <rPr>
        <sz val="11"/>
        <color theme="1"/>
        <rFont val="Calibri"/>
        <family val="2"/>
        <scheme val="minor"/>
      </rPr>
      <t>a) Identify which Asset classes are partially attributed to the provision of type 5-6 metering services (non-system)
b) Use an allocation procedure to proportion an amount of each asset class to the type 5-6 metering RAB. The remainder stays in the distribution standard control RAB. The allocation proportion is given by the ratio of total asset class values directly related to metering to the direct standard control assets</t>
    </r>
    <r>
      <rPr>
        <i/>
        <sz val="11"/>
        <color theme="1"/>
        <rFont val="Calibri"/>
        <family val="2"/>
        <scheme val="minor"/>
      </rPr>
      <t xml:space="preserve">
Allocation %= (Direct Type 5-6 Metering RAB)/(Direct Standadrd Control RAB)  
 Where:
 i) the Direct Type 5-6 Metering RAB is the sum of all assets which can be fully attributable to the provision of type 5-6 metering
 ii) the Direct Standard Control RAB is the sum of all assets which can be fully attributed to the provision of standard control services
</t>
    </r>
  </si>
  <si>
    <t xml:space="preserve">Assets remaing in standard control RAB (FY15 Opening value) </t>
  </si>
  <si>
    <t xml:space="preserve">Unbundled Asset to be added to Type 5-6 metering RAB (FY15 Opening value) </t>
  </si>
  <si>
    <t>Aim: Remove the TAB categories directly related to metering assets from the standard control TAB
Method:
a) Identify which asset categories in the TAB are wholly attributable to type 5-6 metering. These are:
• "Customer Metering (digital)"
b) Take the value unmodified from the standard control TAB and place it in the RAB for metering
c) Identify the Load Control component within “Customer metering and load control”
d) Leave the Load Control component within the Distribution SCS TAB, and place the remainder in the Metering TAB</t>
  </si>
  <si>
    <r>
      <rPr>
        <b/>
        <i/>
        <sz val="11"/>
        <color theme="1"/>
        <rFont val="Calibri"/>
        <family val="2"/>
        <scheme val="minor"/>
      </rPr>
      <t xml:space="preserve">Aim: </t>
    </r>
    <r>
      <rPr>
        <i/>
        <sz val="11"/>
        <color theme="1"/>
        <rFont val="Calibri"/>
        <family val="2"/>
        <scheme val="minor"/>
      </rPr>
      <t xml:space="preserve">Identify the Direct IT assets attributable to the Type 5 and 6 Metering TAB
</t>
    </r>
    <r>
      <rPr>
        <b/>
        <i/>
        <sz val="11"/>
        <color theme="1"/>
        <rFont val="Calibri"/>
        <family val="2"/>
        <scheme val="minor"/>
      </rPr>
      <t xml:space="preserve">Method: </t>
    </r>
    <r>
      <rPr>
        <i/>
        <sz val="11"/>
        <color theme="1"/>
        <rFont val="Calibri"/>
        <family val="2"/>
        <scheme val="minor"/>
      </rPr>
      <t>Use the ratio of the book values for Type 5-6 metering IT assets to overall ICT assets to allocate the bundled IT TAB value. 
Remove IT assets from the standard control TAB which directly relate to the provision of type 5-6 metering
a) Calculate the ratio of book values  of direct IT metering to book value of Distribution IT  systems
b) Multiple the IT systems TAB found in the distribution PTRM by the ratio calculated in a)
c) Adjust the remaining IT systems TAB downwards by subtracting the “Type 5-6 metering” value from the original IT assets to give the remaining IT value
d) Retain the asset age for both “Type 5-6 metering IT” or “IT assets”</t>
    </r>
  </si>
  <si>
    <r>
      <rPr>
        <b/>
        <i/>
        <sz val="11"/>
        <color theme="1"/>
        <rFont val="Calibri"/>
        <family val="2"/>
        <scheme val="minor"/>
      </rPr>
      <t xml:space="preserve">Aim: </t>
    </r>
    <r>
      <rPr>
        <i/>
        <sz val="11"/>
        <color theme="1"/>
        <rFont val="Calibri"/>
        <family val="2"/>
        <scheme val="minor"/>
      </rPr>
      <t xml:space="preserve">To allocate a proportion of non-system assets to the Type 5-6 metering TAB
</t>
    </r>
    <r>
      <rPr>
        <sz val="11"/>
        <color theme="1"/>
        <rFont val="Calibri"/>
        <family val="2"/>
        <scheme val="minor"/>
      </rPr>
      <t>a) Identify which Asset classes are partially attributed to the provision of type 5-6 metering services (non-system)
b) Use an allocation procedure to proportion an amount of each asset class to the type 5-6 metering TAB. The remainder stays in the distribution standard control TAB. The allocation proportion is given by the ratio of total asset class values directly related to metering to the direct standard control assets</t>
    </r>
    <r>
      <rPr>
        <i/>
        <sz val="11"/>
        <color theme="1"/>
        <rFont val="Calibri"/>
        <family val="2"/>
        <scheme val="minor"/>
      </rPr>
      <t xml:space="preserve">
Allocation %= (Direct Type 5-6 Metering TAB)/(Direct Standadrd Control TAB)  
 Where:
 i) the Direct Type 5-6 Metering TAB is the sum of all assets which can be fully attributable to the provision of type 5-6 metering
 ii) the Direct Standard Control TAB is the sum of all assets which can be fully attributed to the provision of standard control services
</t>
    </r>
  </si>
  <si>
    <t>Total Indirect Metering TAB</t>
  </si>
  <si>
    <t xml:space="preserve">Unbundled Asset to be added to Type 5-6 metering TAB (FY15 Opening value) </t>
  </si>
  <si>
    <t xml:space="preserve">New SCS TAB (FY15 Opening value) </t>
  </si>
  <si>
    <t>$m (FY15 nominal)</t>
  </si>
  <si>
    <t>TAB value of Dx IT systems ($m)</t>
  </si>
  <si>
    <t>Total Indirect SCS TAB</t>
  </si>
</sst>
</file>

<file path=xl/styles.xml><?xml version="1.0" encoding="utf-8"?>
<styleSheet xmlns="http://schemas.openxmlformats.org/spreadsheetml/2006/main">
  <numFmts count="13">
    <numFmt numFmtId="41" formatCode="_-* #,##0_-;\-* #,##0_-;_-* &quot;-&quot;_-;_-@_-"/>
    <numFmt numFmtId="44" formatCode="_-&quot;$&quot;* #,##0.00_-;\-&quot;$&quot;* #,##0.00_-;_-&quot;$&quot;* &quot;-&quot;??_-;_-@_-"/>
    <numFmt numFmtId="43" formatCode="_-* #,##0.00_-;\-* #,##0.00_-;_-* &quot;-&quot;??_-;_-@_-"/>
    <numFmt numFmtId="164" formatCode="_(* #,##0_);_(* \(#,##0\);_(* &quot;-&quot;_);_(@_)"/>
    <numFmt numFmtId="165" formatCode="0.0%"/>
    <numFmt numFmtId="166" formatCode="_(* #,##0.0_);_(* \(#,##0.0\);_(* &quot;-&quot;?_);_(@_)"/>
    <numFmt numFmtId="167" formatCode="_(* #,##0_);_(* \(#,##0\);_(* &quot;-&quot;?_);_(@_)"/>
    <numFmt numFmtId="168" formatCode="0.000"/>
    <numFmt numFmtId="169" formatCode="0.0"/>
    <numFmt numFmtId="170" formatCode="0.00000"/>
    <numFmt numFmtId="171" formatCode="0.00000%"/>
    <numFmt numFmtId="172" formatCode="0.000%"/>
    <numFmt numFmtId="173" formatCode="_-* #,##0.0_-;\-* #,##0.0_-;_-* &quot;-&quot;??_-;_-@_-"/>
  </numFmts>
  <fonts count="43">
    <font>
      <sz val="11"/>
      <color theme="1"/>
      <name val="Calibri"/>
      <family val="2"/>
      <scheme val="minor"/>
    </font>
    <font>
      <b/>
      <sz val="10"/>
      <color theme="1"/>
      <name val="Arial"/>
      <family val="2"/>
    </font>
    <font>
      <sz val="10"/>
      <name val="Arial"/>
      <family val="2"/>
    </font>
    <font>
      <sz val="10"/>
      <name val="Arial"/>
      <family val="2"/>
    </font>
    <font>
      <b/>
      <sz val="10"/>
      <name val="Arial"/>
      <family val="2"/>
    </font>
    <font>
      <b/>
      <sz val="9"/>
      <name val="Arial"/>
      <family val="2"/>
    </font>
    <font>
      <b/>
      <sz val="18"/>
      <color indexed="56"/>
      <name val="Cambria"/>
      <family val="2"/>
    </font>
    <font>
      <u/>
      <sz val="11"/>
      <color indexed="12"/>
      <name val="Calibri"/>
      <family val="2"/>
    </font>
    <font>
      <sz val="9"/>
      <name val="Arial"/>
      <family val="2"/>
    </font>
    <font>
      <b/>
      <sz val="9"/>
      <color indexed="9"/>
      <name val="Arial"/>
      <family val="2"/>
    </font>
    <font>
      <sz val="11"/>
      <color indexed="8"/>
      <name val="Calibri"/>
      <family val="2"/>
    </font>
    <font>
      <sz val="11"/>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rgb="FFFF000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rgb="FF9C6500"/>
      <name val="Calibri"/>
      <family val="2"/>
      <scheme val="minor"/>
    </font>
    <font>
      <b/>
      <sz val="11"/>
      <color rgb="FF9C6500"/>
      <name val="Calibri"/>
      <family val="2"/>
      <scheme val="minor"/>
    </font>
    <font>
      <sz val="10"/>
      <color theme="0"/>
      <name val="Arial"/>
      <family val="2"/>
    </font>
    <font>
      <sz val="72"/>
      <color rgb="FFFF0000"/>
      <name val="Calibri"/>
      <family val="2"/>
      <scheme val="minor"/>
    </font>
    <font>
      <sz val="8"/>
      <color indexed="81"/>
      <name val="Tahoma"/>
      <family val="2"/>
    </font>
    <font>
      <b/>
      <sz val="8"/>
      <color indexed="81"/>
      <name val="Tahoma"/>
      <family val="2"/>
    </font>
    <font>
      <b/>
      <sz val="11"/>
      <color theme="0"/>
      <name val="Calibri"/>
      <family val="2"/>
      <scheme val="minor"/>
    </font>
    <font>
      <sz val="11"/>
      <color rgb="FF00B050"/>
      <name val="Calibri"/>
      <family val="2"/>
      <scheme val="minor"/>
    </font>
    <font>
      <sz val="28"/>
      <name val="Calibri"/>
      <family val="2"/>
      <scheme val="minor"/>
    </font>
    <font>
      <b/>
      <i/>
      <sz val="11"/>
      <color theme="1"/>
      <name val="Calibri"/>
      <family val="2"/>
      <scheme val="minor"/>
    </font>
    <font>
      <sz val="11"/>
      <name val="Calibri"/>
      <family val="2"/>
      <scheme val="minor"/>
    </font>
    <font>
      <b/>
      <sz val="11"/>
      <name val="Calibri"/>
      <family val="2"/>
      <scheme val="minor"/>
    </font>
  </fonts>
  <fills count="41">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9"/>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55"/>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EB9C"/>
      </patternFill>
    </fill>
    <fill>
      <patternFill patternType="solid">
        <fgColor indexed="9"/>
        <bgColor indexed="64"/>
      </patternFill>
    </fill>
    <fill>
      <patternFill patternType="solid">
        <fgColor indexed="41"/>
        <bgColor indexed="64"/>
      </patternFill>
    </fill>
    <fill>
      <patternFill patternType="solid">
        <fgColor indexed="47"/>
        <bgColor indexed="64"/>
      </patternFill>
    </fill>
    <fill>
      <patternFill patternType="solid">
        <fgColor rgb="FFFFFF00"/>
        <bgColor indexed="64"/>
      </patternFill>
    </fill>
    <fill>
      <patternFill patternType="solid">
        <fgColor rgb="FFA5A5A5"/>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23"/>
      </bottom>
      <diagonal/>
    </border>
    <border>
      <left/>
      <right/>
      <top style="thin">
        <color indexed="64"/>
      </top>
      <bottom style="thin">
        <color indexed="23"/>
      </bottom>
      <diagonal/>
    </border>
    <border>
      <left/>
      <right style="thin">
        <color indexed="23"/>
      </right>
      <top/>
      <bottom/>
      <diagonal/>
    </border>
    <border>
      <left style="thin">
        <color indexed="23"/>
      </left>
      <right/>
      <top style="thin">
        <color indexed="23"/>
      </top>
      <bottom/>
      <diagonal/>
    </border>
    <border>
      <left/>
      <right/>
      <top style="thin">
        <color indexed="23"/>
      </top>
      <bottom/>
      <diagonal/>
    </border>
    <border>
      <left style="thin">
        <color indexed="23"/>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83">
    <xf numFmtId="0" fontId="0" fillId="0" borderId="0"/>
    <xf numFmtId="0" fontId="2" fillId="0" borderId="0"/>
    <xf numFmtId="0" fontId="3" fillId="0" borderId="0"/>
    <xf numFmtId="0" fontId="10" fillId="3"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0"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0" borderId="0" applyNumberFormat="0" applyBorder="0" applyAlignment="0" applyProtection="0"/>
    <xf numFmtId="0" fontId="12" fillId="23" borderId="0" applyNumberFormat="0" applyBorder="0" applyAlignment="0" applyProtection="0"/>
    <xf numFmtId="0" fontId="13" fillId="5" borderId="0" applyNumberFormat="0" applyBorder="0" applyAlignment="0" applyProtection="0"/>
    <xf numFmtId="164" fontId="2" fillId="24" borderId="0" applyNumberFormat="0" applyFont="0" applyBorder="0" applyAlignment="0">
      <alignment horizontal="right"/>
    </xf>
    <xf numFmtId="0" fontId="14" fillId="15" borderId="6" applyNumberFormat="0" applyAlignment="0" applyProtection="0"/>
    <xf numFmtId="0" fontId="15" fillId="25" borderId="7" applyNumberFormat="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0" borderId="8" applyNumberFormat="0" applyFill="0" applyAlignment="0" applyProtection="0"/>
    <xf numFmtId="0" fontId="19" fillId="0" borderId="9" applyNumberFormat="0" applyFill="0" applyAlignment="0" applyProtection="0"/>
    <xf numFmtId="0" fontId="20" fillId="0" borderId="10" applyNumberFormat="0" applyFill="0" applyAlignment="0" applyProtection="0"/>
    <xf numFmtId="0" fontId="20" fillId="0" borderId="0" applyNumberFormat="0" applyFill="0" applyBorder="0" applyAlignment="0" applyProtection="0"/>
    <xf numFmtId="0" fontId="7" fillId="0" borderId="0" applyNumberFormat="0" applyFill="0" applyBorder="0" applyAlignment="0" applyProtection="0">
      <alignment vertical="top"/>
      <protection locked="0"/>
    </xf>
    <xf numFmtId="41" fontId="8" fillId="24" borderId="0" applyFont="0" applyBorder="0" applyAlignment="0"/>
    <xf numFmtId="165" fontId="8" fillId="24" borderId="0" applyFont="0" applyBorder="0" applyAlignment="0"/>
    <xf numFmtId="166" fontId="2" fillId="26" borderId="0" applyFont="0" applyBorder="0">
      <alignment horizontal="right"/>
    </xf>
    <xf numFmtId="0" fontId="21" fillId="4" borderId="6" applyNumberFormat="0" applyAlignment="0" applyProtection="0"/>
    <xf numFmtId="164" fontId="3" fillId="27" borderId="0" applyFont="0" applyBorder="0" applyAlignment="0">
      <alignment horizontal="right"/>
      <protection locked="0"/>
    </xf>
    <xf numFmtId="164" fontId="2" fillId="27" borderId="0" applyFont="0" applyBorder="0" applyAlignment="0">
      <alignment horizontal="right"/>
      <protection locked="0"/>
    </xf>
    <xf numFmtId="164" fontId="2" fillId="27" borderId="0" applyFont="0" applyBorder="0" applyAlignment="0">
      <alignment horizontal="right"/>
      <protection locked="0"/>
    </xf>
    <xf numFmtId="10" fontId="2" fillId="28" borderId="0" applyFont="0" applyBorder="0">
      <alignment horizontal="right"/>
      <protection locked="0"/>
    </xf>
    <xf numFmtId="164" fontId="2" fillId="28" borderId="0" applyFont="0" applyBorder="0" applyAlignment="0">
      <alignment horizontal="right"/>
      <protection locked="0"/>
    </xf>
    <xf numFmtId="3" fontId="2" fillId="29" borderId="0" applyFont="0" applyBorder="0">
      <protection locked="0"/>
    </xf>
    <xf numFmtId="10" fontId="8" fillId="29" borderId="0" applyBorder="0" applyAlignment="0">
      <protection locked="0"/>
    </xf>
    <xf numFmtId="167" fontId="2" fillId="30" borderId="0" applyFont="0" applyBorder="0">
      <alignment horizontal="right"/>
      <protection locked="0"/>
    </xf>
    <xf numFmtId="10" fontId="4" fillId="30" borderId="0" applyFont="0" applyBorder="0" applyAlignment="0">
      <alignment horizontal="left"/>
      <protection locked="0"/>
    </xf>
    <xf numFmtId="164" fontId="3" fillId="26" borderId="0" applyFont="0" applyBorder="0">
      <alignment horizontal="right"/>
      <protection locked="0"/>
    </xf>
    <xf numFmtId="164" fontId="2" fillId="26" borderId="0" applyFont="0" applyBorder="0">
      <alignment horizontal="right"/>
      <protection locked="0"/>
    </xf>
    <xf numFmtId="164" fontId="2" fillId="26" borderId="0" applyFont="0" applyBorder="0">
      <alignment horizontal="right"/>
      <protection locked="0"/>
    </xf>
    <xf numFmtId="9" fontId="4" fillId="26" borderId="0" applyFont="0" applyBorder="0">
      <alignment horizontal="right"/>
      <protection locked="0"/>
    </xf>
    <xf numFmtId="165" fontId="9" fillId="31" borderId="0" applyBorder="0" applyAlignment="0"/>
    <xf numFmtId="0" fontId="22" fillId="0" borderId="11" applyNumberFormat="0" applyFill="0" applyAlignment="0" applyProtection="0"/>
    <xf numFmtId="166" fontId="8" fillId="24" borderId="12" applyFont="0" applyBorder="0" applyAlignment="0"/>
    <xf numFmtId="165" fontId="5" fillId="24" borderId="0" applyFont="0" applyBorder="0" applyAlignment="0"/>
    <xf numFmtId="0" fontId="23" fillId="13" borderId="0" applyNumberFormat="0" applyBorder="0" applyAlignment="0" applyProtection="0"/>
    <xf numFmtId="0" fontId="10" fillId="0" borderId="0"/>
    <xf numFmtId="0" fontId="2" fillId="0" borderId="0"/>
    <xf numFmtId="0" fontId="2" fillId="6" borderId="13" applyNumberFormat="0" applyFont="0" applyAlignment="0" applyProtection="0"/>
    <xf numFmtId="0" fontId="24" fillId="15" borderId="14"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1" fillId="0" borderId="0" applyFill="0">
      <alignment horizontal="left" indent="3"/>
    </xf>
    <xf numFmtId="0" fontId="6" fillId="0" borderId="0" applyNumberFormat="0" applyFill="0" applyBorder="0" applyAlignment="0" applyProtection="0"/>
    <xf numFmtId="0" fontId="25" fillId="0" borderId="15" applyNumberFormat="0" applyFill="0" applyAlignment="0" applyProtection="0"/>
    <xf numFmtId="0" fontId="26" fillId="0" borderId="0" applyNumberFormat="0" applyFill="0" applyBorder="0" applyAlignment="0" applyProtection="0"/>
    <xf numFmtId="9" fontId="30" fillId="0" borderId="0" applyFont="0" applyFill="0" applyBorder="0" applyAlignment="0" applyProtection="0"/>
    <xf numFmtId="0" fontId="31" fillId="34" borderId="0" applyNumberFormat="0" applyBorder="0" applyAlignment="0" applyProtection="0"/>
    <xf numFmtId="43" fontId="2" fillId="0" borderId="0" applyFont="0" applyFill="0" applyBorder="0" applyAlignment="0" applyProtection="0"/>
    <xf numFmtId="44" fontId="30" fillId="0" borderId="0" applyFont="0" applyFill="0" applyBorder="0" applyAlignment="0" applyProtection="0"/>
    <xf numFmtId="0" fontId="37" fillId="39" borderId="33" applyNumberFormat="0" applyAlignment="0" applyProtection="0"/>
    <xf numFmtId="43" fontId="30" fillId="0" borderId="0" applyFont="0" applyFill="0" applyBorder="0" applyAlignment="0" applyProtection="0"/>
  </cellStyleXfs>
  <cellXfs count="265">
    <xf numFmtId="0" fontId="0" fillId="0" borderId="0" xfId="0"/>
    <xf numFmtId="0" fontId="1" fillId="2" borderId="1" xfId="0" applyFont="1" applyFill="1" applyBorder="1" applyAlignment="1">
      <alignment wrapText="1"/>
    </xf>
    <xf numFmtId="0" fontId="1" fillId="2" borderId="2" xfId="0" applyFont="1" applyFill="1" applyBorder="1" applyAlignment="1">
      <alignment wrapText="1"/>
    </xf>
    <xf numFmtId="0" fontId="1" fillId="0" borderId="1" xfId="0" applyFont="1" applyFill="1" applyBorder="1" applyAlignment="1">
      <alignment horizontal="center" wrapText="1"/>
    </xf>
    <xf numFmtId="0" fontId="1" fillId="2" borderId="3" xfId="0" applyFont="1" applyFill="1" applyBorder="1" applyAlignment="1">
      <alignment wrapText="1"/>
    </xf>
    <xf numFmtId="0" fontId="0" fillId="0" borderId="4" xfId="0" applyBorder="1"/>
    <xf numFmtId="0" fontId="0" fillId="0" borderId="0" xfId="0" applyBorder="1"/>
    <xf numFmtId="0" fontId="0" fillId="0" borderId="5" xfId="0" applyBorder="1"/>
    <xf numFmtId="0" fontId="0" fillId="0" borderId="19" xfId="0" applyBorder="1"/>
    <xf numFmtId="0" fontId="0" fillId="0" borderId="3" xfId="0" applyBorder="1"/>
    <xf numFmtId="0" fontId="1" fillId="0" borderId="0" xfId="0" applyFont="1" applyFill="1" applyBorder="1" applyAlignment="1">
      <alignment wrapText="1"/>
    </xf>
    <xf numFmtId="0" fontId="28" fillId="0" borderId="0" xfId="0" applyFont="1"/>
    <xf numFmtId="0" fontId="0" fillId="0" borderId="20" xfId="0" applyBorder="1"/>
    <xf numFmtId="0" fontId="0" fillId="0" borderId="0" xfId="0" applyAlignment="1"/>
    <xf numFmtId="0" fontId="0" fillId="0" borderId="0" xfId="0" applyFill="1"/>
    <xf numFmtId="0" fontId="0" fillId="32" borderId="0" xfId="0" applyFill="1"/>
    <xf numFmtId="0" fontId="0" fillId="33" borderId="0" xfId="0" applyFill="1"/>
    <xf numFmtId="0" fontId="0" fillId="0" borderId="0" xfId="0" applyAlignment="1">
      <alignment horizontal="center"/>
    </xf>
    <xf numFmtId="10" fontId="4" fillId="0" borderId="2" xfId="71" applyNumberFormat="1" applyFont="1" applyFill="1" applyBorder="1" applyAlignment="1">
      <alignment horizontal="center" wrapText="1"/>
    </xf>
    <xf numFmtId="0" fontId="4" fillId="0" borderId="2" xfId="0" applyFont="1" applyFill="1" applyBorder="1" applyAlignment="1">
      <alignment horizontal="center" wrapText="1"/>
    </xf>
    <xf numFmtId="0" fontId="4" fillId="0" borderId="20" xfId="0" applyFont="1" applyFill="1" applyBorder="1" applyAlignment="1">
      <alignment horizontal="center" wrapText="1"/>
    </xf>
    <xf numFmtId="0" fontId="0" fillId="0" borderId="16" xfId="0" applyFill="1" applyBorder="1"/>
    <xf numFmtId="0" fontId="0" fillId="0" borderId="0" xfId="0" applyFill="1" applyBorder="1"/>
    <xf numFmtId="0" fontId="0" fillId="0" borderId="4" xfId="0" applyFill="1" applyBorder="1"/>
    <xf numFmtId="0" fontId="0" fillId="0" borderId="5" xfId="0" applyFill="1" applyBorder="1"/>
    <xf numFmtId="0" fontId="0" fillId="33" borderId="4" xfId="0" applyFill="1" applyBorder="1"/>
    <xf numFmtId="0" fontId="0" fillId="0" borderId="1" xfId="0" applyFont="1" applyFill="1" applyBorder="1"/>
    <xf numFmtId="0" fontId="0" fillId="0" borderId="2" xfId="0" applyFont="1" applyFill="1" applyBorder="1" applyAlignment="1">
      <alignment horizontal="center"/>
    </xf>
    <xf numFmtId="0" fontId="0" fillId="0" borderId="20" xfId="0" applyFont="1" applyFill="1" applyBorder="1" applyAlignment="1">
      <alignment horizontal="center"/>
    </xf>
    <xf numFmtId="0" fontId="0" fillId="0" borderId="2" xfId="0" applyFill="1" applyBorder="1" applyAlignment="1">
      <alignment horizontal="center"/>
    </xf>
    <xf numFmtId="168" fontId="0" fillId="0" borderId="0" xfId="0" applyNumberFormat="1" applyFill="1" applyBorder="1"/>
    <xf numFmtId="168" fontId="0" fillId="0" borderId="12" xfId="0" applyNumberFormat="1" applyFill="1" applyBorder="1"/>
    <xf numFmtId="168" fontId="0" fillId="0" borderId="0" xfId="0" applyNumberFormat="1" applyBorder="1"/>
    <xf numFmtId="168" fontId="0" fillId="0" borderId="12" xfId="0" applyNumberFormat="1" applyBorder="1"/>
    <xf numFmtId="168" fontId="0" fillId="0" borderId="21" xfId="0" applyNumberFormat="1" applyBorder="1"/>
    <xf numFmtId="168" fontId="0" fillId="0" borderId="18" xfId="0" applyNumberFormat="1" applyBorder="1"/>
    <xf numFmtId="168" fontId="0" fillId="0" borderId="0" xfId="0" applyNumberFormat="1" applyBorder="1" applyAlignment="1">
      <alignment horizontal="right"/>
    </xf>
    <xf numFmtId="168" fontId="0" fillId="0" borderId="12" xfId="0" applyNumberFormat="1" applyBorder="1" applyAlignment="1">
      <alignment horizontal="right"/>
    </xf>
    <xf numFmtId="4" fontId="28" fillId="0" borderId="0" xfId="0" applyNumberFormat="1" applyFont="1"/>
    <xf numFmtId="0" fontId="1" fillId="2" borderId="1" xfId="0" applyFont="1" applyFill="1" applyBorder="1" applyAlignment="1">
      <alignment horizontal="left"/>
    </xf>
    <xf numFmtId="0" fontId="1" fillId="2" borderId="1" xfId="0" applyFont="1" applyFill="1" applyBorder="1" applyAlignment="1"/>
    <xf numFmtId="0" fontId="1" fillId="2" borderId="3" xfId="0" applyFont="1" applyFill="1" applyBorder="1" applyAlignment="1"/>
    <xf numFmtId="168" fontId="0" fillId="0" borderId="0" xfId="0" applyNumberFormat="1" applyFill="1" applyBorder="1" applyAlignment="1">
      <alignment horizontal="right"/>
    </xf>
    <xf numFmtId="168" fontId="0" fillId="0" borderId="12" xfId="0" applyNumberFormat="1" applyFill="1" applyBorder="1" applyAlignment="1">
      <alignment horizontal="right"/>
    </xf>
    <xf numFmtId="168" fontId="0" fillId="0" borderId="16" xfId="0" applyNumberFormat="1" applyBorder="1"/>
    <xf numFmtId="168" fontId="0" fillId="0" borderId="16" xfId="0" applyNumberFormat="1" applyBorder="1" applyAlignment="1">
      <alignment horizontal="right"/>
    </xf>
    <xf numFmtId="168" fontId="0" fillId="0" borderId="17" xfId="0" applyNumberFormat="1" applyBorder="1" applyAlignment="1">
      <alignment horizontal="right"/>
    </xf>
    <xf numFmtId="0" fontId="1" fillId="0" borderId="1" xfId="0" applyFont="1" applyFill="1" applyBorder="1" applyAlignment="1">
      <alignment horizontal="left"/>
    </xf>
    <xf numFmtId="0" fontId="0" fillId="0" borderId="19" xfId="0" applyFont="1" applyFill="1" applyBorder="1"/>
    <xf numFmtId="0" fontId="0" fillId="0" borderId="19" xfId="0" applyFill="1" applyBorder="1"/>
    <xf numFmtId="168" fontId="0" fillId="0" borderId="18" xfId="0" applyNumberFormat="1" applyBorder="1" applyAlignment="1">
      <alignment horizontal="right"/>
    </xf>
    <xf numFmtId="0" fontId="0" fillId="0" borderId="1" xfId="0" applyBorder="1"/>
    <xf numFmtId="0" fontId="1" fillId="2" borderId="2" xfId="0" applyFont="1" applyFill="1" applyBorder="1" applyAlignment="1"/>
    <xf numFmtId="0" fontId="0" fillId="32" borderId="4" xfId="0" applyFill="1" applyBorder="1"/>
    <xf numFmtId="168" fontId="0" fillId="0" borderId="16" xfId="0" applyNumberFormat="1" applyFill="1" applyBorder="1"/>
    <xf numFmtId="168" fontId="0" fillId="0" borderId="17" xfId="0" applyNumberFormat="1" applyFill="1" applyBorder="1" applyAlignment="1">
      <alignment horizontal="right"/>
    </xf>
    <xf numFmtId="10" fontId="0" fillId="0" borderId="0" xfId="77" applyNumberFormat="1" applyFont="1" applyBorder="1"/>
    <xf numFmtId="0" fontId="4" fillId="0" borderId="3" xfId="0"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4" fillId="0" borderId="3" xfId="0" applyFont="1" applyFill="1"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4" fillId="0" borderId="0" xfId="0" applyFont="1" applyFill="1" applyBorder="1" applyAlignment="1">
      <alignment horizontal="center" wrapText="1"/>
    </xf>
    <xf numFmtId="2" fontId="0" fillId="0" borderId="4" xfId="0" applyNumberFormat="1" applyBorder="1"/>
    <xf numFmtId="169" fontId="0" fillId="0" borderId="1" xfId="0" applyNumberFormat="1" applyBorder="1"/>
    <xf numFmtId="2" fontId="0" fillId="0" borderId="1" xfId="0" applyNumberFormat="1" applyBorder="1"/>
    <xf numFmtId="168" fontId="0" fillId="0" borderId="17" xfId="0" applyNumberFormat="1" applyFill="1" applyBorder="1"/>
    <xf numFmtId="168" fontId="0" fillId="0" borderId="21" xfId="0" applyNumberFormat="1" applyFill="1" applyBorder="1"/>
    <xf numFmtId="168" fontId="0" fillId="0" borderId="18" xfId="0" applyNumberFormat="1" applyFill="1" applyBorder="1"/>
    <xf numFmtId="168" fontId="0" fillId="0" borderId="21" xfId="0" applyNumberFormat="1" applyFill="1" applyBorder="1" applyAlignment="1">
      <alignment horizontal="right"/>
    </xf>
    <xf numFmtId="168" fontId="0" fillId="0" borderId="18" xfId="0" applyNumberFormat="1" applyFill="1" applyBorder="1" applyAlignment="1">
      <alignment horizontal="right"/>
    </xf>
    <xf numFmtId="0" fontId="1" fillId="0" borderId="19" xfId="0" applyFont="1" applyFill="1" applyBorder="1" applyAlignment="1">
      <alignment horizontal="center" wrapText="1"/>
    </xf>
    <xf numFmtId="10" fontId="4" fillId="0" borderId="16" xfId="71" applyNumberFormat="1" applyFont="1" applyFill="1" applyBorder="1" applyAlignment="1">
      <alignment horizontal="center" wrapText="1"/>
    </xf>
    <xf numFmtId="0" fontId="4" fillId="0" borderId="16" xfId="0" applyFont="1" applyFill="1" applyBorder="1" applyAlignment="1">
      <alignment horizontal="center" wrapText="1"/>
    </xf>
    <xf numFmtId="0" fontId="4" fillId="0" borderId="17" xfId="0" applyFont="1" applyFill="1" applyBorder="1" applyAlignment="1">
      <alignment horizontal="center" wrapText="1"/>
    </xf>
    <xf numFmtId="169" fontId="0" fillId="0" borderId="21" xfId="0" applyNumberFormat="1" applyBorder="1"/>
    <xf numFmtId="0" fontId="0" fillId="0" borderId="21" xfId="0" applyBorder="1"/>
    <xf numFmtId="2" fontId="0" fillId="0" borderId="21" xfId="0" applyNumberFormat="1" applyBorder="1"/>
    <xf numFmtId="0" fontId="0" fillId="0" borderId="18" xfId="0" applyBorder="1"/>
    <xf numFmtId="0" fontId="28" fillId="0" borderId="16" xfId="0" applyFont="1" applyFill="1" applyBorder="1" applyAlignment="1">
      <alignment horizontal="center"/>
    </xf>
    <xf numFmtId="0" fontId="28" fillId="0" borderId="17" xfId="0" applyFont="1" applyFill="1" applyBorder="1" applyAlignment="1">
      <alignment horizontal="center"/>
    </xf>
    <xf numFmtId="0" fontId="0" fillId="0" borderId="4" xfId="0" applyFill="1" applyBorder="1" applyAlignment="1">
      <alignment horizontal="center"/>
    </xf>
    <xf numFmtId="0" fontId="0" fillId="0" borderId="12" xfId="0" applyFill="1" applyBorder="1" applyAlignment="1">
      <alignment horizontal="center"/>
    </xf>
    <xf numFmtId="170" fontId="0" fillId="0" borderId="21" xfId="0" applyNumberFormat="1" applyBorder="1" applyAlignment="1">
      <alignment horizontal="right"/>
    </xf>
    <xf numFmtId="0" fontId="0" fillId="0" borderId="23" xfId="0" applyBorder="1"/>
    <xf numFmtId="0" fontId="0" fillId="0" borderId="24" xfId="0" applyBorder="1"/>
    <xf numFmtId="2" fontId="0" fillId="0" borderId="23" xfId="0" applyNumberFormat="1" applyFill="1" applyBorder="1"/>
    <xf numFmtId="2" fontId="0" fillId="0" borderId="23" xfId="0" applyNumberFormat="1" applyBorder="1"/>
    <xf numFmtId="168" fontId="0" fillId="0" borderId="22" xfId="0" applyNumberFormat="1" applyFill="1" applyBorder="1"/>
    <xf numFmtId="2" fontId="0" fillId="0" borderId="4" xfId="0" applyNumberFormat="1" applyFill="1" applyBorder="1"/>
    <xf numFmtId="10" fontId="4" fillId="0" borderId="2" xfId="71" applyNumberFormat="1" applyFont="1" applyFill="1" applyBorder="1" applyAlignment="1">
      <alignment horizontal="center"/>
    </xf>
    <xf numFmtId="0" fontId="4" fillId="0" borderId="2" xfId="0" applyFont="1" applyFill="1" applyBorder="1" applyAlignment="1">
      <alignment horizontal="center"/>
    </xf>
    <xf numFmtId="0" fontId="4" fillId="0" borderId="20" xfId="0" applyFont="1" applyFill="1" applyBorder="1" applyAlignment="1">
      <alignment horizontal="center"/>
    </xf>
    <xf numFmtId="0" fontId="0" fillId="0" borderId="4" xfId="0" applyBorder="1" applyAlignment="1">
      <alignment horizontal="center" vertical="center"/>
    </xf>
    <xf numFmtId="2" fontId="0" fillId="0" borderId="4" xfId="0" applyNumberFormat="1" applyBorder="1" applyAlignment="1">
      <alignment horizontal="center" vertical="center"/>
    </xf>
    <xf numFmtId="2" fontId="0" fillId="0" borderId="23" xfId="0" applyNumberFormat="1" applyBorder="1" applyAlignment="1">
      <alignment horizontal="center" vertical="center"/>
    </xf>
    <xf numFmtId="0" fontId="4" fillId="35" borderId="0" xfId="0" applyFont="1" applyFill="1" applyBorder="1" applyAlignment="1">
      <alignment vertical="center"/>
    </xf>
    <xf numFmtId="0" fontId="0" fillId="35" borderId="0" xfId="0" applyFill="1"/>
    <xf numFmtId="10" fontId="4" fillId="35" borderId="0" xfId="71" applyNumberFormat="1" applyFont="1" applyFill="1" applyAlignment="1">
      <alignment horizontal="center" wrapText="1"/>
    </xf>
    <xf numFmtId="0" fontId="4" fillId="35" borderId="0" xfId="0" applyFont="1" applyFill="1" applyAlignment="1">
      <alignment horizontal="center" wrapText="1"/>
    </xf>
    <xf numFmtId="0" fontId="0" fillId="35" borderId="0" xfId="0" applyFill="1" applyBorder="1" applyAlignment="1">
      <alignment wrapText="1"/>
    </xf>
    <xf numFmtId="0" fontId="2" fillId="35" borderId="0" xfId="32" applyNumberFormat="1" applyFont="1" applyFill="1" applyBorder="1" applyAlignment="1">
      <alignment horizontal="right" vertical="center"/>
    </xf>
    <xf numFmtId="43" fontId="2" fillId="36" borderId="0" xfId="32" applyFont="1" applyFill="1" applyBorder="1" applyAlignment="1">
      <alignment horizontal="center" vertical="center"/>
    </xf>
    <xf numFmtId="2" fontId="0" fillId="28" borderId="0" xfId="0" applyNumberFormat="1" applyFill="1" applyBorder="1"/>
    <xf numFmtId="169" fontId="2" fillId="36" borderId="0" xfId="0" applyNumberFormat="1" applyFont="1" applyFill="1" applyBorder="1" applyAlignment="1">
      <alignment horizontal="center" vertical="center" wrapText="1"/>
    </xf>
    <xf numFmtId="169" fontId="0" fillId="36" borderId="0" xfId="0" applyNumberFormat="1" applyFill="1" applyBorder="1" applyAlignment="1">
      <alignment horizontal="center" wrapText="1"/>
    </xf>
    <xf numFmtId="2" fontId="0" fillId="35" borderId="0" xfId="0" applyNumberFormat="1" applyFill="1" applyBorder="1" applyAlignment="1">
      <alignment wrapText="1"/>
    </xf>
    <xf numFmtId="0" fontId="0" fillId="37" borderId="2" xfId="0" applyFill="1" applyBorder="1"/>
    <xf numFmtId="0" fontId="4" fillId="37" borderId="2" xfId="0" applyFont="1" applyFill="1" applyBorder="1" applyAlignment="1">
      <alignment vertical="center"/>
    </xf>
    <xf numFmtId="0" fontId="0" fillId="37" borderId="2" xfId="0" applyFill="1" applyBorder="1" applyAlignment="1">
      <alignment wrapText="1"/>
    </xf>
    <xf numFmtId="44" fontId="4" fillId="37" borderId="2" xfId="0" applyNumberFormat="1" applyFont="1" applyFill="1" applyBorder="1" applyAlignment="1">
      <alignment horizontal="center" wrapText="1"/>
    </xf>
    <xf numFmtId="0" fontId="2" fillId="35" borderId="0" xfId="0" applyFont="1" applyFill="1" applyBorder="1"/>
    <xf numFmtId="0" fontId="33" fillId="35" borderId="0" xfId="0" applyFont="1" applyFill="1" applyBorder="1"/>
    <xf numFmtId="0" fontId="2" fillId="38" borderId="28" xfId="32" applyNumberFormat="1" applyFont="1" applyFill="1" applyBorder="1" applyAlignment="1">
      <alignment horizontal="right" vertical="center"/>
    </xf>
    <xf numFmtId="0" fontId="0" fillId="35" borderId="0" xfId="0" applyFill="1" applyBorder="1"/>
    <xf numFmtId="43" fontId="2" fillId="38" borderId="0" xfId="32" applyFont="1" applyFill="1" applyBorder="1" applyAlignment="1">
      <alignment horizontal="center" vertical="center"/>
    </xf>
    <xf numFmtId="10" fontId="4" fillId="0" borderId="3" xfId="71" applyNumberFormat="1" applyFont="1" applyFill="1" applyBorder="1" applyAlignment="1">
      <alignment horizontal="center" wrapText="1"/>
    </xf>
    <xf numFmtId="0" fontId="0" fillId="0" borderId="3" xfId="0" applyFont="1" applyFill="1" applyBorder="1" applyAlignment="1">
      <alignment horizontal="center"/>
    </xf>
    <xf numFmtId="0" fontId="0" fillId="36" borderId="30" xfId="0" applyFill="1" applyBorder="1" applyAlignment="1">
      <alignment horizontal="left"/>
    </xf>
    <xf numFmtId="0" fontId="0" fillId="36" borderId="0" xfId="0" applyFill="1" applyBorder="1" applyAlignment="1">
      <alignment horizontal="left"/>
    </xf>
    <xf numFmtId="0" fontId="4" fillId="35" borderId="25" xfId="0" applyFont="1" applyFill="1" applyBorder="1" applyAlignment="1">
      <alignment horizontal="center" wrapText="1"/>
    </xf>
    <xf numFmtId="0" fontId="4" fillId="35" borderId="26" xfId="0" applyFont="1" applyFill="1" applyBorder="1" applyAlignment="1">
      <alignment horizontal="center" wrapText="1"/>
    </xf>
    <xf numFmtId="2" fontId="0" fillId="0" borderId="4" xfId="0" applyNumberFormat="1" applyBorder="1" applyAlignment="1">
      <alignment horizontal="right" vertical="center"/>
    </xf>
    <xf numFmtId="2" fontId="0" fillId="0" borderId="23" xfId="0" applyNumberFormat="1" applyBorder="1" applyAlignment="1">
      <alignment horizontal="right" vertical="center"/>
    </xf>
    <xf numFmtId="2" fontId="0" fillId="0" borderId="4" xfId="0" applyNumberFormat="1" applyBorder="1" applyAlignment="1">
      <alignment horizontal="right"/>
    </xf>
    <xf numFmtId="2" fontId="0" fillId="0" borderId="23" xfId="0" applyNumberFormat="1" applyBorder="1" applyAlignment="1">
      <alignment horizontal="right"/>
    </xf>
    <xf numFmtId="2" fontId="0" fillId="0" borderId="4" xfId="0" applyNumberFormat="1" applyFill="1" applyBorder="1" applyAlignment="1">
      <alignment horizontal="right"/>
    </xf>
    <xf numFmtId="2" fontId="0" fillId="0" borderId="23" xfId="0" applyNumberFormat="1" applyFill="1" applyBorder="1" applyAlignment="1">
      <alignment horizontal="right"/>
    </xf>
    <xf numFmtId="0" fontId="0" fillId="0" borderId="23" xfId="0" applyBorder="1" applyAlignment="1">
      <alignment horizontal="right"/>
    </xf>
    <xf numFmtId="43" fontId="0" fillId="38" borderId="29" xfId="0" applyNumberFormat="1" applyFill="1" applyBorder="1" applyAlignment="1">
      <alignment horizontal="right"/>
    </xf>
    <xf numFmtId="0" fontId="0" fillId="0" borderId="22" xfId="0" applyFill="1" applyBorder="1" applyAlignment="1">
      <alignment horizontal="center"/>
    </xf>
    <xf numFmtId="168" fontId="0" fillId="0" borderId="17" xfId="0" applyNumberFormat="1" applyBorder="1"/>
    <xf numFmtId="43" fontId="0" fillId="0" borderId="0" xfId="0" applyNumberFormat="1"/>
    <xf numFmtId="169" fontId="0" fillId="38" borderId="29" xfId="0" applyNumberFormat="1" applyFill="1" applyBorder="1" applyAlignment="1">
      <alignment horizontal="right" wrapText="1"/>
    </xf>
    <xf numFmtId="168" fontId="0" fillId="0" borderId="0" xfId="0" applyNumberFormat="1"/>
    <xf numFmtId="44" fontId="0" fillId="0" borderId="0" xfId="80" applyFont="1" applyBorder="1"/>
    <xf numFmtId="171" fontId="0" fillId="0" borderId="21" xfId="77" applyNumberFormat="1" applyFont="1" applyBorder="1"/>
    <xf numFmtId="44" fontId="0" fillId="0" borderId="0" xfId="0" applyNumberFormat="1" applyFill="1" applyBorder="1"/>
    <xf numFmtId="0" fontId="28" fillId="0" borderId="0" xfId="0" applyFont="1" applyBorder="1"/>
    <xf numFmtId="168" fontId="28" fillId="0" borderId="0" xfId="0" applyNumberFormat="1" applyFont="1" applyBorder="1"/>
    <xf numFmtId="0" fontId="0" fillId="0" borderId="12" xfId="0" applyBorder="1"/>
    <xf numFmtId="0" fontId="0" fillId="0" borderId="1" xfId="0" applyFill="1" applyBorder="1"/>
    <xf numFmtId="168" fontId="0" fillId="0" borderId="20" xfId="0" applyNumberFormat="1" applyFill="1" applyBorder="1" applyAlignment="1">
      <alignment horizontal="right"/>
    </xf>
    <xf numFmtId="0" fontId="0" fillId="0" borderId="0" xfId="0"/>
    <xf numFmtId="0" fontId="0" fillId="0" borderId="3" xfId="0" applyFill="1" applyBorder="1"/>
    <xf numFmtId="168" fontId="0" fillId="0" borderId="3" xfId="0" applyNumberFormat="1" applyFill="1" applyBorder="1"/>
    <xf numFmtId="168" fontId="0" fillId="0" borderId="35" xfId="0" applyNumberFormat="1" applyFill="1" applyBorder="1"/>
    <xf numFmtId="172" fontId="0" fillId="0" borderId="5" xfId="77" applyNumberFormat="1" applyFont="1" applyBorder="1"/>
    <xf numFmtId="0" fontId="0" fillId="0" borderId="23" xfId="0" applyFill="1" applyBorder="1"/>
    <xf numFmtId="0" fontId="0" fillId="0" borderId="0" xfId="0" quotePrefix="1"/>
    <xf numFmtId="0" fontId="0" fillId="0" borderId="0" xfId="0"/>
    <xf numFmtId="0" fontId="28" fillId="0" borderId="0" xfId="0" applyFont="1" applyFill="1" applyBorder="1"/>
    <xf numFmtId="44" fontId="0" fillId="0" borderId="0" xfId="80" quotePrefix="1" applyFont="1" applyBorder="1"/>
    <xf numFmtId="172" fontId="0" fillId="0" borderId="0" xfId="77" applyNumberFormat="1" applyFont="1"/>
    <xf numFmtId="0" fontId="0" fillId="0" borderId="0" xfId="0"/>
    <xf numFmtId="0" fontId="37" fillId="40" borderId="33" xfId="81" applyFill="1"/>
    <xf numFmtId="43" fontId="0" fillId="0" borderId="16" xfId="82" applyFont="1" applyBorder="1"/>
    <xf numFmtId="43" fontId="0" fillId="0" borderId="0" xfId="82" applyFont="1" applyBorder="1"/>
    <xf numFmtId="43" fontId="0" fillId="0" borderId="19" xfId="82" applyFont="1" applyBorder="1"/>
    <xf numFmtId="43" fontId="0" fillId="0" borderId="4" xfId="82" applyFont="1" applyBorder="1"/>
    <xf numFmtId="168" fontId="0" fillId="0" borderId="3" xfId="0" applyNumberFormat="1" applyBorder="1"/>
    <xf numFmtId="43" fontId="0" fillId="0" borderId="4" xfId="82" applyFont="1" applyFill="1" applyBorder="1"/>
    <xf numFmtId="43" fontId="0" fillId="0" borderId="23" xfId="82" applyFont="1" applyBorder="1"/>
    <xf numFmtId="43" fontId="0" fillId="0" borderId="3" xfId="82" applyFont="1" applyBorder="1"/>
    <xf numFmtId="43" fontId="0" fillId="33" borderId="4" xfId="82" applyFont="1" applyFill="1" applyBorder="1"/>
    <xf numFmtId="43" fontId="0" fillId="0" borderId="0" xfId="82" applyFont="1"/>
    <xf numFmtId="10" fontId="4" fillId="0" borderId="19" xfId="71" applyNumberFormat="1" applyFont="1" applyFill="1" applyBorder="1" applyAlignment="1">
      <alignment horizontal="center" wrapText="1"/>
    </xf>
    <xf numFmtId="0" fontId="0" fillId="0" borderId="1" xfId="0" applyFill="1" applyBorder="1" applyAlignment="1">
      <alignment horizontal="center"/>
    </xf>
    <xf numFmtId="43" fontId="0" fillId="32" borderId="4" xfId="82" applyFont="1" applyFill="1" applyBorder="1"/>
    <xf numFmtId="43" fontId="0" fillId="32" borderId="5" xfId="82" applyFont="1" applyFill="1" applyBorder="1"/>
    <xf numFmtId="0" fontId="4" fillId="0" borderId="1" xfId="0" applyFont="1" applyFill="1" applyBorder="1" applyAlignment="1">
      <alignment horizontal="center" wrapText="1"/>
    </xf>
    <xf numFmtId="0" fontId="0" fillId="0" borderId="1" xfId="0" applyFont="1" applyFill="1" applyBorder="1" applyAlignment="1">
      <alignment horizontal="center"/>
    </xf>
    <xf numFmtId="43" fontId="41" fillId="32" borderId="4" xfId="82" applyFont="1" applyFill="1" applyBorder="1" applyAlignment="1">
      <alignment horizontal="right"/>
    </xf>
    <xf numFmtId="43" fontId="0" fillId="32" borderId="4" xfId="82" applyFont="1" applyFill="1" applyBorder="1" applyAlignment="1">
      <alignment horizontal="right"/>
    </xf>
    <xf numFmtId="43" fontId="0" fillId="0" borderId="23" xfId="82" applyFont="1" applyFill="1" applyBorder="1"/>
    <xf numFmtId="43" fontId="41" fillId="32" borderId="23" xfId="82" applyFont="1" applyFill="1" applyBorder="1" applyAlignment="1">
      <alignment horizontal="right"/>
    </xf>
    <xf numFmtId="43" fontId="0" fillId="33" borderId="23" xfId="82" applyFont="1" applyFill="1" applyBorder="1"/>
    <xf numFmtId="43" fontId="0" fillId="32" borderId="23" xfId="82" applyFont="1" applyFill="1" applyBorder="1" applyAlignment="1">
      <alignment horizontal="right"/>
    </xf>
    <xf numFmtId="43" fontId="0" fillId="0" borderId="24" xfId="82" applyFont="1" applyBorder="1"/>
    <xf numFmtId="43" fontId="0" fillId="32" borderId="5" xfId="82" applyFont="1" applyFill="1" applyBorder="1" applyAlignment="1">
      <alignment horizontal="right"/>
    </xf>
    <xf numFmtId="43" fontId="0" fillId="32" borderId="24" xfId="82" applyFont="1" applyFill="1" applyBorder="1" applyAlignment="1">
      <alignment horizontal="right"/>
    </xf>
    <xf numFmtId="173" fontId="0" fillId="0" borderId="4" xfId="82" applyNumberFormat="1" applyFont="1" applyFill="1" applyBorder="1"/>
    <xf numFmtId="173" fontId="0" fillId="0" borderId="23" xfId="82" applyNumberFormat="1" applyFont="1" applyFill="1" applyBorder="1"/>
    <xf numFmtId="173" fontId="0" fillId="32" borderId="4" xfId="82" applyNumberFormat="1" applyFont="1" applyFill="1" applyBorder="1"/>
    <xf numFmtId="173" fontId="41" fillId="32" borderId="4" xfId="82" applyNumberFormat="1" applyFont="1" applyFill="1" applyBorder="1" applyAlignment="1">
      <alignment horizontal="right"/>
    </xf>
    <xf numFmtId="173" fontId="41" fillId="32" borderId="23" xfId="82" applyNumberFormat="1" applyFont="1" applyFill="1" applyBorder="1" applyAlignment="1">
      <alignment horizontal="right"/>
    </xf>
    <xf numFmtId="173" fontId="0" fillId="33" borderId="4" xfId="82" applyNumberFormat="1" applyFont="1" applyFill="1" applyBorder="1"/>
    <xf numFmtId="173" fontId="0" fillId="33" borderId="23" xfId="82" applyNumberFormat="1" applyFont="1" applyFill="1" applyBorder="1"/>
    <xf numFmtId="173" fontId="0" fillId="32" borderId="4" xfId="82" applyNumberFormat="1" applyFont="1" applyFill="1" applyBorder="1" applyAlignment="1">
      <alignment horizontal="right"/>
    </xf>
    <xf numFmtId="173" fontId="0" fillId="32" borderId="23" xfId="82" applyNumberFormat="1" applyFont="1" applyFill="1" applyBorder="1" applyAlignment="1">
      <alignment horizontal="right"/>
    </xf>
    <xf numFmtId="173" fontId="0" fillId="32" borderId="5" xfId="82" applyNumberFormat="1" applyFont="1" applyFill="1" applyBorder="1"/>
    <xf numFmtId="173" fontId="0" fillId="32" borderId="5" xfId="82" applyNumberFormat="1" applyFont="1" applyFill="1" applyBorder="1" applyAlignment="1">
      <alignment horizontal="right"/>
    </xf>
    <xf numFmtId="173" fontId="0" fillId="32" borderId="24" xfId="82" applyNumberFormat="1" applyFont="1" applyFill="1" applyBorder="1" applyAlignment="1">
      <alignment horizontal="right"/>
    </xf>
    <xf numFmtId="0" fontId="0" fillId="32" borderId="24" xfId="0" applyFill="1" applyBorder="1"/>
    <xf numFmtId="0" fontId="1" fillId="0" borderId="3" xfId="0" applyFont="1" applyFill="1" applyBorder="1" applyAlignment="1">
      <alignment horizontal="center" wrapText="1"/>
    </xf>
    <xf numFmtId="0" fontId="0" fillId="0" borderId="3" xfId="0" applyFont="1" applyFill="1" applyBorder="1"/>
    <xf numFmtId="173" fontId="0" fillId="0" borderId="23" xfId="0" applyNumberFormat="1" applyFill="1" applyBorder="1"/>
    <xf numFmtId="173" fontId="0" fillId="0" borderId="23" xfId="0" applyNumberFormat="1" applyBorder="1"/>
    <xf numFmtId="173" fontId="0" fillId="32" borderId="23" xfId="0" applyNumberFormat="1" applyFill="1" applyBorder="1"/>
    <xf numFmtId="173" fontId="0" fillId="33" borderId="23" xfId="0" applyNumberFormat="1" applyFill="1" applyBorder="1"/>
    <xf numFmtId="173" fontId="0" fillId="32" borderId="24" xfId="0" applyNumberFormat="1" applyFill="1" applyBorder="1"/>
    <xf numFmtId="173" fontId="28" fillId="0" borderId="3" xfId="0" applyNumberFormat="1" applyFont="1" applyBorder="1"/>
    <xf numFmtId="0" fontId="28" fillId="0" borderId="3" xfId="0" applyFont="1" applyBorder="1"/>
    <xf numFmtId="0" fontId="28" fillId="0" borderId="1" xfId="0" applyFont="1" applyBorder="1"/>
    <xf numFmtId="168" fontId="28" fillId="0" borderId="2" xfId="0" applyNumberFormat="1" applyFont="1" applyBorder="1"/>
    <xf numFmtId="43" fontId="28" fillId="0" borderId="24" xfId="82" applyFont="1" applyBorder="1"/>
    <xf numFmtId="43" fontId="28" fillId="0" borderId="3" xfId="82" applyFont="1" applyBorder="1"/>
    <xf numFmtId="0" fontId="0" fillId="40" borderId="0" xfId="0" applyFill="1"/>
    <xf numFmtId="0" fontId="39" fillId="40" borderId="21" xfId="0" applyFont="1" applyFill="1" applyBorder="1" applyAlignment="1">
      <alignment vertical="center"/>
    </xf>
    <xf numFmtId="0" fontId="34" fillId="40" borderId="21" xfId="0" applyFont="1" applyFill="1" applyBorder="1" applyAlignment="1">
      <alignment vertical="center"/>
    </xf>
    <xf numFmtId="0" fontId="4" fillId="35" borderId="25" xfId="0" applyFont="1" applyFill="1" applyBorder="1" applyAlignment="1">
      <alignment horizontal="center"/>
    </xf>
    <xf numFmtId="44" fontId="28" fillId="0" borderId="3" xfId="80" applyFont="1" applyBorder="1"/>
    <xf numFmtId="44" fontId="0" fillId="0" borderId="3" xfId="80" applyFont="1" applyFill="1" applyBorder="1"/>
    <xf numFmtId="165" fontId="42" fillId="0" borderId="0" xfId="77" applyNumberFormat="1" applyFont="1" applyBorder="1"/>
    <xf numFmtId="169" fontId="0" fillId="0" borderId="3" xfId="0" applyNumberFormat="1" applyFill="1" applyBorder="1"/>
    <xf numFmtId="168" fontId="28" fillId="0" borderId="3" xfId="0" applyNumberFormat="1" applyFont="1" applyBorder="1"/>
    <xf numFmtId="0" fontId="1" fillId="2" borderId="3" xfId="0" applyFont="1" applyFill="1" applyBorder="1" applyAlignment="1">
      <alignment horizontal="right" wrapText="1"/>
    </xf>
    <xf numFmtId="168" fontId="0" fillId="0" borderId="22" xfId="0" applyNumberFormat="1" applyFill="1" applyBorder="1" applyAlignment="1">
      <alignment horizontal="right"/>
    </xf>
    <xf numFmtId="168" fontId="0" fillId="0" borderId="3" xfId="0" applyNumberFormat="1" applyFill="1" applyBorder="1" applyAlignment="1">
      <alignment horizontal="right"/>
    </xf>
    <xf numFmtId="169" fontId="0" fillId="0" borderId="1" xfId="0" applyNumberFormat="1" applyFill="1" applyBorder="1"/>
    <xf numFmtId="0" fontId="0" fillId="0" borderId="3" xfId="0" applyFill="1" applyBorder="1" applyAlignment="1">
      <alignment horizontal="center"/>
    </xf>
    <xf numFmtId="169" fontId="0" fillId="0" borderId="34" xfId="0" applyNumberFormat="1" applyFill="1" applyBorder="1"/>
    <xf numFmtId="169" fontId="0" fillId="0" borderId="36" xfId="0" applyNumberFormat="1" applyFill="1" applyBorder="1"/>
    <xf numFmtId="10" fontId="4" fillId="0" borderId="1" xfId="71" applyNumberFormat="1" applyFont="1" applyFill="1" applyBorder="1" applyAlignment="1">
      <alignment horizontal="center" wrapText="1"/>
    </xf>
    <xf numFmtId="168" fontId="0" fillId="0" borderId="1" xfId="0" applyNumberFormat="1" applyFill="1" applyBorder="1"/>
    <xf numFmtId="168" fontId="0" fillId="0" borderId="36" xfId="0" applyNumberFormat="1" applyFill="1" applyBorder="1"/>
    <xf numFmtId="0" fontId="28" fillId="0" borderId="3" xfId="0" applyFont="1" applyFill="1" applyBorder="1"/>
    <xf numFmtId="168" fontId="28" fillId="0" borderId="3" xfId="0" applyNumberFormat="1" applyFont="1" applyFill="1" applyBorder="1"/>
    <xf numFmtId="2" fontId="0" fillId="0" borderId="3" xfId="0" applyNumberFormat="1" applyBorder="1"/>
    <xf numFmtId="9" fontId="0" fillId="0" borderId="3" xfId="77" applyFont="1" applyBorder="1"/>
    <xf numFmtId="10" fontId="0" fillId="0" borderId="3" xfId="77" applyNumberFormat="1" applyFont="1" applyBorder="1"/>
    <xf numFmtId="0" fontId="28" fillId="0" borderId="3" xfId="0" applyFont="1" applyFill="1" applyBorder="1" applyAlignment="1">
      <alignment horizontal="center"/>
    </xf>
    <xf numFmtId="168" fontId="0" fillId="0" borderId="19" xfId="0" applyNumberFormat="1" applyBorder="1" applyAlignment="1">
      <alignment horizontal="right"/>
    </xf>
    <xf numFmtId="168" fontId="0" fillId="0" borderId="4" xfId="0" applyNumberFormat="1" applyBorder="1" applyAlignment="1">
      <alignment horizontal="right"/>
    </xf>
    <xf numFmtId="170" fontId="0" fillId="0" borderId="5" xfId="0" applyNumberFormat="1" applyBorder="1" applyAlignment="1">
      <alignment horizontal="right"/>
    </xf>
    <xf numFmtId="168" fontId="0" fillId="0" borderId="22" xfId="0" applyNumberFormat="1" applyBorder="1" applyAlignment="1">
      <alignment horizontal="right"/>
    </xf>
    <xf numFmtId="168" fontId="0" fillId="0" borderId="23" xfId="0" applyNumberFormat="1" applyBorder="1" applyAlignment="1">
      <alignment horizontal="right"/>
    </xf>
    <xf numFmtId="168" fontId="0" fillId="0" borderId="24" xfId="0" applyNumberFormat="1" applyBorder="1" applyAlignment="1">
      <alignment horizontal="right"/>
    </xf>
    <xf numFmtId="43" fontId="0" fillId="0" borderId="0" xfId="82" applyFont="1" applyFill="1" applyBorder="1" applyAlignment="1">
      <alignment horizontal="right"/>
    </xf>
    <xf numFmtId="43" fontId="0" fillId="0" borderId="4" xfId="82" applyFont="1" applyBorder="1" applyAlignment="1">
      <alignment horizontal="center"/>
    </xf>
    <xf numFmtId="43" fontId="0" fillId="0" borderId="4" xfId="82" applyFont="1" applyFill="1" applyBorder="1" applyAlignment="1">
      <alignment horizontal="center"/>
    </xf>
    <xf numFmtId="43" fontId="0" fillId="0" borderId="21" xfId="82" applyFont="1" applyFill="1" applyBorder="1" applyAlignment="1">
      <alignment horizontal="right"/>
    </xf>
    <xf numFmtId="43" fontId="0" fillId="0" borderId="18" xfId="82" applyFont="1" applyFill="1" applyBorder="1" applyAlignment="1">
      <alignment horizontal="right"/>
    </xf>
    <xf numFmtId="43" fontId="0" fillId="0" borderId="5" xfId="82" applyFont="1" applyBorder="1" applyAlignment="1">
      <alignment horizontal="center"/>
    </xf>
    <xf numFmtId="43" fontId="0" fillId="0" borderId="19" xfId="82" applyFont="1" applyBorder="1" applyAlignment="1">
      <alignment horizontal="right"/>
    </xf>
    <xf numFmtId="43" fontId="0" fillId="0" borderId="22" xfId="82" applyFont="1" applyBorder="1" applyAlignment="1">
      <alignment horizontal="right"/>
    </xf>
    <xf numFmtId="43" fontId="0" fillId="0" borderId="4" xfId="82" applyFont="1" applyBorder="1" applyAlignment="1">
      <alignment horizontal="right"/>
    </xf>
    <xf numFmtId="43" fontId="0" fillId="0" borderId="23" xfId="82" applyFont="1" applyBorder="1" applyAlignment="1">
      <alignment horizontal="right"/>
    </xf>
    <xf numFmtId="43" fontId="0" fillId="0" borderId="5" xfId="82" applyFont="1" applyBorder="1"/>
    <xf numFmtId="0" fontId="2" fillId="35" borderId="0" xfId="0" applyFont="1" applyFill="1" applyBorder="1" applyAlignment="1">
      <alignment horizontal="left" vertical="center"/>
    </xf>
    <xf numFmtId="0" fontId="2" fillId="35" borderId="27" xfId="0" applyFont="1" applyFill="1" applyBorder="1" applyAlignment="1">
      <alignment horizontal="left" vertical="center"/>
    </xf>
    <xf numFmtId="0" fontId="0" fillId="38" borderId="31" xfId="0" applyFill="1" applyBorder="1" applyAlignment="1">
      <alignment horizontal="left"/>
    </xf>
    <xf numFmtId="0" fontId="0" fillId="38" borderId="32" xfId="0" applyFill="1" applyBorder="1" applyAlignment="1">
      <alignment horizontal="left"/>
    </xf>
    <xf numFmtId="0" fontId="0" fillId="0" borderId="0" xfId="0"/>
    <xf numFmtId="0" fontId="29" fillId="0" borderId="1" xfId="0" applyFont="1" applyBorder="1" applyAlignment="1">
      <alignment horizontal="left" vertical="top" wrapText="1"/>
    </xf>
    <xf numFmtId="0" fontId="28" fillId="0" borderId="2" xfId="0" applyFont="1" applyBorder="1" applyAlignment="1">
      <alignment horizontal="left" vertical="top" wrapText="1"/>
    </xf>
    <xf numFmtId="0" fontId="28" fillId="0" borderId="20" xfId="0" applyFont="1" applyBorder="1" applyAlignment="1">
      <alignment horizontal="left" vertical="top" wrapText="1"/>
    </xf>
    <xf numFmtId="0" fontId="32" fillId="0" borderId="21" xfId="78" applyFont="1" applyFill="1" applyBorder="1" applyAlignment="1">
      <alignment horizontal="center"/>
    </xf>
    <xf numFmtId="0" fontId="28" fillId="0" borderId="1" xfId="0" applyFont="1" applyBorder="1" applyAlignment="1">
      <alignment horizontal="left" vertical="top" wrapText="1"/>
    </xf>
    <xf numFmtId="0" fontId="29" fillId="0" borderId="16" xfId="0" applyFont="1" applyBorder="1" applyAlignment="1">
      <alignment vertical="top" wrapText="1"/>
    </xf>
    <xf numFmtId="0" fontId="28" fillId="0" borderId="16" xfId="0" applyFont="1" applyBorder="1" applyAlignment="1">
      <alignment vertical="top" wrapText="1"/>
    </xf>
    <xf numFmtId="0" fontId="28" fillId="0" borderId="0" xfId="0" applyFont="1" applyBorder="1" applyAlignment="1">
      <alignment vertical="top" wrapText="1"/>
    </xf>
    <xf numFmtId="0" fontId="29" fillId="0" borderId="2" xfId="0" applyFont="1" applyBorder="1" applyAlignment="1">
      <alignment horizontal="left" vertical="top" wrapText="1"/>
    </xf>
    <xf numFmtId="0" fontId="29" fillId="0" borderId="20" xfId="0" applyFont="1" applyBorder="1" applyAlignment="1">
      <alignment horizontal="left" vertical="top" wrapText="1"/>
    </xf>
  </cellXfs>
  <cellStyles count="83">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Blockout" xfId="28"/>
    <cellStyle name="Calculation 2" xfId="29"/>
    <cellStyle name="Check Cell" xfId="81" builtinId="23"/>
    <cellStyle name="Check Cell 2" xfId="30"/>
    <cellStyle name="Comma" xfId="82" builtinId="3"/>
    <cellStyle name="Comma 2" xfId="32"/>
    <cellStyle name="Comma 2 2" xfId="79"/>
    <cellStyle name="Comma 3" xfId="33"/>
    <cellStyle name="Comma 4" xfId="31"/>
    <cellStyle name="Currency" xfId="80" builtinId="4"/>
    <cellStyle name="Currency 2" xfId="35"/>
    <cellStyle name="Currency 3" xfId="36"/>
    <cellStyle name="Currency 4" xfId="34"/>
    <cellStyle name="Explanatory Text 2" xfId="37"/>
    <cellStyle name="Good 2" xfId="38"/>
    <cellStyle name="Heading 1 2" xfId="39"/>
    <cellStyle name="Heading 2 2" xfId="40"/>
    <cellStyle name="Heading 3 2" xfId="41"/>
    <cellStyle name="Heading 4 2" xfId="42"/>
    <cellStyle name="Hyperlink 2" xfId="43"/>
    <cellStyle name="Import" xfId="44"/>
    <cellStyle name="Import%" xfId="45"/>
    <cellStyle name="import_AER final decision for EA distribution - RFM" xfId="46"/>
    <cellStyle name="Input 2" xfId="47"/>
    <cellStyle name="Input1" xfId="48"/>
    <cellStyle name="Input1 2" xfId="49"/>
    <cellStyle name="Input1 3" xfId="50"/>
    <cellStyle name="Input1%" xfId="51"/>
    <cellStyle name="Input1_GLOBAL CAPEX model final" xfId="52"/>
    <cellStyle name="Input1default" xfId="53"/>
    <cellStyle name="Input1default%" xfId="54"/>
    <cellStyle name="Input2" xfId="55"/>
    <cellStyle name="Input2%" xfId="56"/>
    <cellStyle name="Input3" xfId="57"/>
    <cellStyle name="Input3 2" xfId="58"/>
    <cellStyle name="Input3 3" xfId="59"/>
    <cellStyle name="Input3%" xfId="60"/>
    <cellStyle name="key result" xfId="61"/>
    <cellStyle name="Linked Cell 2" xfId="62"/>
    <cellStyle name="Local import" xfId="63"/>
    <cellStyle name="Local import %" xfId="64"/>
    <cellStyle name="Neutral" xfId="78" builtinId="28"/>
    <cellStyle name="Neutral 2" xfId="65"/>
    <cellStyle name="Normal" xfId="0" builtinId="0"/>
    <cellStyle name="Normal 2" xfId="1"/>
    <cellStyle name="Normal 3" xfId="66"/>
    <cellStyle name="Normal 4" xfId="67"/>
    <cellStyle name="Normal 5" xfId="2"/>
    <cellStyle name="Note 2" xfId="68"/>
    <cellStyle name="Output 2" xfId="69"/>
    <cellStyle name="Percent" xfId="77" builtinId="5"/>
    <cellStyle name="Percent 2" xfId="71"/>
    <cellStyle name="Percent 3" xfId="72"/>
    <cellStyle name="Percent 4" xfId="70"/>
    <cellStyle name="R04L" xfId="73"/>
    <cellStyle name="Title 2" xfId="74"/>
    <cellStyle name="Total 2" xfId="75"/>
    <cellStyle name="Warning Text 2" xfId="7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10</xdr:col>
      <xdr:colOff>142875</xdr:colOff>
      <xdr:row>51</xdr:row>
      <xdr:rowOff>161925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2095500"/>
          <a:ext cx="5629275" cy="7781925"/>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TRMs%20and%20RFMs\SRP\Inputs\Load%20Control%20Calculation%20-%20based%20on%20replacement%20cost%20-%20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lacement Cost Calcs"/>
      <sheetName val="Metering Inventory"/>
      <sheetName val="LCD inventory"/>
    </sheetNames>
    <sheetDataSet>
      <sheetData sheetId="0">
        <row r="3">
          <cell r="I3">
            <v>0.14274683553007775</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
  <sheetViews>
    <sheetView topLeftCell="A7" workbookViewId="0">
      <selection activeCell="Q26" sqref="Q26"/>
    </sheetView>
  </sheetViews>
  <sheetFormatPr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codeName="Sheet13">
    <tabColor theme="6" tint="0.59999389629810485"/>
  </sheetPr>
  <dimension ref="A1:H75"/>
  <sheetViews>
    <sheetView zoomScaleNormal="100" workbookViewId="0">
      <selection activeCell="F38" sqref="F38"/>
    </sheetView>
  </sheetViews>
  <sheetFormatPr defaultRowHeight="15"/>
  <cols>
    <col min="1" max="1" width="71.85546875" customWidth="1"/>
    <col min="2" max="2" width="23.85546875" customWidth="1"/>
    <col min="3" max="3" width="35.5703125" customWidth="1"/>
    <col min="4" max="4" width="23.85546875" customWidth="1"/>
    <col min="5" max="5" width="20.5703125" customWidth="1"/>
  </cols>
  <sheetData>
    <row r="1" spans="1:4">
      <c r="A1" s="1" t="s">
        <v>99</v>
      </c>
      <c r="B1" s="4"/>
      <c r="C1" s="2"/>
      <c r="D1" s="1"/>
    </row>
    <row r="2" spans="1:4" ht="126.75" customHeight="1">
      <c r="A2" s="259" t="s">
        <v>138</v>
      </c>
      <c r="B2" s="256"/>
      <c r="C2" s="256"/>
      <c r="D2" s="256"/>
    </row>
    <row r="4" spans="1:4">
      <c r="A4" s="1" t="s">
        <v>32</v>
      </c>
      <c r="B4" s="4"/>
      <c r="C4" s="2"/>
      <c r="D4" s="217"/>
    </row>
    <row r="5" spans="1:4">
      <c r="A5" s="11"/>
      <c r="D5" s="21"/>
    </row>
    <row r="6" spans="1:4">
      <c r="A6" s="11"/>
      <c r="D6" s="22"/>
    </row>
    <row r="7" spans="1:4" ht="18.75" customHeight="1">
      <c r="A7" s="3" t="s">
        <v>25</v>
      </c>
      <c r="B7" s="57" t="str">
        <f>'Input Opening RAB'!N3</f>
        <v>Opening Tax Value</v>
      </c>
      <c r="C7" s="20" t="str">
        <f>'Input Opening RAB'!O3</f>
        <v>Tax Remaining Life</v>
      </c>
      <c r="D7" s="20" t="str">
        <f>'Input Opening RAB'!P3</f>
        <v>Tax Standard Life</v>
      </c>
    </row>
    <row r="8" spans="1:4">
      <c r="A8" s="26"/>
      <c r="B8" s="9" t="s">
        <v>31</v>
      </c>
      <c r="C8" s="9" t="s">
        <v>30</v>
      </c>
      <c r="D8" s="9" t="s">
        <v>30</v>
      </c>
    </row>
    <row r="9" spans="1:4">
      <c r="A9" s="49" t="str">
        <f>'Input Opening RAB'!G4</f>
        <v>Sub-transmission lines and cables</v>
      </c>
      <c r="B9" s="218">
        <f>'Input Opening RAB'!N4</f>
        <v>946.88046448596401</v>
      </c>
      <c r="C9" s="55">
        <f>'Input Opening RAB'!O4</f>
        <v>33.940307327339212</v>
      </c>
      <c r="D9" s="55">
        <f>'Input Opening RAB'!P4</f>
        <v>47.5</v>
      </c>
    </row>
    <row r="10" spans="1:4">
      <c r="A10" s="49" t="str">
        <f>'Input Opening RAB'!G5</f>
        <v>Cable tunnel (dx)</v>
      </c>
      <c r="B10" s="218">
        <f>'Input Opening RAB'!N5</f>
        <v>128.0973086135559</v>
      </c>
      <c r="C10" s="55">
        <f>'Input Opening RAB'!O5</f>
        <v>38.53302639503476</v>
      </c>
      <c r="D10" s="55">
        <f>'Input Opening RAB'!P5</f>
        <v>40</v>
      </c>
    </row>
    <row r="11" spans="1:4">
      <c r="A11" s="49" t="str">
        <f>'Input Opening RAB'!G6</f>
        <v>Distribution lines and cables</v>
      </c>
      <c r="B11" s="218">
        <f>'Input Opening RAB'!N6</f>
        <v>1849.0489298689058</v>
      </c>
      <c r="C11" s="55">
        <f>'Input Opening RAB'!O6</f>
        <v>39.397092655927928</v>
      </c>
      <c r="D11" s="55">
        <f>'Input Opening RAB'!P6</f>
        <v>48.7</v>
      </c>
    </row>
    <row r="12" spans="1:4">
      <c r="A12" s="49" t="str">
        <f>'Input Opening RAB'!G7</f>
        <v>Substations</v>
      </c>
      <c r="B12" s="218">
        <f>'Input Opening RAB'!N7</f>
        <v>2572.8395025058608</v>
      </c>
      <c r="C12" s="55">
        <f>'Input Opening RAB'!O7</f>
        <v>29.867815834551497</v>
      </c>
      <c r="D12" s="55">
        <f>'Input Opening RAB'!P7</f>
        <v>40</v>
      </c>
    </row>
    <row r="13" spans="1:4">
      <c r="A13" s="49" t="str">
        <f>'Input Opening RAB'!G8</f>
        <v>Transformers</v>
      </c>
      <c r="B13" s="218">
        <f>'Input Opening RAB'!N8</f>
        <v>463.18904762492019</v>
      </c>
      <c r="C13" s="55">
        <f>'Input Opening RAB'!O8</f>
        <v>27.89849518700597</v>
      </c>
      <c r="D13" s="55">
        <f>'Input Opening RAB'!P8</f>
        <v>42</v>
      </c>
    </row>
    <row r="14" spans="1:4">
      <c r="A14" s="49" t="str">
        <f>'Input Opening RAB'!G9</f>
        <v>Low Voltage Lines and Cables</v>
      </c>
      <c r="B14" s="218">
        <f>'Input Opening RAB'!N9</f>
        <v>1190.8446271432381</v>
      </c>
      <c r="C14" s="55">
        <f>'Input Opening RAB'!O9</f>
        <v>35.091079203833402</v>
      </c>
      <c r="D14" s="55">
        <f>'Input Opening RAB'!P9</f>
        <v>45.8</v>
      </c>
    </row>
    <row r="15" spans="1:4">
      <c r="A15" s="49" t="str">
        <f>'Input Opening RAB'!G10</f>
        <v>Customer Metering and Load Control</v>
      </c>
      <c r="B15" s="218">
        <f>'Input Opening RAB'!N10</f>
        <v>148.75710927679998</v>
      </c>
      <c r="C15" s="55">
        <f>'Input Opening RAB'!O10</f>
        <v>14.476029211645269</v>
      </c>
      <c r="D15" s="55">
        <f>'Input Opening RAB'!P10</f>
        <v>25</v>
      </c>
    </row>
    <row r="16" spans="1:4">
      <c r="A16" s="49" t="str">
        <f>'Input Opening RAB'!G11</f>
        <v>Customer Metering (digital)</v>
      </c>
      <c r="B16" s="218">
        <f>'Input Opening RAB'!N11</f>
        <v>86.294881717540363</v>
      </c>
      <c r="C16" s="55">
        <f>'Input Opening RAB'!O11</f>
        <v>12.681339560491102</v>
      </c>
      <c r="D16" s="55">
        <f>'Input Opening RAB'!P11</f>
        <v>15</v>
      </c>
    </row>
    <row r="17" spans="1:8">
      <c r="A17" s="49" t="str">
        <f>'Input Opening RAB'!G12</f>
        <v>Communications (digital) - dx</v>
      </c>
      <c r="B17" s="218">
        <f>'Input Opening RAB'!N12</f>
        <v>17.574811995220394</v>
      </c>
      <c r="C17" s="55">
        <f>'Input Opening RAB'!O12</f>
        <v>4.644955223357627</v>
      </c>
      <c r="D17" s="55">
        <f>'Input Opening RAB'!P12</f>
        <v>10</v>
      </c>
    </row>
    <row r="18" spans="1:8">
      <c r="A18" s="49" t="str">
        <f>'Input Opening RAB'!G13</f>
        <v>Total Communications</v>
      </c>
      <c r="B18" s="218">
        <f>'Input Opening RAB'!N13</f>
        <v>41.13609674352233</v>
      </c>
      <c r="C18" s="55">
        <f>'Input Opening RAB'!O13</f>
        <v>2.1682833623517399</v>
      </c>
      <c r="D18" s="55">
        <f>'Input Opening RAB'!P13</f>
        <v>7.4</v>
      </c>
    </row>
    <row r="19" spans="1:8">
      <c r="A19" s="49" t="str">
        <f>'Input Opening RAB'!G14</f>
        <v>System IT (dx)</v>
      </c>
      <c r="B19" s="218">
        <f>'Input Opening RAB'!N14</f>
        <v>248.12993967129302</v>
      </c>
      <c r="C19" s="55">
        <f>'Input Opening RAB'!O14</f>
        <v>5.1579374996654979</v>
      </c>
      <c r="D19" s="55">
        <f>'Input Opening RAB'!P14</f>
        <v>7</v>
      </c>
    </row>
    <row r="20" spans="1:8">
      <c r="A20" s="49" t="str">
        <f>'Input Opening RAB'!G15</f>
        <v>Ancillary substation equipment (dx)</v>
      </c>
      <c r="B20" s="218">
        <f>'Input Opening RAB'!N15</f>
        <v>52.958337452882454</v>
      </c>
      <c r="C20" s="55">
        <f>'Input Opening RAB'!O15</f>
        <v>12.508900027619248</v>
      </c>
      <c r="D20" s="55">
        <f>'Input Opening RAB'!P15</f>
        <v>15</v>
      </c>
    </row>
    <row r="21" spans="1:8">
      <c r="A21" s="49" t="str">
        <f>'Input Opening RAB'!G16</f>
        <v>Land and Easements</v>
      </c>
      <c r="B21" s="218">
        <f>'Input Opening RAB'!N16</f>
        <v>334.67841561818756</v>
      </c>
      <c r="C21" s="55" t="str">
        <f>'Input Opening RAB'!O16</f>
        <v>n/a</v>
      </c>
      <c r="D21" s="55" t="str">
        <f>'Input Opening RAB'!P16</f>
        <v>n/a</v>
      </c>
    </row>
    <row r="22" spans="1:8">
      <c r="A22" s="49" t="str">
        <f>'Input Opening RAB'!G17</f>
        <v>Emergency Spares (Major Plant, Excludes Inventory)</v>
      </c>
      <c r="B22" s="218">
        <f>'Input Opening RAB'!N17</f>
        <v>0</v>
      </c>
      <c r="C22" s="55" t="str">
        <f>'Input Opening RAB'!O17</f>
        <v>n/a</v>
      </c>
      <c r="D22" s="55" t="str">
        <f>'Input Opening RAB'!P17</f>
        <v>n/a</v>
      </c>
    </row>
    <row r="23" spans="1:8">
      <c r="A23" s="49" t="str">
        <f>'Input Opening RAB'!G18</f>
        <v>Furniture, fittings, plant and equipment</v>
      </c>
      <c r="B23" s="218">
        <f>'Input Opening RAB'!N18</f>
        <v>30.493918430123276</v>
      </c>
      <c r="C23" s="55">
        <f>'Input Opening RAB'!O18</f>
        <v>7.5121962570903067</v>
      </c>
      <c r="D23" s="55">
        <f>'Input Opening RAB'!P18</f>
        <v>10.6</v>
      </c>
    </row>
    <row r="24" spans="1:8">
      <c r="A24" s="49" t="str">
        <f>'Input Opening RAB'!G19</f>
        <v>Land (non-system)</v>
      </c>
      <c r="B24" s="218">
        <f>'Input Opening RAB'!N19</f>
        <v>53.448288171235909</v>
      </c>
      <c r="C24" s="55" t="str">
        <f>'Input Opening RAB'!O19</f>
        <v>n/a</v>
      </c>
      <c r="D24" s="55" t="str">
        <f>'Input Opening RAB'!P19</f>
        <v>n/a</v>
      </c>
      <c r="H24" s="141"/>
    </row>
    <row r="25" spans="1:8">
      <c r="A25" s="49" t="str">
        <f>'Input Opening RAB'!G20</f>
        <v>Other non system assets</v>
      </c>
      <c r="B25" s="218">
        <f>'Input Opening RAB'!N20</f>
        <v>1.797838387063734</v>
      </c>
      <c r="C25" s="55">
        <f>'Input Opening RAB'!O20</f>
        <v>2.6663106351358117</v>
      </c>
      <c r="D25" s="55">
        <f>'Input Opening RAB'!P20</f>
        <v>10.5</v>
      </c>
    </row>
    <row r="26" spans="1:8">
      <c r="A26" s="49" t="str">
        <f>'Input Opening RAB'!G21</f>
        <v>IT systems</v>
      </c>
      <c r="B26" s="218">
        <f>'Input Opening RAB'!N21</f>
        <v>88.022877949024092</v>
      </c>
      <c r="C26" s="55">
        <f>'Input Opening RAB'!O21</f>
        <v>2.5519376926157333</v>
      </c>
      <c r="D26" s="55">
        <f>'Input Opening RAB'!P21</f>
        <v>4</v>
      </c>
    </row>
    <row r="27" spans="1:8">
      <c r="A27" s="49" t="str">
        <f>'Input Opening RAB'!G22</f>
        <v>Motor vehicles</v>
      </c>
      <c r="B27" s="218">
        <f>'Input Opening RAB'!N22</f>
        <v>126.27152175302928</v>
      </c>
      <c r="C27" s="55">
        <f>'Input Opening RAB'!O22</f>
        <v>12.535838274071976</v>
      </c>
      <c r="D27" s="55">
        <f>'Input Opening RAB'!P22</f>
        <v>20</v>
      </c>
    </row>
    <row r="28" spans="1:8">
      <c r="A28" s="49" t="str">
        <f>'Input Opening RAB'!G23</f>
        <v>Buildings</v>
      </c>
      <c r="B28" s="218">
        <f>'Input Opening RAB'!N23</f>
        <v>228.34072296722891</v>
      </c>
      <c r="C28" s="55">
        <f>'Input Opening RAB'!O23</f>
        <v>33.180115454693528</v>
      </c>
      <c r="D28" s="55">
        <f>'Input Opening RAB'!P23</f>
        <v>40</v>
      </c>
    </row>
    <row r="29" spans="1:8">
      <c r="A29" s="142" t="str">
        <f>'Input Opening RAB'!G24</f>
        <v>Equity raising costs</v>
      </c>
      <c r="B29" s="219">
        <f>'Input Opening RAB'!N24</f>
        <v>24.448261632157436</v>
      </c>
      <c r="C29" s="143">
        <f>'Input Opening RAB'!O24</f>
        <v>36.578996819394263</v>
      </c>
      <c r="D29" s="143">
        <f>'Input Opening RAB'!P24</f>
        <v>47.42815308482453</v>
      </c>
    </row>
    <row r="30" spans="1:8">
      <c r="A30" s="204" t="s">
        <v>97</v>
      </c>
      <c r="B30" s="216">
        <f>SUM(B9:B29)</f>
        <v>8633.2529020077509</v>
      </c>
      <c r="C30" s="6"/>
      <c r="D30" s="6"/>
    </row>
    <row r="31" spans="1:8">
      <c r="A31" s="139"/>
      <c r="B31" s="140"/>
      <c r="C31" s="6"/>
      <c r="D31" s="6"/>
    </row>
    <row r="32" spans="1:8">
      <c r="A32" s="139"/>
      <c r="B32" s="140"/>
      <c r="C32" s="6"/>
      <c r="D32" s="6"/>
    </row>
    <row r="33" spans="1:5" ht="26.25">
      <c r="A33" s="40" t="s">
        <v>107</v>
      </c>
      <c r="B33" s="4" t="s">
        <v>144</v>
      </c>
      <c r="C33" s="2" t="s">
        <v>119</v>
      </c>
      <c r="D33" s="217"/>
    </row>
    <row r="34" spans="1:5">
      <c r="A34" s="9" t="s">
        <v>118</v>
      </c>
      <c r="B34" s="229">
        <f>'[1]Replacement Cost Calcs'!$I$3*SUM(B15:B16)</f>
        <v>33.55292789948642</v>
      </c>
      <c r="C34" s="230">
        <f>'[1]Replacement Cost Calcs'!$I$3</f>
        <v>0.14274683553007775</v>
      </c>
      <c r="D34" s="9"/>
    </row>
    <row r="40" spans="1:5">
      <c r="A40" s="40" t="s">
        <v>137</v>
      </c>
      <c r="B40" s="4"/>
      <c r="C40" s="2"/>
      <c r="D40" s="217"/>
    </row>
    <row r="41" spans="1:5" s="14" customFormat="1">
      <c r="A41" s="10"/>
      <c r="B41" s="10"/>
      <c r="C41" s="10"/>
      <c r="D41" s="10"/>
      <c r="E41"/>
    </row>
    <row r="42" spans="1:5" ht="18.75" customHeight="1">
      <c r="A42" s="3" t="s">
        <v>25</v>
      </c>
      <c r="B42" s="224" t="s">
        <v>26</v>
      </c>
      <c r="C42" s="171" t="s">
        <v>28</v>
      </c>
      <c r="D42" s="57" t="s">
        <v>29</v>
      </c>
    </row>
    <row r="43" spans="1:5">
      <c r="A43" s="26"/>
      <c r="B43" s="168" t="s">
        <v>31</v>
      </c>
      <c r="C43" s="172" t="s">
        <v>30</v>
      </c>
      <c r="D43" s="118" t="s">
        <v>30</v>
      </c>
    </row>
    <row r="44" spans="1:5">
      <c r="A44" s="142" t="s">
        <v>6</v>
      </c>
      <c r="B44" s="225">
        <f>B15-B34</f>
        <v>115.20418137731356</v>
      </c>
      <c r="C44" s="225">
        <f t="shared" ref="C44:D45" si="0">C15</f>
        <v>14.476029211645269</v>
      </c>
      <c r="D44" s="146">
        <f t="shared" si="0"/>
        <v>25</v>
      </c>
    </row>
    <row r="45" spans="1:5" ht="15.75" thickBot="1">
      <c r="A45" s="49" t="s">
        <v>7</v>
      </c>
      <c r="B45" s="89">
        <f>B16</f>
        <v>86.294881717540363</v>
      </c>
      <c r="C45" s="226">
        <f t="shared" si="0"/>
        <v>12.681339560491102</v>
      </c>
      <c r="D45" s="147">
        <f t="shared" si="0"/>
        <v>15</v>
      </c>
    </row>
    <row r="46" spans="1:5">
      <c r="A46" s="227" t="s">
        <v>117</v>
      </c>
      <c r="B46" s="228">
        <f>SUM(B44:B45)</f>
        <v>201.49906309485391</v>
      </c>
      <c r="C46" s="22"/>
      <c r="D46" s="22"/>
    </row>
    <row r="48" spans="1:5">
      <c r="A48" s="1" t="s">
        <v>136</v>
      </c>
      <c r="B48" s="4"/>
      <c r="C48" s="2"/>
      <c r="D48" s="217"/>
    </row>
    <row r="50" spans="1:4">
      <c r="A50" s="3" t="s">
        <v>25</v>
      </c>
      <c r="B50" s="117" t="str">
        <f>B7</f>
        <v>Opening Tax Value</v>
      </c>
      <c r="C50" s="171" t="s">
        <v>28</v>
      </c>
      <c r="D50" s="57" t="s">
        <v>29</v>
      </c>
    </row>
    <row r="51" spans="1:4">
      <c r="A51" s="26"/>
      <c r="B51" s="221" t="s">
        <v>31</v>
      </c>
      <c r="C51" s="172" t="s">
        <v>30</v>
      </c>
      <c r="D51" s="118" t="s">
        <v>30</v>
      </c>
    </row>
    <row r="52" spans="1:4">
      <c r="A52" s="145" t="str">
        <f>A9</f>
        <v>Sub-transmission lines and cables</v>
      </c>
      <c r="B52" s="215">
        <f>B9</f>
        <v>946.88046448596401</v>
      </c>
      <c r="C52" s="215">
        <f t="shared" ref="C52:D52" si="1">C9</f>
        <v>33.940307327339212</v>
      </c>
      <c r="D52" s="215">
        <f t="shared" si="1"/>
        <v>47.5</v>
      </c>
    </row>
    <row r="53" spans="1:4">
      <c r="A53" s="145" t="str">
        <f>A10</f>
        <v>Cable tunnel (dx)</v>
      </c>
      <c r="B53" s="215">
        <f t="shared" ref="B53:D53" si="2">B10</f>
        <v>128.0973086135559</v>
      </c>
      <c r="C53" s="215">
        <f t="shared" si="2"/>
        <v>38.53302639503476</v>
      </c>
      <c r="D53" s="215">
        <f t="shared" si="2"/>
        <v>40</v>
      </c>
    </row>
    <row r="54" spans="1:4">
      <c r="A54" s="145" t="str">
        <f t="shared" ref="A54:D57" si="3">A11</f>
        <v>Distribution lines and cables</v>
      </c>
      <c r="B54" s="215">
        <f t="shared" si="3"/>
        <v>1849.0489298689058</v>
      </c>
      <c r="C54" s="215">
        <f t="shared" si="3"/>
        <v>39.397092655927928</v>
      </c>
      <c r="D54" s="215">
        <f t="shared" si="3"/>
        <v>48.7</v>
      </c>
    </row>
    <row r="55" spans="1:4">
      <c r="A55" s="145" t="str">
        <f t="shared" si="3"/>
        <v>Substations</v>
      </c>
      <c r="B55" s="215">
        <f t="shared" si="3"/>
        <v>2572.8395025058608</v>
      </c>
      <c r="C55" s="215">
        <f t="shared" si="3"/>
        <v>29.867815834551497</v>
      </c>
      <c r="D55" s="215">
        <f t="shared" si="3"/>
        <v>40</v>
      </c>
    </row>
    <row r="56" spans="1:4">
      <c r="A56" s="145" t="str">
        <f t="shared" si="3"/>
        <v>Transformers</v>
      </c>
      <c r="B56" s="215">
        <f t="shared" si="3"/>
        <v>463.18904762492019</v>
      </c>
      <c r="C56" s="215">
        <f t="shared" si="3"/>
        <v>27.89849518700597</v>
      </c>
      <c r="D56" s="215">
        <f t="shared" si="3"/>
        <v>42</v>
      </c>
    </row>
    <row r="57" spans="1:4">
      <c r="A57" s="145" t="str">
        <f t="shared" si="3"/>
        <v>Low Voltage Lines and Cables</v>
      </c>
      <c r="B57" s="215">
        <f t="shared" si="3"/>
        <v>1190.8446271432381</v>
      </c>
      <c r="C57" s="215">
        <f t="shared" si="3"/>
        <v>35.091079203833402</v>
      </c>
      <c r="D57" s="215">
        <f t="shared" si="3"/>
        <v>45.8</v>
      </c>
    </row>
    <row r="58" spans="1:4">
      <c r="A58" s="9" t="s">
        <v>108</v>
      </c>
      <c r="B58" s="215">
        <f>B34</f>
        <v>33.55292789948642</v>
      </c>
      <c r="C58" s="215">
        <f>C15</f>
        <v>14.476029211645269</v>
      </c>
      <c r="D58" s="215">
        <f>D15</f>
        <v>25</v>
      </c>
    </row>
    <row r="59" spans="1:4">
      <c r="A59" s="9"/>
      <c r="B59" s="215"/>
      <c r="C59" s="215"/>
      <c r="D59" s="215"/>
    </row>
    <row r="60" spans="1:4">
      <c r="A60" s="9" t="str">
        <f>A17</f>
        <v>Communications (digital) - dx</v>
      </c>
      <c r="B60" s="215">
        <f t="shared" ref="B60:D60" si="4">B17</f>
        <v>17.574811995220394</v>
      </c>
      <c r="C60" s="215">
        <f t="shared" si="4"/>
        <v>4.644955223357627</v>
      </c>
      <c r="D60" s="215">
        <f t="shared" si="4"/>
        <v>10</v>
      </c>
    </row>
    <row r="61" spans="1:4">
      <c r="A61" s="9" t="str">
        <f t="shared" ref="A61:D72" si="5">A18</f>
        <v>Total Communications</v>
      </c>
      <c r="B61" s="215">
        <f t="shared" si="5"/>
        <v>41.13609674352233</v>
      </c>
      <c r="C61" s="215">
        <f t="shared" si="5"/>
        <v>2.1682833623517399</v>
      </c>
      <c r="D61" s="215">
        <f t="shared" si="5"/>
        <v>7.4</v>
      </c>
    </row>
    <row r="62" spans="1:4">
      <c r="A62" s="9" t="str">
        <f t="shared" si="5"/>
        <v>System IT (dx)</v>
      </c>
      <c r="B62" s="215">
        <f t="shared" si="5"/>
        <v>248.12993967129302</v>
      </c>
      <c r="C62" s="215">
        <f t="shared" si="5"/>
        <v>5.1579374996654979</v>
      </c>
      <c r="D62" s="215">
        <f t="shared" si="5"/>
        <v>7</v>
      </c>
    </row>
    <row r="63" spans="1:4">
      <c r="A63" s="9" t="str">
        <f t="shared" si="5"/>
        <v>Ancillary substation equipment (dx)</v>
      </c>
      <c r="B63" s="215">
        <f t="shared" si="5"/>
        <v>52.958337452882454</v>
      </c>
      <c r="C63" s="215">
        <f t="shared" si="5"/>
        <v>12.508900027619248</v>
      </c>
      <c r="D63" s="215">
        <f t="shared" si="5"/>
        <v>15</v>
      </c>
    </row>
    <row r="64" spans="1:4">
      <c r="A64" s="9" t="str">
        <f t="shared" si="5"/>
        <v>Land and Easements</v>
      </c>
      <c r="B64" s="215">
        <f t="shared" si="5"/>
        <v>334.67841561818756</v>
      </c>
      <c r="C64" s="215" t="str">
        <f t="shared" si="5"/>
        <v>n/a</v>
      </c>
      <c r="D64" s="215" t="str">
        <f t="shared" si="5"/>
        <v>n/a</v>
      </c>
    </row>
    <row r="65" spans="1:4">
      <c r="A65" s="9" t="str">
        <f t="shared" si="5"/>
        <v>Emergency Spares (Major Plant, Excludes Inventory)</v>
      </c>
      <c r="B65" s="215">
        <f t="shared" si="5"/>
        <v>0</v>
      </c>
      <c r="C65" s="215" t="str">
        <f t="shared" si="5"/>
        <v>n/a</v>
      </c>
      <c r="D65" s="215" t="str">
        <f t="shared" si="5"/>
        <v>n/a</v>
      </c>
    </row>
    <row r="66" spans="1:4">
      <c r="A66" s="9" t="str">
        <f t="shared" si="5"/>
        <v>Furniture, fittings, plant and equipment</v>
      </c>
      <c r="B66" s="215">
        <f t="shared" si="5"/>
        <v>30.493918430123276</v>
      </c>
      <c r="C66" s="215">
        <f t="shared" si="5"/>
        <v>7.5121962570903067</v>
      </c>
      <c r="D66" s="215">
        <f t="shared" si="5"/>
        <v>10.6</v>
      </c>
    </row>
    <row r="67" spans="1:4">
      <c r="A67" s="9" t="str">
        <f t="shared" si="5"/>
        <v>Land (non-system)</v>
      </c>
      <c r="B67" s="215">
        <f t="shared" si="5"/>
        <v>53.448288171235909</v>
      </c>
      <c r="C67" s="215" t="str">
        <f t="shared" si="5"/>
        <v>n/a</v>
      </c>
      <c r="D67" s="215" t="str">
        <f t="shared" si="5"/>
        <v>n/a</v>
      </c>
    </row>
    <row r="68" spans="1:4">
      <c r="A68" s="9" t="str">
        <f t="shared" si="5"/>
        <v>Other non system assets</v>
      </c>
      <c r="B68" s="215">
        <f t="shared" si="5"/>
        <v>1.797838387063734</v>
      </c>
      <c r="C68" s="215">
        <f t="shared" si="5"/>
        <v>2.6663106351358117</v>
      </c>
      <c r="D68" s="215">
        <f t="shared" si="5"/>
        <v>10.5</v>
      </c>
    </row>
    <row r="69" spans="1:4">
      <c r="A69" s="9" t="str">
        <f t="shared" si="5"/>
        <v>IT systems</v>
      </c>
      <c r="B69" s="215">
        <f t="shared" si="5"/>
        <v>88.022877949024092</v>
      </c>
      <c r="C69" s="215">
        <f t="shared" si="5"/>
        <v>2.5519376926157333</v>
      </c>
      <c r="D69" s="215">
        <f t="shared" si="5"/>
        <v>4</v>
      </c>
    </row>
    <row r="70" spans="1:4">
      <c r="A70" s="9" t="str">
        <f t="shared" si="5"/>
        <v>Motor vehicles</v>
      </c>
      <c r="B70" s="215">
        <f t="shared" si="5"/>
        <v>126.27152175302928</v>
      </c>
      <c r="C70" s="215">
        <f t="shared" si="5"/>
        <v>12.535838274071976</v>
      </c>
      <c r="D70" s="215">
        <f t="shared" si="5"/>
        <v>20</v>
      </c>
    </row>
    <row r="71" spans="1:4">
      <c r="A71" s="9" t="str">
        <f t="shared" si="5"/>
        <v>Buildings</v>
      </c>
      <c r="B71" s="220">
        <f t="shared" si="5"/>
        <v>228.34072296722891</v>
      </c>
      <c r="C71" s="215">
        <f t="shared" si="5"/>
        <v>33.180115454693528</v>
      </c>
      <c r="D71" s="215">
        <f t="shared" si="5"/>
        <v>40</v>
      </c>
    </row>
    <row r="72" spans="1:4" ht="15.75" thickBot="1">
      <c r="A72" s="5" t="str">
        <f t="shared" si="5"/>
        <v>Equity raising costs</v>
      </c>
      <c r="B72" s="220">
        <f t="shared" si="5"/>
        <v>24.448261632157436</v>
      </c>
      <c r="C72" s="222">
        <f t="shared" si="5"/>
        <v>36.578996819394263</v>
      </c>
      <c r="D72" s="223">
        <f t="shared" si="5"/>
        <v>47.42815308482453</v>
      </c>
    </row>
    <row r="73" spans="1:4">
      <c r="A73" s="203" t="s">
        <v>97</v>
      </c>
      <c r="B73" s="216">
        <f>SUM(B52:B72)</f>
        <v>8431.7538389128986</v>
      </c>
    </row>
    <row r="75" spans="1:4">
      <c r="B75" s="135"/>
    </row>
  </sheetData>
  <mergeCells count="1">
    <mergeCell ref="A2:D2"/>
  </mergeCells>
  <pageMargins left="0.7" right="0.7" top="0.75" bottom="0.75" header="0.3" footer="0.3"/>
  <pageSetup paperSize="119" orientation="portrait" r:id="rId1"/>
</worksheet>
</file>

<file path=xl/worksheets/sheet11.xml><?xml version="1.0" encoding="utf-8"?>
<worksheet xmlns="http://schemas.openxmlformats.org/spreadsheetml/2006/main" xmlns:r="http://schemas.openxmlformats.org/officeDocument/2006/relationships">
  <sheetPr codeName="Sheet14">
    <tabColor theme="6" tint="0.39997558519241921"/>
  </sheetPr>
  <dimension ref="A1:I25"/>
  <sheetViews>
    <sheetView zoomScale="85" zoomScaleNormal="85" workbookViewId="0">
      <selection activeCell="G27" sqref="G27"/>
    </sheetView>
  </sheetViews>
  <sheetFormatPr defaultRowHeight="15"/>
  <cols>
    <col min="1" max="1" width="74.5703125" customWidth="1"/>
    <col min="2" max="4" width="17.140625" customWidth="1"/>
    <col min="5" max="9" width="31.5703125" customWidth="1"/>
  </cols>
  <sheetData>
    <row r="1" spans="1:9">
      <c r="A1" s="40" t="s">
        <v>131</v>
      </c>
      <c r="B1" s="4"/>
      <c r="C1" s="2"/>
      <c r="D1" s="1"/>
      <c r="E1" s="4"/>
    </row>
    <row r="2" spans="1:9" ht="126.75" customHeight="1">
      <c r="A2" s="255" t="s">
        <v>139</v>
      </c>
      <c r="B2" s="263"/>
      <c r="C2" s="263"/>
      <c r="D2" s="263"/>
      <c r="E2" s="264"/>
    </row>
    <row r="3" spans="1:9">
      <c r="A3" s="258"/>
      <c r="B3" s="258"/>
      <c r="C3" s="258"/>
      <c r="D3" s="258"/>
      <c r="E3" s="258"/>
    </row>
    <row r="4" spans="1:9">
      <c r="A4" s="39" t="s">
        <v>103</v>
      </c>
      <c r="B4" s="4"/>
      <c r="C4" s="1"/>
      <c r="D4" s="4"/>
      <c r="E4" s="40"/>
    </row>
    <row r="5" spans="1:9">
      <c r="A5" s="11"/>
      <c r="C5" s="22"/>
      <c r="D5" s="22"/>
    </row>
    <row r="6" spans="1:9" ht="26.25">
      <c r="A6" s="72" t="s">
        <v>25</v>
      </c>
      <c r="B6" s="117" t="s">
        <v>62</v>
      </c>
      <c r="C6" s="57" t="s">
        <v>28</v>
      </c>
      <c r="D6" s="57" t="s">
        <v>29</v>
      </c>
    </row>
    <row r="7" spans="1:9">
      <c r="A7" s="196"/>
      <c r="B7" s="232" t="s">
        <v>31</v>
      </c>
      <c r="C7" s="232" t="s">
        <v>30</v>
      </c>
      <c r="D7" s="232" t="s">
        <v>30</v>
      </c>
    </row>
    <row r="8" spans="1:9">
      <c r="A8" s="7" t="s">
        <v>60</v>
      </c>
      <c r="B8" s="76">
        <f>B23*B19</f>
        <v>16.601070679872283</v>
      </c>
      <c r="C8" s="78">
        <f>C15</f>
        <v>2.5519376926157333</v>
      </c>
      <c r="D8" s="79">
        <f>D15</f>
        <v>4</v>
      </c>
    </row>
    <row r="11" spans="1:9">
      <c r="A11" s="40" t="s">
        <v>106</v>
      </c>
      <c r="B11" s="41"/>
      <c r="C11" s="1"/>
      <c r="D11" s="4"/>
      <c r="E11" s="40"/>
    </row>
    <row r="12" spans="1:9">
      <c r="A12" s="11"/>
      <c r="C12" s="22"/>
      <c r="D12" s="22"/>
    </row>
    <row r="13" spans="1:9" ht="26.25">
      <c r="A13" s="3" t="s">
        <v>25</v>
      </c>
      <c r="B13" s="117" t="s">
        <v>26</v>
      </c>
      <c r="C13" s="57" t="s">
        <v>28</v>
      </c>
      <c r="D13" s="57" t="s">
        <v>29</v>
      </c>
    </row>
    <row r="14" spans="1:9">
      <c r="A14" s="26"/>
      <c r="B14" s="221" t="s">
        <v>31</v>
      </c>
      <c r="C14" s="118" t="s">
        <v>30</v>
      </c>
      <c r="D14" s="118" t="s">
        <v>30</v>
      </c>
    </row>
    <row r="15" spans="1:9">
      <c r="A15" s="51" t="s">
        <v>17</v>
      </c>
      <c r="B15" s="65">
        <f>B23-B8</f>
        <v>71.421807269151813</v>
      </c>
      <c r="C15" s="66">
        <f>'TAB 3.1 Direct Type 5-6 Assets'!C26</f>
        <v>2.5519376926157333</v>
      </c>
      <c r="D15" s="9">
        <f>'TAB 3.1 Direct Type 5-6 Assets'!D26</f>
        <v>4</v>
      </c>
    </row>
    <row r="16" spans="1:9">
      <c r="A16" s="6"/>
      <c r="B16" s="6"/>
      <c r="C16" s="6"/>
      <c r="D16" s="6"/>
      <c r="E16" s="6"/>
      <c r="F16" s="155"/>
      <c r="G16" s="155"/>
      <c r="H16" s="155"/>
      <c r="I16" s="155"/>
    </row>
    <row r="17" spans="1:9">
      <c r="A17" s="1" t="s">
        <v>50</v>
      </c>
      <c r="B17" s="4"/>
      <c r="C17" s="1"/>
      <c r="D17" s="4"/>
      <c r="E17" s="40"/>
      <c r="F17" s="155"/>
      <c r="G17" s="155"/>
      <c r="H17" s="155"/>
      <c r="I17" s="155"/>
    </row>
    <row r="18" spans="1:9">
      <c r="A18" s="22"/>
      <c r="B18" s="32"/>
      <c r="C18" s="32"/>
      <c r="D18" s="36"/>
      <c r="E18" s="36"/>
      <c r="F18" s="155"/>
      <c r="G18" s="155"/>
      <c r="H18" s="155"/>
      <c r="I18" s="155"/>
    </row>
    <row r="19" spans="1:9">
      <c r="A19" s="9" t="s">
        <v>44</v>
      </c>
      <c r="B19" s="231">
        <f>B21/(B20*B22+B21)</f>
        <v>0.18859949897896219</v>
      </c>
      <c r="C19" s="32"/>
      <c r="D19" s="36"/>
      <c r="E19" s="36"/>
      <c r="F19" s="155"/>
      <c r="G19" s="155"/>
      <c r="H19" s="155"/>
      <c r="I19" s="155"/>
    </row>
    <row r="20" spans="1:9">
      <c r="A20" s="9" t="s">
        <v>112</v>
      </c>
      <c r="B20" s="164">
        <v>109490786.76000008</v>
      </c>
      <c r="C20" s="32"/>
      <c r="D20" s="36"/>
      <c r="E20" s="36"/>
      <c r="F20" s="155"/>
      <c r="G20" s="155"/>
      <c r="H20" s="155"/>
      <c r="I20" s="155"/>
    </row>
    <row r="21" spans="1:9">
      <c r="A21" s="145" t="s">
        <v>133</v>
      </c>
      <c r="B21" s="164">
        <v>22260991.739999987</v>
      </c>
      <c r="C21" s="32"/>
      <c r="D21" s="36"/>
      <c r="E21" s="36"/>
      <c r="F21" s="155"/>
      <c r="G21" s="155"/>
      <c r="H21" s="155"/>
      <c r="I21" s="155"/>
    </row>
    <row r="22" spans="1:9">
      <c r="A22" s="145" t="s">
        <v>47</v>
      </c>
      <c r="B22" s="230">
        <f>'RAB 3.2 Direct Type 5-6 IT'!B25</f>
        <v>0.87470512052118954</v>
      </c>
      <c r="C22" s="32"/>
      <c r="D22" s="36"/>
      <c r="E22" s="36"/>
      <c r="F22" s="155"/>
      <c r="G22" s="155"/>
      <c r="H22" s="155"/>
      <c r="I22" s="155"/>
    </row>
    <row r="23" spans="1:9">
      <c r="A23" s="145" t="s">
        <v>145</v>
      </c>
      <c r="B23" s="161">
        <f>'TAB 3.1 Direct Type 5-6 Assets'!B26</f>
        <v>88.022877949024092</v>
      </c>
      <c r="C23" s="32"/>
      <c r="D23" s="36"/>
      <c r="E23" s="36"/>
      <c r="F23" s="155"/>
      <c r="G23" s="155"/>
      <c r="H23" s="155"/>
      <c r="I23" s="155"/>
    </row>
    <row r="24" spans="1:9">
      <c r="A24" s="6"/>
      <c r="B24" s="32"/>
      <c r="C24" s="32"/>
      <c r="D24" s="36"/>
      <c r="E24" s="36"/>
      <c r="F24" s="155"/>
      <c r="G24" s="155"/>
      <c r="H24" s="155"/>
      <c r="I24" s="155"/>
    </row>
    <row r="25" spans="1:9">
      <c r="G25" s="38"/>
      <c r="H25" s="38"/>
      <c r="I25" s="38"/>
    </row>
  </sheetData>
  <mergeCells count="2">
    <mergeCell ref="A2:E2"/>
    <mergeCell ref="A3:E3"/>
  </mergeCells>
  <pageMargins left="0.7" right="0.7" top="0.75" bottom="0.75" header="0.3" footer="0.3"/>
  <pageSetup paperSize="119" orientation="portrait" r:id="rId1"/>
</worksheet>
</file>

<file path=xl/worksheets/sheet12.xml><?xml version="1.0" encoding="utf-8"?>
<worksheet xmlns="http://schemas.openxmlformats.org/spreadsheetml/2006/main" xmlns:r="http://schemas.openxmlformats.org/officeDocument/2006/relationships">
  <sheetPr codeName="Sheet15">
    <tabColor theme="6" tint="0.59999389629810485"/>
  </sheetPr>
  <dimension ref="A1:G69"/>
  <sheetViews>
    <sheetView topLeftCell="A31" zoomScale="85" zoomScaleNormal="85" workbookViewId="0">
      <selection activeCell="F70" sqref="F70"/>
    </sheetView>
  </sheetViews>
  <sheetFormatPr defaultRowHeight="15"/>
  <cols>
    <col min="1" max="1" width="71.85546875" customWidth="1"/>
    <col min="2" max="3" width="23.85546875" customWidth="1"/>
    <col min="4" max="4" width="20.5703125" customWidth="1"/>
    <col min="5" max="5" width="42.7109375" customWidth="1"/>
    <col min="6" max="6" width="65" customWidth="1"/>
  </cols>
  <sheetData>
    <row r="1" spans="1:7">
      <c r="A1" s="1" t="s">
        <v>99</v>
      </c>
      <c r="B1" s="4"/>
      <c r="C1" s="1"/>
      <c r="D1" s="4"/>
    </row>
    <row r="2" spans="1:7" ht="96" customHeight="1">
      <c r="A2" s="260" t="s">
        <v>140</v>
      </c>
      <c r="B2" s="261"/>
      <c r="C2" s="261"/>
      <c r="D2" s="261"/>
      <c r="E2" s="261"/>
    </row>
    <row r="3" spans="1:7" ht="96" customHeight="1">
      <c r="A3" s="262"/>
      <c r="B3" s="262"/>
      <c r="C3" s="262"/>
      <c r="D3" s="262"/>
      <c r="E3" s="262"/>
    </row>
    <row r="5" spans="1:7">
      <c r="A5" s="1" t="s">
        <v>100</v>
      </c>
      <c r="B5" s="4"/>
      <c r="C5" s="1"/>
      <c r="D5" s="4"/>
    </row>
    <row r="6" spans="1:7">
      <c r="A6" s="11"/>
      <c r="C6" s="21"/>
      <c r="D6" s="21"/>
    </row>
    <row r="7" spans="1:7">
      <c r="A7" s="11"/>
      <c r="C7" s="22"/>
      <c r="D7" s="22"/>
    </row>
    <row r="8" spans="1:7" ht="18.75" customHeight="1">
      <c r="A8" s="3" t="s">
        <v>25</v>
      </c>
      <c r="B8" s="18" t="s">
        <v>62</v>
      </c>
      <c r="C8" s="19" t="s">
        <v>28</v>
      </c>
      <c r="D8" s="20" t="s">
        <v>29</v>
      </c>
      <c r="E8" s="57" t="s">
        <v>35</v>
      </c>
      <c r="F8" s="60" t="s">
        <v>39</v>
      </c>
      <c r="G8" s="63"/>
    </row>
    <row r="9" spans="1:7">
      <c r="A9" s="26"/>
      <c r="B9" s="29" t="s">
        <v>31</v>
      </c>
      <c r="C9" s="27" t="s">
        <v>30</v>
      </c>
      <c r="D9" s="28" t="s">
        <v>30</v>
      </c>
      <c r="E9" s="9"/>
      <c r="F9" s="12"/>
    </row>
    <row r="10" spans="1:7">
      <c r="A10" s="23" t="s">
        <v>0</v>
      </c>
      <c r="B10" s="239">
        <f>'TAB 3.1 Direct Type 5-6 Assets'!B9</f>
        <v>946.88046448596401</v>
      </c>
      <c r="C10" s="239">
        <f>'TAB 3.1 Direct Type 5-6 Assets'!C9</f>
        <v>33.940307327339212</v>
      </c>
      <c r="D10" s="239">
        <f>'TAB 3.1 Direct Type 5-6 Assets'!D9</f>
        <v>47.5</v>
      </c>
      <c r="E10" s="240" t="s">
        <v>21</v>
      </c>
      <c r="F10" s="61" t="s">
        <v>22</v>
      </c>
    </row>
    <row r="11" spans="1:7">
      <c r="A11" s="23" t="s">
        <v>1</v>
      </c>
      <c r="B11" s="239">
        <f>'TAB 3.1 Direct Type 5-6 Assets'!B10</f>
        <v>128.0973086135559</v>
      </c>
      <c r="C11" s="239">
        <f>'TAB 3.1 Direct Type 5-6 Assets'!C10</f>
        <v>38.53302639503476</v>
      </c>
      <c r="D11" s="239">
        <f>'TAB 3.1 Direct Type 5-6 Assets'!D10</f>
        <v>40</v>
      </c>
      <c r="E11" s="240" t="s">
        <v>21</v>
      </c>
      <c r="F11" s="61" t="s">
        <v>22</v>
      </c>
    </row>
    <row r="12" spans="1:7">
      <c r="A12" s="5" t="s">
        <v>2</v>
      </c>
      <c r="B12" s="239">
        <f>'TAB 3.1 Direct Type 5-6 Assets'!B11</f>
        <v>1849.0489298689058</v>
      </c>
      <c r="C12" s="239">
        <f>'TAB 3.1 Direct Type 5-6 Assets'!C11</f>
        <v>39.397092655927928</v>
      </c>
      <c r="D12" s="239">
        <f>'TAB 3.1 Direct Type 5-6 Assets'!D11</f>
        <v>48.7</v>
      </c>
      <c r="E12" s="240" t="s">
        <v>21</v>
      </c>
      <c r="F12" s="61" t="s">
        <v>22</v>
      </c>
    </row>
    <row r="13" spans="1:7">
      <c r="A13" s="5" t="s">
        <v>3</v>
      </c>
      <c r="B13" s="239">
        <f>'TAB 3.1 Direct Type 5-6 Assets'!B12</f>
        <v>2572.8395025058608</v>
      </c>
      <c r="C13" s="239">
        <f>'TAB 3.1 Direct Type 5-6 Assets'!C12</f>
        <v>29.867815834551497</v>
      </c>
      <c r="D13" s="239">
        <f>'TAB 3.1 Direct Type 5-6 Assets'!D12</f>
        <v>40</v>
      </c>
      <c r="E13" s="240" t="s">
        <v>21</v>
      </c>
      <c r="F13" s="61" t="s">
        <v>22</v>
      </c>
    </row>
    <row r="14" spans="1:7">
      <c r="A14" s="5" t="s">
        <v>4</v>
      </c>
      <c r="B14" s="239">
        <f>'TAB 3.1 Direct Type 5-6 Assets'!B13</f>
        <v>463.18904762492019</v>
      </c>
      <c r="C14" s="239">
        <f>'TAB 3.1 Direct Type 5-6 Assets'!C13</f>
        <v>27.89849518700597</v>
      </c>
      <c r="D14" s="239">
        <f>'TAB 3.1 Direct Type 5-6 Assets'!D13</f>
        <v>42</v>
      </c>
      <c r="E14" s="240" t="s">
        <v>21</v>
      </c>
      <c r="F14" s="61" t="s">
        <v>22</v>
      </c>
    </row>
    <row r="15" spans="1:7">
      <c r="A15" s="23" t="s">
        <v>5</v>
      </c>
      <c r="B15" s="239">
        <f>'TAB 3.1 Direct Type 5-6 Assets'!B14</f>
        <v>1190.8446271432381</v>
      </c>
      <c r="C15" s="239">
        <f>'TAB 3.1 Direct Type 5-6 Assets'!C14</f>
        <v>35.091079203833402</v>
      </c>
      <c r="D15" s="239">
        <f>'TAB 3.1 Direct Type 5-6 Assets'!D14</f>
        <v>45.8</v>
      </c>
      <c r="E15" s="240" t="s">
        <v>21</v>
      </c>
      <c r="F15" s="61" t="s">
        <v>22</v>
      </c>
    </row>
    <row r="16" spans="1:7">
      <c r="A16" s="23" t="s">
        <v>6</v>
      </c>
      <c r="B16" s="239">
        <f>'TAB 3.1 Direct Type 5-6 Assets'!B15</f>
        <v>148.75710927679998</v>
      </c>
      <c r="C16" s="239">
        <f>'TAB 3.1 Direct Type 5-6 Assets'!C15</f>
        <v>14.476029211645269</v>
      </c>
      <c r="D16" s="239">
        <f>'TAB 3.1 Direct Type 5-6 Assets'!D15</f>
        <v>25</v>
      </c>
      <c r="E16" s="240" t="s">
        <v>21</v>
      </c>
      <c r="F16" s="61" t="s">
        <v>21</v>
      </c>
    </row>
    <row r="17" spans="1:6">
      <c r="A17" s="23" t="s">
        <v>7</v>
      </c>
      <c r="B17" s="239">
        <f>'TAB 3.1 Direct Type 5-6 Assets'!B16</f>
        <v>86.294881717540363</v>
      </c>
      <c r="C17" s="239">
        <f>'TAB 3.1 Direct Type 5-6 Assets'!C16</f>
        <v>12.681339560491102</v>
      </c>
      <c r="D17" s="239">
        <f>'TAB 3.1 Direct Type 5-6 Assets'!D16</f>
        <v>15</v>
      </c>
      <c r="E17" s="240" t="s">
        <v>21</v>
      </c>
      <c r="F17" s="61" t="s">
        <v>21</v>
      </c>
    </row>
    <row r="18" spans="1:6">
      <c r="A18" s="23" t="s">
        <v>8</v>
      </c>
      <c r="B18" s="239">
        <f>'TAB 3.1 Direct Type 5-6 Assets'!B17</f>
        <v>17.574811995220394</v>
      </c>
      <c r="C18" s="239">
        <f>'TAB 3.1 Direct Type 5-6 Assets'!C17</f>
        <v>4.644955223357627</v>
      </c>
      <c r="D18" s="239">
        <f>'TAB 3.1 Direct Type 5-6 Assets'!D17</f>
        <v>10</v>
      </c>
      <c r="E18" s="240" t="s">
        <v>21</v>
      </c>
      <c r="F18" s="61" t="s">
        <v>22</v>
      </c>
    </row>
    <row r="19" spans="1:6">
      <c r="A19" s="23" t="s">
        <v>9</v>
      </c>
      <c r="B19" s="239">
        <f>'TAB 3.1 Direct Type 5-6 Assets'!B18</f>
        <v>41.13609674352233</v>
      </c>
      <c r="C19" s="239">
        <f>'TAB 3.1 Direct Type 5-6 Assets'!C18</f>
        <v>2.1682833623517399</v>
      </c>
      <c r="D19" s="239">
        <f>'TAB 3.1 Direct Type 5-6 Assets'!D18</f>
        <v>7.4</v>
      </c>
      <c r="E19" s="240" t="s">
        <v>21</v>
      </c>
      <c r="F19" s="61" t="s">
        <v>22</v>
      </c>
    </row>
    <row r="20" spans="1:6">
      <c r="A20" s="23" t="s">
        <v>10</v>
      </c>
      <c r="B20" s="239">
        <f>'TAB 3.1 Direct Type 5-6 Assets'!B19</f>
        <v>248.12993967129302</v>
      </c>
      <c r="C20" s="239">
        <f>'TAB 3.1 Direct Type 5-6 Assets'!C19</f>
        <v>5.1579374996654979</v>
      </c>
      <c r="D20" s="239">
        <f>'TAB 3.1 Direct Type 5-6 Assets'!D19</f>
        <v>7</v>
      </c>
      <c r="E20" s="240" t="s">
        <v>21</v>
      </c>
      <c r="F20" s="61" t="s">
        <v>22</v>
      </c>
    </row>
    <row r="21" spans="1:6">
      <c r="A21" s="5" t="s">
        <v>11</v>
      </c>
      <c r="B21" s="239">
        <f>'TAB 3.1 Direct Type 5-6 Assets'!B20</f>
        <v>52.958337452882454</v>
      </c>
      <c r="C21" s="239">
        <f>'TAB 3.1 Direct Type 5-6 Assets'!C20</f>
        <v>12.508900027619248</v>
      </c>
      <c r="D21" s="239">
        <f>'TAB 3.1 Direct Type 5-6 Assets'!D20</f>
        <v>15</v>
      </c>
      <c r="E21" s="240" t="s">
        <v>21</v>
      </c>
      <c r="F21" s="61" t="s">
        <v>22</v>
      </c>
    </row>
    <row r="22" spans="1:6">
      <c r="A22" s="5" t="s">
        <v>12</v>
      </c>
      <c r="B22" s="239">
        <f>'TAB 3.1 Direct Type 5-6 Assets'!B21</f>
        <v>334.67841561818756</v>
      </c>
      <c r="C22" s="239" t="str">
        <f>'TAB 3.1 Direct Type 5-6 Assets'!C21</f>
        <v>n/a</v>
      </c>
      <c r="D22" s="239" t="str">
        <f>'TAB 3.1 Direct Type 5-6 Assets'!D21</f>
        <v>n/a</v>
      </c>
      <c r="E22" s="240" t="s">
        <v>21</v>
      </c>
      <c r="F22" s="61" t="s">
        <v>22</v>
      </c>
    </row>
    <row r="23" spans="1:6">
      <c r="A23" s="5" t="s">
        <v>13</v>
      </c>
      <c r="B23" s="239">
        <f>'TAB 3.1 Direct Type 5-6 Assets'!B22</f>
        <v>0</v>
      </c>
      <c r="C23" s="239" t="str">
        <f>'TAB 3.1 Direct Type 5-6 Assets'!C22</f>
        <v>n/a</v>
      </c>
      <c r="D23" s="239" t="str">
        <f>'TAB 3.1 Direct Type 5-6 Assets'!D22</f>
        <v>n/a</v>
      </c>
      <c r="E23" s="240" t="s">
        <v>21</v>
      </c>
      <c r="F23" s="61" t="s">
        <v>22</v>
      </c>
    </row>
    <row r="24" spans="1:6">
      <c r="A24" s="5" t="s">
        <v>14</v>
      </c>
      <c r="B24" s="239">
        <f>'TAB 3.1 Direct Type 5-6 Assets'!B23</f>
        <v>30.493918430123276</v>
      </c>
      <c r="C24" s="239">
        <f>'TAB 3.1 Direct Type 5-6 Assets'!C23</f>
        <v>7.5121962570903067</v>
      </c>
      <c r="D24" s="239">
        <f>'TAB 3.1 Direct Type 5-6 Assets'!D23</f>
        <v>10.6</v>
      </c>
      <c r="E24" s="240" t="s">
        <v>22</v>
      </c>
      <c r="F24" s="61" t="s">
        <v>21</v>
      </c>
    </row>
    <row r="25" spans="1:6">
      <c r="A25" s="5" t="s">
        <v>15</v>
      </c>
      <c r="B25" s="239">
        <f>'TAB 3.1 Direct Type 5-6 Assets'!B24</f>
        <v>53.448288171235909</v>
      </c>
      <c r="C25" s="239" t="str">
        <f>'TAB 3.1 Direct Type 5-6 Assets'!C24</f>
        <v>n/a</v>
      </c>
      <c r="D25" s="239" t="str">
        <f>'TAB 3.1 Direct Type 5-6 Assets'!D24</f>
        <v>n/a</v>
      </c>
      <c r="E25" s="240" t="s">
        <v>22</v>
      </c>
      <c r="F25" s="61" t="s">
        <v>21</v>
      </c>
    </row>
    <row r="26" spans="1:6">
      <c r="A26" s="5" t="s">
        <v>16</v>
      </c>
      <c r="B26" s="239">
        <f>'TAB 3.1 Direct Type 5-6 Assets'!B25</f>
        <v>1.797838387063734</v>
      </c>
      <c r="C26" s="239">
        <f>'TAB 3.1 Direct Type 5-6 Assets'!C25</f>
        <v>2.6663106351358117</v>
      </c>
      <c r="D26" s="239">
        <f>'TAB 3.1 Direct Type 5-6 Assets'!D25</f>
        <v>10.5</v>
      </c>
      <c r="E26" s="240" t="s">
        <v>22</v>
      </c>
      <c r="F26" s="61" t="s">
        <v>21</v>
      </c>
    </row>
    <row r="27" spans="1:6">
      <c r="A27" s="23" t="s">
        <v>17</v>
      </c>
      <c r="B27" s="239">
        <f>'TAB 3.2 Direct Type 5-6 IT'!B15</f>
        <v>71.421807269151813</v>
      </c>
      <c r="C27" s="239">
        <f>'TAB 3.1 Direct Type 5-6 Assets'!C26</f>
        <v>2.5519376926157333</v>
      </c>
      <c r="D27" s="239">
        <f>'TAB 3.1 Direct Type 5-6 Assets'!D26</f>
        <v>4</v>
      </c>
      <c r="E27" s="241" t="s">
        <v>22</v>
      </c>
      <c r="F27" s="83" t="s">
        <v>21</v>
      </c>
    </row>
    <row r="28" spans="1:6">
      <c r="A28" s="5" t="s">
        <v>18</v>
      </c>
      <c r="B28" s="239">
        <f>'TAB 3.1 Direct Type 5-6 Assets'!B27</f>
        <v>126.27152175302928</v>
      </c>
      <c r="C28" s="239">
        <f>'TAB 3.1 Direct Type 5-6 Assets'!C27</f>
        <v>12.535838274071976</v>
      </c>
      <c r="D28" s="239">
        <f>'TAB 3.1 Direct Type 5-6 Assets'!D27</f>
        <v>20</v>
      </c>
      <c r="E28" s="240" t="s">
        <v>22</v>
      </c>
      <c r="F28" s="61" t="s">
        <v>21</v>
      </c>
    </row>
    <row r="29" spans="1:6">
      <c r="A29" s="5" t="s">
        <v>19</v>
      </c>
      <c r="B29" s="239">
        <f>'TAB 3.1 Direct Type 5-6 Assets'!B28</f>
        <v>228.34072296722891</v>
      </c>
      <c r="C29" s="239">
        <f>'TAB 3.1 Direct Type 5-6 Assets'!C28</f>
        <v>33.180115454693528</v>
      </c>
      <c r="D29" s="239">
        <f>'TAB 3.1 Direct Type 5-6 Assets'!D28</f>
        <v>40</v>
      </c>
      <c r="E29" s="240" t="s">
        <v>22</v>
      </c>
      <c r="F29" s="61" t="s">
        <v>21</v>
      </c>
    </row>
    <row r="30" spans="1:6">
      <c r="A30" s="7" t="s">
        <v>20</v>
      </c>
      <c r="B30" s="242">
        <f>'TAB 3.1 Direct Type 5-6 Assets'!B29</f>
        <v>24.448261632157436</v>
      </c>
      <c r="C30" s="242">
        <f>'TAB 3.1 Direct Type 5-6 Assets'!C29</f>
        <v>36.578996819394263</v>
      </c>
      <c r="D30" s="243">
        <f>'TAB 3.1 Direct Type 5-6 Assets'!D29</f>
        <v>47.42815308482453</v>
      </c>
      <c r="E30" s="244" t="s">
        <v>22</v>
      </c>
      <c r="F30" s="62" t="s">
        <v>21</v>
      </c>
    </row>
    <row r="31" spans="1:6">
      <c r="A31" s="203" t="s">
        <v>97</v>
      </c>
      <c r="B31" s="207">
        <f>SUM(B10:B30)</f>
        <v>8616.6518313278793</v>
      </c>
      <c r="C31" s="6"/>
      <c r="D31" s="6"/>
    </row>
    <row r="33" spans="1:5">
      <c r="A33" s="40" t="s">
        <v>36</v>
      </c>
      <c r="B33" s="4"/>
      <c r="C33" s="1"/>
      <c r="D33" s="4"/>
    </row>
    <row r="34" spans="1:5">
      <c r="A34" s="11"/>
      <c r="C34" s="22"/>
      <c r="D34" s="22"/>
    </row>
    <row r="35" spans="1:5" ht="18.75" customHeight="1">
      <c r="A35" s="3" t="s">
        <v>25</v>
      </c>
      <c r="B35" s="167" t="s">
        <v>62</v>
      </c>
      <c r="C35" s="171"/>
      <c r="D35" s="57"/>
    </row>
    <row r="36" spans="1:5">
      <c r="A36" s="26"/>
      <c r="B36" s="168" t="s">
        <v>31</v>
      </c>
      <c r="C36" s="172"/>
      <c r="D36" s="118"/>
    </row>
    <row r="37" spans="1:5">
      <c r="A37" s="8" t="s">
        <v>104</v>
      </c>
      <c r="B37" s="159">
        <f>'TAB 3.2 Direct Type 5-6 IT'!B8+'TAB 3.1 Direct Type 5-6 Assets'!B44+'TAB 3.1 Direct Type 5-6 Assets'!B45</f>
        <v>218.1001337747262</v>
      </c>
      <c r="C37" s="233"/>
      <c r="D37" s="236"/>
      <c r="E37" s="17"/>
    </row>
    <row r="38" spans="1:5">
      <c r="A38" s="5" t="s">
        <v>105</v>
      </c>
      <c r="B38" s="160">
        <f>SUMIF(F10:F30,"Yes",B10:B30)</f>
        <v>7845.3774817235499</v>
      </c>
      <c r="C38" s="234"/>
      <c r="D38" s="237"/>
      <c r="E38" s="17"/>
    </row>
    <row r="39" spans="1:5">
      <c r="A39" s="5"/>
      <c r="B39" s="5"/>
      <c r="C39" s="234"/>
      <c r="D39" s="237"/>
      <c r="E39" s="17"/>
    </row>
    <row r="40" spans="1:5">
      <c r="A40" s="7" t="s">
        <v>38</v>
      </c>
      <c r="B40" s="148">
        <f>B37/(B37+B38)</f>
        <v>2.7047899699694133E-2</v>
      </c>
      <c r="C40" s="235"/>
      <c r="D40" s="238"/>
      <c r="E40" s="17"/>
    </row>
    <row r="43" spans="1:5">
      <c r="A43" s="1" t="s">
        <v>106</v>
      </c>
      <c r="B43" s="4"/>
      <c r="C43" s="1"/>
      <c r="D43" s="4"/>
    </row>
    <row r="45" spans="1:5">
      <c r="A45" s="3" t="s">
        <v>25</v>
      </c>
      <c r="B45" s="167" t="s">
        <v>62</v>
      </c>
      <c r="C45" s="171" t="s">
        <v>28</v>
      </c>
      <c r="D45" s="57" t="s">
        <v>29</v>
      </c>
    </row>
    <row r="46" spans="1:5">
      <c r="A46" s="26"/>
      <c r="B46" s="168" t="s">
        <v>31</v>
      </c>
      <c r="C46" s="172" t="s">
        <v>30</v>
      </c>
      <c r="D46" s="118" t="s">
        <v>30</v>
      </c>
    </row>
    <row r="47" spans="1:5">
      <c r="A47" s="8" t="s">
        <v>14</v>
      </c>
      <c r="B47" s="159">
        <f>(1-$B$40)*B24</f>
        <v>29.669121982974648</v>
      </c>
      <c r="C47" s="245">
        <f>C24</f>
        <v>7.5121962570903067</v>
      </c>
      <c r="D47" s="246">
        <f>D24</f>
        <v>10.6</v>
      </c>
    </row>
    <row r="48" spans="1:5">
      <c r="A48" s="5" t="s">
        <v>15</v>
      </c>
      <c r="B48" s="160">
        <f t="shared" ref="B48:B53" si="0">(1-$B$40)*B25</f>
        <v>52.002624233659972</v>
      </c>
      <c r="C48" s="247" t="str">
        <f t="shared" ref="C48:D48" si="1">C25</f>
        <v>n/a</v>
      </c>
      <c r="D48" s="248" t="str">
        <f t="shared" si="1"/>
        <v>n/a</v>
      </c>
    </row>
    <row r="49" spans="1:4">
      <c r="A49" s="5" t="s">
        <v>16</v>
      </c>
      <c r="B49" s="160">
        <f>(1-$B$40)*B26</f>
        <v>1.7492106346941743</v>
      </c>
      <c r="C49" s="160">
        <f t="shared" ref="C49:D49" si="2">C26</f>
        <v>2.6663106351358117</v>
      </c>
      <c r="D49" s="163">
        <f t="shared" si="2"/>
        <v>10.5</v>
      </c>
    </row>
    <row r="50" spans="1:4">
      <c r="A50" s="5" t="s">
        <v>17</v>
      </c>
      <c r="B50" s="160">
        <f t="shared" si="0"/>
        <v>69.489997389764909</v>
      </c>
      <c r="C50" s="160">
        <f t="shared" ref="C50:D50" si="3">C27</f>
        <v>2.5519376926157333</v>
      </c>
      <c r="D50" s="163">
        <f t="shared" si="3"/>
        <v>4</v>
      </c>
    </row>
    <row r="51" spans="1:4">
      <c r="A51" s="5" t="s">
        <v>18</v>
      </c>
      <c r="B51" s="160">
        <f t="shared" si="0"/>
        <v>122.8561422977256</v>
      </c>
      <c r="C51" s="160">
        <f t="shared" ref="C51:D51" si="4">C28</f>
        <v>12.535838274071976</v>
      </c>
      <c r="D51" s="163">
        <f t="shared" si="4"/>
        <v>20</v>
      </c>
    </row>
    <row r="52" spans="1:4">
      <c r="A52" s="5" t="s">
        <v>19</v>
      </c>
      <c r="B52" s="160">
        <f t="shared" si="0"/>
        <v>222.16458599505566</v>
      </c>
      <c r="C52" s="160">
        <f t="shared" ref="C52:D52" si="5">C29</f>
        <v>33.180115454693528</v>
      </c>
      <c r="D52" s="163">
        <f t="shared" si="5"/>
        <v>40</v>
      </c>
    </row>
    <row r="53" spans="1:4">
      <c r="A53" s="7" t="s">
        <v>20</v>
      </c>
      <c r="B53" s="249">
        <f t="shared" si="0"/>
        <v>23.786987503698963</v>
      </c>
      <c r="C53" s="249">
        <f t="shared" ref="C53:D53" si="6">C30</f>
        <v>36.578996819394263</v>
      </c>
      <c r="D53" s="179">
        <f t="shared" si="6"/>
        <v>47.42815308482453</v>
      </c>
    </row>
    <row r="54" spans="1:4">
      <c r="A54" s="204" t="s">
        <v>146</v>
      </c>
      <c r="B54" s="216">
        <f>SUM(B47:B53)</f>
        <v>521.71867003757382</v>
      </c>
    </row>
    <row r="56" spans="1:4">
      <c r="A56" s="40" t="s">
        <v>103</v>
      </c>
      <c r="B56" s="4"/>
      <c r="C56" s="1"/>
      <c r="D56" s="4"/>
    </row>
    <row r="58" spans="1:4">
      <c r="A58" s="3" t="s">
        <v>25</v>
      </c>
      <c r="B58" s="167" t="s">
        <v>62</v>
      </c>
      <c r="C58" s="171" t="s">
        <v>28</v>
      </c>
      <c r="D58" s="57" t="s">
        <v>29</v>
      </c>
    </row>
    <row r="59" spans="1:4">
      <c r="A59" s="26"/>
      <c r="B59" s="168" t="s">
        <v>31</v>
      </c>
      <c r="C59" s="172" t="s">
        <v>30</v>
      </c>
      <c r="D59" s="118" t="s">
        <v>30</v>
      </c>
    </row>
    <row r="60" spans="1:4">
      <c r="A60" s="8" t="s">
        <v>51</v>
      </c>
      <c r="B60" s="159">
        <f>$B$40*B24</f>
        <v>0.82479644714862876</v>
      </c>
      <c r="C60" s="245">
        <f>C24</f>
        <v>7.5121962570903067</v>
      </c>
      <c r="D60" s="246">
        <f>D24</f>
        <v>10.6</v>
      </c>
    </row>
    <row r="61" spans="1:4">
      <c r="A61" s="5" t="s">
        <v>52</v>
      </c>
      <c r="B61" s="160">
        <f t="shared" ref="B61:B66" si="7">$B$40*B25</f>
        <v>1.4456639375759373</v>
      </c>
      <c r="C61" s="247" t="str">
        <f t="shared" ref="C61:D61" si="8">C25</f>
        <v>n/a</v>
      </c>
      <c r="D61" s="248" t="str">
        <f t="shared" si="8"/>
        <v>n/a</v>
      </c>
    </row>
    <row r="62" spans="1:4">
      <c r="A62" s="5" t="s">
        <v>53</v>
      </c>
      <c r="B62" s="160">
        <f t="shared" si="7"/>
        <v>4.8627752369559754E-2</v>
      </c>
      <c r="C62" s="160">
        <f t="shared" ref="C62:D62" si="9">C26</f>
        <v>2.6663106351358117</v>
      </c>
      <c r="D62" s="163">
        <f t="shared" si="9"/>
        <v>10.5</v>
      </c>
    </row>
    <row r="63" spans="1:4">
      <c r="A63" s="5" t="s">
        <v>54</v>
      </c>
      <c r="B63" s="160">
        <f t="shared" si="7"/>
        <v>1.9318098793869036</v>
      </c>
      <c r="C63" s="160">
        <f t="shared" ref="C63:D63" si="10">C27</f>
        <v>2.5519376926157333</v>
      </c>
      <c r="D63" s="163">
        <f t="shared" si="10"/>
        <v>4</v>
      </c>
    </row>
    <row r="64" spans="1:4">
      <c r="A64" s="5" t="s">
        <v>55</v>
      </c>
      <c r="B64" s="160">
        <f t="shared" si="7"/>
        <v>3.4153794553036816</v>
      </c>
      <c r="C64" s="160">
        <f t="shared" ref="C64:D64" si="11">C28</f>
        <v>12.535838274071976</v>
      </c>
      <c r="D64" s="163">
        <f t="shared" si="11"/>
        <v>20</v>
      </c>
    </row>
    <row r="65" spans="1:4">
      <c r="A65" s="5" t="s">
        <v>56</v>
      </c>
      <c r="B65" s="160">
        <f t="shared" si="7"/>
        <v>6.1761369721732517</v>
      </c>
      <c r="C65" s="160">
        <f t="shared" ref="C65:D65" si="12">C29</f>
        <v>33.180115454693528</v>
      </c>
      <c r="D65" s="163">
        <f t="shared" si="12"/>
        <v>40</v>
      </c>
    </row>
    <row r="66" spans="1:4">
      <c r="A66" s="7" t="s">
        <v>57</v>
      </c>
      <c r="B66" s="249">
        <f t="shared" si="7"/>
        <v>0.66127412845847466</v>
      </c>
      <c r="C66" s="249">
        <f t="shared" ref="C66:D66" si="13">C30</f>
        <v>36.578996819394263</v>
      </c>
      <c r="D66" s="179">
        <f t="shared" si="13"/>
        <v>47.42815308482453</v>
      </c>
    </row>
    <row r="67" spans="1:4">
      <c r="A67" s="204" t="s">
        <v>141</v>
      </c>
      <c r="B67" s="216">
        <f>SUM(B60:B66)</f>
        <v>14.503688572416438</v>
      </c>
    </row>
    <row r="69" spans="1:4">
      <c r="B69" s="135"/>
    </row>
  </sheetData>
  <mergeCells count="1">
    <mergeCell ref="A2:E3"/>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16">
    <tabColor theme="7" tint="0.39997558519241921"/>
  </sheetPr>
  <dimension ref="A1:D34"/>
  <sheetViews>
    <sheetView zoomScaleNormal="100" workbookViewId="0">
      <selection activeCell="C29" sqref="C29"/>
    </sheetView>
  </sheetViews>
  <sheetFormatPr defaultRowHeight="15"/>
  <cols>
    <col min="1" max="1" width="44.140625" customWidth="1"/>
    <col min="2" max="4" width="28.7109375" customWidth="1"/>
  </cols>
  <sheetData>
    <row r="1" spans="1:4" s="13" customFormat="1">
      <c r="A1" s="40" t="s">
        <v>143</v>
      </c>
      <c r="B1" s="41"/>
      <c r="C1" s="40"/>
      <c r="D1" s="41"/>
    </row>
    <row r="2" spans="1:4">
      <c r="A2" s="11"/>
      <c r="C2" s="21"/>
      <c r="D2" s="21"/>
    </row>
    <row r="3" spans="1:4">
      <c r="A3" s="11"/>
      <c r="C3" s="22"/>
      <c r="D3" s="22"/>
    </row>
    <row r="4" spans="1:4" ht="15" customHeight="1">
      <c r="A4" s="3" t="s">
        <v>25</v>
      </c>
      <c r="B4" s="167" t="s">
        <v>62</v>
      </c>
      <c r="C4" s="171" t="s">
        <v>101</v>
      </c>
      <c r="D4" s="57" t="s">
        <v>29</v>
      </c>
    </row>
    <row r="5" spans="1:4">
      <c r="A5" s="26"/>
      <c r="B5" s="168" t="s">
        <v>31</v>
      </c>
      <c r="C5" s="172" t="s">
        <v>30</v>
      </c>
      <c r="D5" s="118" t="s">
        <v>30</v>
      </c>
    </row>
    <row r="6" spans="1:4">
      <c r="A6" s="23" t="s">
        <v>0</v>
      </c>
      <c r="B6" s="162">
        <f>'TAB 3.1 Direct Type 5-6 Assets'!B52</f>
        <v>946.88046448596401</v>
      </c>
      <c r="C6" s="162">
        <f>'TAB 3.1 Direct Type 5-6 Assets'!C52</f>
        <v>33.940307327339212</v>
      </c>
      <c r="D6" s="175">
        <f>'TAB 3.1 Direct Type 5-6 Assets'!D52</f>
        <v>47.5</v>
      </c>
    </row>
    <row r="7" spans="1:4">
      <c r="A7" s="23" t="s">
        <v>1</v>
      </c>
      <c r="B7" s="162">
        <f>'TAB 3.1 Direct Type 5-6 Assets'!B53</f>
        <v>128.0973086135559</v>
      </c>
      <c r="C7" s="162">
        <f>'TAB 3.1 Direct Type 5-6 Assets'!C53</f>
        <v>38.53302639503476</v>
      </c>
      <c r="D7" s="175">
        <f>'TAB 3.1 Direct Type 5-6 Assets'!D53</f>
        <v>40</v>
      </c>
    </row>
    <row r="8" spans="1:4">
      <c r="A8" s="5" t="s">
        <v>2</v>
      </c>
      <c r="B8" s="162">
        <f>'TAB 3.1 Direct Type 5-6 Assets'!B54</f>
        <v>1849.0489298689058</v>
      </c>
      <c r="C8" s="162">
        <f>'TAB 3.1 Direct Type 5-6 Assets'!C54</f>
        <v>39.397092655927928</v>
      </c>
      <c r="D8" s="175">
        <f>'TAB 3.1 Direct Type 5-6 Assets'!D54</f>
        <v>48.7</v>
      </c>
    </row>
    <row r="9" spans="1:4">
      <c r="A9" s="5" t="s">
        <v>3</v>
      </c>
      <c r="B9" s="162">
        <f>'TAB 3.1 Direct Type 5-6 Assets'!B55</f>
        <v>2572.8395025058608</v>
      </c>
      <c r="C9" s="162">
        <f>'TAB 3.1 Direct Type 5-6 Assets'!C55</f>
        <v>29.867815834551497</v>
      </c>
      <c r="D9" s="175">
        <f>'TAB 3.1 Direct Type 5-6 Assets'!D55</f>
        <v>40</v>
      </c>
    </row>
    <row r="10" spans="1:4">
      <c r="A10" s="5" t="s">
        <v>4</v>
      </c>
      <c r="B10" s="162">
        <f>'TAB 3.1 Direct Type 5-6 Assets'!B56</f>
        <v>463.18904762492019</v>
      </c>
      <c r="C10" s="162">
        <f>'TAB 3.1 Direct Type 5-6 Assets'!C56</f>
        <v>27.89849518700597</v>
      </c>
      <c r="D10" s="175">
        <f>'TAB 3.1 Direct Type 5-6 Assets'!D56</f>
        <v>42</v>
      </c>
    </row>
    <row r="11" spans="1:4">
      <c r="A11" s="5" t="s">
        <v>5</v>
      </c>
      <c r="B11" s="162">
        <f>'TAB 3.1 Direct Type 5-6 Assets'!B57</f>
        <v>1190.8446271432381</v>
      </c>
      <c r="C11" s="162">
        <f>'TAB 3.1 Direct Type 5-6 Assets'!C57</f>
        <v>35.091079203833402</v>
      </c>
      <c r="D11" s="175">
        <f>'TAB 3.1 Direct Type 5-6 Assets'!D57</f>
        <v>45.8</v>
      </c>
    </row>
    <row r="12" spans="1:4">
      <c r="A12" s="53" t="s">
        <v>121</v>
      </c>
      <c r="B12" s="169">
        <f>'TAB 3.1 Direct Type 5-6 Assets'!B58</f>
        <v>33.55292789948642</v>
      </c>
      <c r="C12" s="173">
        <f>'TAB 3.1 Direct Type 5-6 Assets'!C58</f>
        <v>14.476029211645269</v>
      </c>
      <c r="D12" s="176">
        <f>'TAB 3.1 Direct Type 5-6 Assets'!D58</f>
        <v>25</v>
      </c>
    </row>
    <row r="13" spans="1:4">
      <c r="A13" s="25" t="s">
        <v>61</v>
      </c>
      <c r="B13" s="165">
        <f>'TAB 3.1 Direct Type 5-6 Assets'!B59</f>
        <v>0</v>
      </c>
      <c r="C13" s="165">
        <f>'TAB 3.1 Direct Type 5-6 Assets'!C59</f>
        <v>0</v>
      </c>
      <c r="D13" s="177">
        <f>'TAB 3.1 Direct Type 5-6 Assets'!D59</f>
        <v>0</v>
      </c>
    </row>
    <row r="14" spans="1:4">
      <c r="A14" s="5" t="s">
        <v>8</v>
      </c>
      <c r="B14" s="162">
        <f>'TAB 3.1 Direct Type 5-6 Assets'!B60</f>
        <v>17.574811995220394</v>
      </c>
      <c r="C14" s="162">
        <f>'TAB 3.1 Direct Type 5-6 Assets'!C60</f>
        <v>4.644955223357627</v>
      </c>
      <c r="D14" s="175">
        <f>'TAB 3.1 Direct Type 5-6 Assets'!D60</f>
        <v>10</v>
      </c>
    </row>
    <row r="15" spans="1:4">
      <c r="A15" s="5" t="s">
        <v>9</v>
      </c>
      <c r="B15" s="162">
        <f>'TAB 3.1 Direct Type 5-6 Assets'!B61</f>
        <v>41.13609674352233</v>
      </c>
      <c r="C15" s="162">
        <f>'TAB 3.1 Direct Type 5-6 Assets'!C61</f>
        <v>2.1682833623517399</v>
      </c>
      <c r="D15" s="175">
        <f>'TAB 3.1 Direct Type 5-6 Assets'!D61</f>
        <v>7.4</v>
      </c>
    </row>
    <row r="16" spans="1:4">
      <c r="A16" s="5" t="s">
        <v>10</v>
      </c>
      <c r="B16" s="162">
        <f>'TAB 3.1 Direct Type 5-6 Assets'!B62</f>
        <v>248.12993967129302</v>
      </c>
      <c r="C16" s="162">
        <f>'TAB 3.1 Direct Type 5-6 Assets'!C62</f>
        <v>5.1579374996654979</v>
      </c>
      <c r="D16" s="175">
        <f>'TAB 3.1 Direct Type 5-6 Assets'!D62</f>
        <v>7</v>
      </c>
    </row>
    <row r="17" spans="1:4">
      <c r="A17" s="5" t="s">
        <v>11</v>
      </c>
      <c r="B17" s="162">
        <f>'TAB 3.1 Direct Type 5-6 Assets'!B63</f>
        <v>52.958337452882454</v>
      </c>
      <c r="C17" s="162">
        <f>'TAB 3.1 Direct Type 5-6 Assets'!C63</f>
        <v>12.508900027619248</v>
      </c>
      <c r="D17" s="175">
        <f>'TAB 3.1 Direct Type 5-6 Assets'!D63</f>
        <v>15</v>
      </c>
    </row>
    <row r="18" spans="1:4">
      <c r="A18" s="5" t="s">
        <v>12</v>
      </c>
      <c r="B18" s="162">
        <f>'TAB 3.1 Direct Type 5-6 Assets'!B64</f>
        <v>334.67841561818756</v>
      </c>
      <c r="C18" s="162" t="str">
        <f>'TAB 3.1 Direct Type 5-6 Assets'!C64</f>
        <v>n/a</v>
      </c>
      <c r="D18" s="175" t="str">
        <f>'TAB 3.1 Direct Type 5-6 Assets'!D64</f>
        <v>n/a</v>
      </c>
    </row>
    <row r="19" spans="1:4">
      <c r="A19" s="5" t="s">
        <v>13</v>
      </c>
      <c r="B19" s="162">
        <f>'TAB 3.1 Direct Type 5-6 Assets'!B65</f>
        <v>0</v>
      </c>
      <c r="C19" s="162" t="str">
        <f>'TAB 3.1 Direct Type 5-6 Assets'!C65</f>
        <v>n/a</v>
      </c>
      <c r="D19" s="175" t="str">
        <f>'TAB 3.1 Direct Type 5-6 Assets'!D65</f>
        <v>n/a</v>
      </c>
    </row>
    <row r="20" spans="1:4">
      <c r="A20" s="53" t="s">
        <v>14</v>
      </c>
      <c r="B20" s="169">
        <f>'TAB 3.3 Indirect Assets'!B47</f>
        <v>29.669121982974648</v>
      </c>
      <c r="C20" s="174">
        <f>'TAB 3.3 Indirect Assets'!C47</f>
        <v>7.5121962570903067</v>
      </c>
      <c r="D20" s="178">
        <f>'TAB 3.3 Indirect Assets'!D47</f>
        <v>10.6</v>
      </c>
    </row>
    <row r="21" spans="1:4">
      <c r="A21" s="53" t="s">
        <v>15</v>
      </c>
      <c r="B21" s="169">
        <f>'TAB 3.3 Indirect Assets'!B48</f>
        <v>52.002624233659972</v>
      </c>
      <c r="C21" s="174" t="str">
        <f>'TAB 3.3 Indirect Assets'!C48</f>
        <v>n/a</v>
      </c>
      <c r="D21" s="178" t="str">
        <f>'TAB 3.3 Indirect Assets'!D48</f>
        <v>n/a</v>
      </c>
    </row>
    <row r="22" spans="1:4">
      <c r="A22" s="53" t="s">
        <v>16</v>
      </c>
      <c r="B22" s="169">
        <f>'TAB 3.3 Indirect Assets'!B49</f>
        <v>1.7492106346941743</v>
      </c>
      <c r="C22" s="174">
        <f>'TAB 3.3 Indirect Assets'!C49</f>
        <v>2.6663106351358117</v>
      </c>
      <c r="D22" s="178">
        <f>'TAB 3.3 Indirect Assets'!D49</f>
        <v>10.5</v>
      </c>
    </row>
    <row r="23" spans="1:4">
      <c r="A23" s="53" t="s">
        <v>17</v>
      </c>
      <c r="B23" s="169">
        <f>'TAB 3.3 Indirect Assets'!B50</f>
        <v>69.489997389764909</v>
      </c>
      <c r="C23" s="174">
        <f>'TAB 3.3 Indirect Assets'!C50</f>
        <v>2.5519376926157333</v>
      </c>
      <c r="D23" s="178">
        <f>'TAB 3.3 Indirect Assets'!D50</f>
        <v>4</v>
      </c>
    </row>
    <row r="24" spans="1:4">
      <c r="A24" s="53" t="s">
        <v>18</v>
      </c>
      <c r="B24" s="169">
        <f>'TAB 3.3 Indirect Assets'!B51</f>
        <v>122.8561422977256</v>
      </c>
      <c r="C24" s="174">
        <f>'TAB 3.3 Indirect Assets'!C51</f>
        <v>12.535838274071976</v>
      </c>
      <c r="D24" s="178">
        <f>'TAB 3.3 Indirect Assets'!D51</f>
        <v>20</v>
      </c>
    </row>
    <row r="25" spans="1:4">
      <c r="A25" s="53" t="s">
        <v>19</v>
      </c>
      <c r="B25" s="169">
        <f>'TAB 3.3 Indirect Assets'!B52</f>
        <v>222.16458599505566</v>
      </c>
      <c r="C25" s="174">
        <f>'TAB 3.3 Indirect Assets'!C52</f>
        <v>33.180115454693528</v>
      </c>
      <c r="D25" s="178">
        <f>'TAB 3.3 Indirect Assets'!D52</f>
        <v>40</v>
      </c>
    </row>
    <row r="26" spans="1:4">
      <c r="A26" s="53" t="s">
        <v>20</v>
      </c>
      <c r="B26" s="170">
        <f>'TAB 3.3 Indirect Assets'!B53</f>
        <v>23.786987503698963</v>
      </c>
      <c r="C26" s="180">
        <f>'TAB 3.3 Indirect Assets'!C53</f>
        <v>36.578996819394263</v>
      </c>
      <c r="D26" s="181">
        <f>'TAB 3.3 Indirect Assets'!D53</f>
        <v>47.42815308482453</v>
      </c>
    </row>
    <row r="27" spans="1:4">
      <c r="A27" s="203" t="s">
        <v>97</v>
      </c>
      <c r="B27" s="206">
        <f>SUM(B6:B26)</f>
        <v>8400.6490796606104</v>
      </c>
      <c r="C27" s="166"/>
      <c r="D27" s="166"/>
    </row>
    <row r="32" spans="1:4">
      <c r="A32" s="16" t="s">
        <v>41</v>
      </c>
    </row>
    <row r="33" spans="1:1">
      <c r="A33" s="15" t="s">
        <v>42</v>
      </c>
    </row>
    <row r="34" spans="1:1">
      <c r="A34" t="s">
        <v>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17">
    <tabColor theme="7" tint="0.39997558519241921"/>
  </sheetPr>
  <dimension ref="A1:D36"/>
  <sheetViews>
    <sheetView zoomScaleNormal="100" workbookViewId="0">
      <selection activeCell="B32" sqref="B32"/>
    </sheetView>
  </sheetViews>
  <sheetFormatPr defaultRowHeight="15"/>
  <cols>
    <col min="1" max="1" width="62.7109375" customWidth="1"/>
    <col min="2" max="4" width="31.5703125" customWidth="1"/>
  </cols>
  <sheetData>
    <row r="1" spans="1:4">
      <c r="A1" s="40" t="s">
        <v>142</v>
      </c>
      <c r="B1" s="4"/>
      <c r="C1" s="1"/>
      <c r="D1" s="4"/>
    </row>
    <row r="2" spans="1:4">
      <c r="A2" s="11"/>
    </row>
    <row r="3" spans="1:4">
      <c r="A3" s="11"/>
    </row>
    <row r="4" spans="1:4">
      <c r="A4" s="47" t="s">
        <v>25</v>
      </c>
      <c r="B4" s="117" t="s">
        <v>62</v>
      </c>
      <c r="C4" s="60" t="s">
        <v>28</v>
      </c>
      <c r="D4" s="60" t="s">
        <v>29</v>
      </c>
    </row>
    <row r="5" spans="1:4">
      <c r="A5" s="5"/>
      <c r="B5" s="94" t="s">
        <v>31</v>
      </c>
      <c r="C5" s="123" t="s">
        <v>30</v>
      </c>
      <c r="D5" s="124" t="s">
        <v>30</v>
      </c>
    </row>
    <row r="6" spans="1:4">
      <c r="A6" s="5" t="s">
        <v>61</v>
      </c>
      <c r="B6" s="160"/>
      <c r="C6" s="125"/>
      <c r="D6" s="126"/>
    </row>
    <row r="7" spans="1:4">
      <c r="A7" s="5" t="s">
        <v>61</v>
      </c>
      <c r="B7" s="160"/>
      <c r="C7" s="125"/>
      <c r="D7" s="126"/>
    </row>
    <row r="8" spans="1:4">
      <c r="A8" s="5" t="s">
        <v>61</v>
      </c>
      <c r="B8" s="160"/>
      <c r="C8" s="125"/>
      <c r="D8" s="126"/>
    </row>
    <row r="9" spans="1:4">
      <c r="A9" s="5" t="s">
        <v>61</v>
      </c>
      <c r="B9" s="162"/>
      <c r="C9" s="127"/>
      <c r="D9" s="128"/>
    </row>
    <row r="10" spans="1:4">
      <c r="A10" s="5" t="s">
        <v>61</v>
      </c>
      <c r="B10" s="162"/>
      <c r="C10" s="127"/>
      <c r="D10" s="128"/>
    </row>
    <row r="11" spans="1:4">
      <c r="A11" s="5" t="s">
        <v>61</v>
      </c>
      <c r="B11" s="162"/>
      <c r="C11" s="127"/>
      <c r="D11" s="128"/>
    </row>
    <row r="12" spans="1:4">
      <c r="A12" s="23" t="str">
        <f>'RAB 3.1 Direct Type 5-6 Assets'!A43</f>
        <v>Type 5-6 Customer Metering and Load Control</v>
      </c>
      <c r="B12" s="162">
        <f>'TAB 3.1 Direct Type 5-6 Assets'!B44</f>
        <v>115.20418137731356</v>
      </c>
      <c r="C12" s="23">
        <f>'TAB 3.1 Direct Type 5-6 Assets'!C44</f>
        <v>14.476029211645269</v>
      </c>
      <c r="D12" s="149">
        <f>'TAB 3.1 Direct Type 5-6 Assets'!D44</f>
        <v>25</v>
      </c>
    </row>
    <row r="13" spans="1:4">
      <c r="A13" s="23" t="str">
        <f>'RAB 3.1 Direct Type 5-6 Assets'!A44</f>
        <v>Type 5-6 Customer Metering (digital)</v>
      </c>
      <c r="B13" s="162">
        <f>'TAB 3.1 Direct Type 5-6 Assets'!B45</f>
        <v>86.294881717540363</v>
      </c>
      <c r="C13" s="23">
        <f>'TAB 3.1 Direct Type 5-6 Assets'!C45</f>
        <v>12.681339560491102</v>
      </c>
      <c r="D13" s="149">
        <f>'TAB 3.1 Direct Type 5-6 Assets'!D45</f>
        <v>15</v>
      </c>
    </row>
    <row r="14" spans="1:4">
      <c r="A14" s="5" t="s">
        <v>61</v>
      </c>
      <c r="B14" s="162"/>
      <c r="C14" s="127"/>
      <c r="D14" s="128"/>
    </row>
    <row r="15" spans="1:4">
      <c r="A15" s="5" t="s">
        <v>61</v>
      </c>
      <c r="B15" s="162"/>
      <c r="C15" s="127"/>
      <c r="D15" s="128"/>
    </row>
    <row r="16" spans="1:4">
      <c r="A16" s="5" t="s">
        <v>61</v>
      </c>
      <c r="B16" s="162"/>
      <c r="C16" s="127"/>
      <c r="D16" s="128"/>
    </row>
    <row r="17" spans="1:4">
      <c r="A17" s="5" t="s">
        <v>61</v>
      </c>
      <c r="B17" s="162"/>
      <c r="C17" s="127"/>
      <c r="D17" s="128"/>
    </row>
    <row r="18" spans="1:4">
      <c r="A18" s="5" t="s">
        <v>61</v>
      </c>
      <c r="B18" s="162"/>
      <c r="C18" s="127"/>
      <c r="D18" s="128"/>
    </row>
    <row r="19" spans="1:4">
      <c r="A19" s="5" t="s">
        <v>61</v>
      </c>
      <c r="B19" s="162"/>
      <c r="C19" s="127"/>
      <c r="D19" s="128"/>
    </row>
    <row r="20" spans="1:4">
      <c r="A20" s="5" t="str">
        <f>'RAB 3.3 Indirect Assets'!A60</f>
        <v>Type 5-6 Furniture, fittings, plant and equipment</v>
      </c>
      <c r="B20" s="163">
        <f>'TAB 3.3 Indirect Assets'!B60</f>
        <v>0.82479644714862876</v>
      </c>
      <c r="C20" s="129">
        <f>'TAB 3.3 Indirect Assets'!C60</f>
        <v>7.5121962570903067</v>
      </c>
      <c r="D20" s="129">
        <f>'TAB 3.3 Indirect Assets'!D60</f>
        <v>10.6</v>
      </c>
    </row>
    <row r="21" spans="1:4">
      <c r="A21" s="5" t="str">
        <f>'RAB 3.3 Indirect Assets'!A61</f>
        <v>Type 5-6 Land (non-system)</v>
      </c>
      <c r="B21" s="163">
        <f>'TAB 3.3 Indirect Assets'!B61</f>
        <v>1.4456639375759373</v>
      </c>
      <c r="C21" s="129" t="str">
        <f>'TAB 3.3 Indirect Assets'!C61</f>
        <v>n/a</v>
      </c>
      <c r="D21" s="129" t="str">
        <f>'TAB 3.3 Indirect Assets'!D61</f>
        <v>n/a</v>
      </c>
    </row>
    <row r="22" spans="1:4">
      <c r="A22" s="5" t="str">
        <f>'RAB 3.3 Indirect Assets'!A62</f>
        <v>Type 5-6 Other non system assets</v>
      </c>
      <c r="B22" s="163">
        <f>'TAB 3.3 Indirect Assets'!B62</f>
        <v>4.8627752369559754E-2</v>
      </c>
      <c r="C22" s="129">
        <f>'TAB 3.3 Indirect Assets'!C62</f>
        <v>2.6663106351358117</v>
      </c>
      <c r="D22" s="129">
        <f>'TAB 3.3 Indirect Assets'!D62</f>
        <v>10.5</v>
      </c>
    </row>
    <row r="23" spans="1:4">
      <c r="A23" s="5" t="str">
        <f>'RAB 3.3 Indirect Assets'!A63</f>
        <v>Type 5-6 IT systems</v>
      </c>
      <c r="B23" s="163">
        <f>'TAB 3.3 Indirect Assets'!B63+'TAB 3.2 Direct Type 5-6 IT'!B8</f>
        <v>18.532880559259187</v>
      </c>
      <c r="C23" s="129">
        <f>'TAB 3.3 Indirect Assets'!C63</f>
        <v>2.5519376926157333</v>
      </c>
      <c r="D23" s="129">
        <f>'TAB 3.3 Indirect Assets'!D63</f>
        <v>4</v>
      </c>
    </row>
    <row r="24" spans="1:4">
      <c r="A24" s="5" t="str">
        <f>'RAB 3.3 Indirect Assets'!A64</f>
        <v>Type 5-6 Motor vehicles</v>
      </c>
      <c r="B24" s="163">
        <f>'TAB 3.3 Indirect Assets'!B64</f>
        <v>3.4153794553036816</v>
      </c>
      <c r="C24" s="129">
        <f>'TAB 3.3 Indirect Assets'!C64</f>
        <v>12.535838274071976</v>
      </c>
      <c r="D24" s="129">
        <f>'TAB 3.3 Indirect Assets'!D64</f>
        <v>20</v>
      </c>
    </row>
    <row r="25" spans="1:4">
      <c r="A25" s="5" t="str">
        <f>'RAB 3.3 Indirect Assets'!A65</f>
        <v>Type 5-6 Buildings</v>
      </c>
      <c r="B25" s="163">
        <f>'TAB 3.3 Indirect Assets'!B65</f>
        <v>6.1761369721732517</v>
      </c>
      <c r="C25" s="129">
        <f>'TAB 3.3 Indirect Assets'!C65</f>
        <v>33.180115454693528</v>
      </c>
      <c r="D25" s="129">
        <f>'TAB 3.3 Indirect Assets'!D65</f>
        <v>40</v>
      </c>
    </row>
    <row r="26" spans="1:4">
      <c r="A26" s="5" t="str">
        <f>'RAB 3.3 Indirect Assets'!A66</f>
        <v>Type 5-6 Equity raising costs</v>
      </c>
      <c r="B26" s="163">
        <f>'TAB 3.3 Indirect Assets'!B66</f>
        <v>0.66127412845847466</v>
      </c>
      <c r="C26" s="129">
        <f>'TAB 3.3 Indirect Assets'!C66</f>
        <v>36.578996819394263</v>
      </c>
      <c r="D26" s="129">
        <f>'TAB 3.3 Indirect Assets'!D66</f>
        <v>47.42815308482453</v>
      </c>
    </row>
    <row r="27" spans="1:4">
      <c r="A27" s="5"/>
      <c r="B27" s="160"/>
      <c r="C27" s="5"/>
      <c r="D27" s="86"/>
    </row>
    <row r="28" spans="1:4">
      <c r="A28" s="204" t="s">
        <v>102</v>
      </c>
      <c r="B28" s="207">
        <f>SUM(B6:B26)</f>
        <v>232.60382234714262</v>
      </c>
      <c r="C28" s="9"/>
      <c r="D28" s="9"/>
    </row>
    <row r="30" spans="1:4">
      <c r="B30" s="135"/>
    </row>
    <row r="36" spans="2:2">
      <c r="B36"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8">
    <tabColor rgb="FF92D050"/>
  </sheetPr>
  <dimension ref="A1:Q149"/>
  <sheetViews>
    <sheetView tabSelected="1" zoomScale="85" zoomScaleNormal="85" workbookViewId="0">
      <pane ySplit="1" topLeftCell="A2" activePane="bottomLeft" state="frozen"/>
      <selection pane="bottomLeft" activeCell="J27" sqref="J27"/>
    </sheetView>
  </sheetViews>
  <sheetFormatPr defaultRowHeight="15"/>
  <cols>
    <col min="1" max="4" width="6.28515625" customWidth="1"/>
    <col min="6" max="6" width="20.140625" customWidth="1"/>
    <col min="7" max="7" width="16.5703125" bestFit="1" customWidth="1"/>
    <col min="8" max="9" width="19.42578125" customWidth="1"/>
    <col min="10" max="10" width="40" customWidth="1"/>
    <col min="11" max="11" width="34.28515625" customWidth="1"/>
    <col min="12" max="12" width="68.7109375" customWidth="1"/>
    <col min="13" max="13" width="19.42578125" customWidth="1"/>
    <col min="14" max="14" width="27.28515625" customWidth="1"/>
    <col min="15" max="15" width="31.42578125" customWidth="1"/>
    <col min="16" max="16" width="20.7109375" customWidth="1"/>
  </cols>
  <sheetData>
    <row r="1" spans="1:17" ht="98.25" customHeight="1">
      <c r="A1" s="208"/>
      <c r="B1" s="208"/>
      <c r="C1" s="208"/>
      <c r="D1" s="208"/>
      <c r="E1" s="209" t="s">
        <v>125</v>
      </c>
      <c r="F1" s="210"/>
      <c r="G1" s="210"/>
      <c r="H1" s="210"/>
      <c r="I1" s="210"/>
      <c r="J1" s="210"/>
      <c r="K1" s="210"/>
      <c r="L1" s="210"/>
      <c r="M1" s="210"/>
      <c r="N1" s="210"/>
      <c r="O1" s="210"/>
      <c r="P1" s="210"/>
      <c r="Q1" s="210"/>
    </row>
    <row r="2" spans="1:17">
      <c r="A2" s="108"/>
      <c r="B2" s="108"/>
      <c r="C2" s="108"/>
      <c r="D2" s="108"/>
      <c r="E2" s="109" t="s">
        <v>98</v>
      </c>
      <c r="F2" s="109"/>
      <c r="G2" s="109"/>
      <c r="H2" s="109"/>
      <c r="I2" s="110"/>
      <c r="J2" s="111"/>
      <c r="K2" s="110"/>
      <c r="L2" s="111"/>
      <c r="M2" s="110"/>
      <c r="N2" s="111"/>
      <c r="O2" s="111"/>
      <c r="P2" s="110"/>
      <c r="Q2" s="108"/>
    </row>
    <row r="3" spans="1:17" ht="26.25" customHeight="1">
      <c r="A3" s="112"/>
      <c r="B3" s="112"/>
      <c r="C3" s="112"/>
      <c r="D3" s="112"/>
      <c r="E3" s="97"/>
      <c r="F3" s="98"/>
      <c r="G3" s="211" t="s">
        <v>25</v>
      </c>
      <c r="H3" s="122"/>
      <c r="I3" s="122"/>
      <c r="J3" s="99" t="s">
        <v>26</v>
      </c>
      <c r="K3" s="99" t="s">
        <v>27</v>
      </c>
      <c r="L3" s="100" t="s">
        <v>28</v>
      </c>
      <c r="M3" s="100" t="s">
        <v>29</v>
      </c>
      <c r="N3" s="100" t="s">
        <v>62</v>
      </c>
      <c r="O3" s="100" t="s">
        <v>63</v>
      </c>
      <c r="P3" s="100" t="s">
        <v>64</v>
      </c>
      <c r="Q3" s="100" t="s">
        <v>65</v>
      </c>
    </row>
    <row r="4" spans="1:17">
      <c r="A4" s="113"/>
      <c r="B4" s="112"/>
      <c r="C4" s="112"/>
      <c r="D4" s="112"/>
      <c r="E4" s="250" t="s">
        <v>66</v>
      </c>
      <c r="F4" s="251"/>
      <c r="G4" s="252" t="s">
        <v>0</v>
      </c>
      <c r="H4" s="253"/>
      <c r="I4" s="253"/>
      <c r="J4" s="130">
        <v>1403.7886147320628</v>
      </c>
      <c r="K4" s="130">
        <v>0</v>
      </c>
      <c r="L4" s="130">
        <v>33.08211868107152</v>
      </c>
      <c r="M4" s="130">
        <v>46.298951338166589</v>
      </c>
      <c r="N4" s="130">
        <v>946.88046448596401</v>
      </c>
      <c r="O4" s="134">
        <v>33.940307327339212</v>
      </c>
      <c r="P4" s="130">
        <v>47.5</v>
      </c>
      <c r="Q4" s="114" t="s">
        <v>67</v>
      </c>
    </row>
    <row r="5" spans="1:17">
      <c r="A5" s="113"/>
      <c r="B5" s="112"/>
      <c r="C5" s="112"/>
      <c r="D5" s="112"/>
      <c r="E5" s="250" t="s">
        <v>68</v>
      </c>
      <c r="F5" s="251"/>
      <c r="G5" s="252" t="s">
        <v>1</v>
      </c>
      <c r="H5" s="253"/>
      <c r="I5" s="253"/>
      <c r="J5" s="130">
        <v>128.92097430089834</v>
      </c>
      <c r="K5" s="130">
        <v>0</v>
      </c>
      <c r="L5" s="130">
        <v>67.432796191310828</v>
      </c>
      <c r="M5" s="130">
        <v>70</v>
      </c>
      <c r="N5" s="130">
        <v>128.0973086135559</v>
      </c>
      <c r="O5" s="134">
        <v>38.53302639503476</v>
      </c>
      <c r="P5" s="130">
        <v>40</v>
      </c>
      <c r="Q5" s="102"/>
    </row>
    <row r="6" spans="1:17">
      <c r="A6" s="113"/>
      <c r="B6" s="112"/>
      <c r="C6" s="112"/>
      <c r="D6" s="112"/>
      <c r="E6" s="250" t="s">
        <v>69</v>
      </c>
      <c r="F6" s="251"/>
      <c r="G6" s="252" t="s">
        <v>2</v>
      </c>
      <c r="H6" s="253"/>
      <c r="I6" s="253"/>
      <c r="J6" s="130">
        <v>3190.8455609959765</v>
      </c>
      <c r="K6" s="130">
        <v>0</v>
      </c>
      <c r="L6" s="130">
        <v>46.947568413368408</v>
      </c>
      <c r="M6" s="130">
        <v>58.033383369141177</v>
      </c>
      <c r="N6" s="130">
        <v>1849.0489298689058</v>
      </c>
      <c r="O6" s="134">
        <v>39.397092655927928</v>
      </c>
      <c r="P6" s="130">
        <v>48.7</v>
      </c>
      <c r="Q6" s="101"/>
    </row>
    <row r="7" spans="1:17">
      <c r="A7" s="113"/>
      <c r="B7" s="112"/>
      <c r="C7" s="112"/>
      <c r="D7" s="112"/>
      <c r="E7" s="250" t="s">
        <v>70</v>
      </c>
      <c r="F7" s="251"/>
      <c r="G7" s="252" t="s">
        <v>3</v>
      </c>
      <c r="H7" s="253"/>
      <c r="I7" s="253"/>
      <c r="J7" s="130">
        <v>3451.1634692551952</v>
      </c>
      <c r="K7" s="130">
        <v>0</v>
      </c>
      <c r="L7" s="130">
        <v>34.977326927112472</v>
      </c>
      <c r="M7" s="130">
        <v>46.842831924321999</v>
      </c>
      <c r="N7" s="130">
        <v>2572.8395025058608</v>
      </c>
      <c r="O7" s="134">
        <v>29.867815834551497</v>
      </c>
      <c r="P7" s="130">
        <v>40</v>
      </c>
      <c r="Q7" s="101"/>
    </row>
    <row r="8" spans="1:17">
      <c r="A8" s="113"/>
      <c r="B8" s="112"/>
      <c r="C8" s="112"/>
      <c r="D8" s="112"/>
      <c r="E8" s="250" t="s">
        <v>71</v>
      </c>
      <c r="F8" s="251"/>
      <c r="G8" s="252" t="s">
        <v>4</v>
      </c>
      <c r="H8" s="253"/>
      <c r="I8" s="253"/>
      <c r="J8" s="130">
        <v>682.59316957085889</v>
      </c>
      <c r="K8" s="130">
        <v>0</v>
      </c>
      <c r="L8" s="130">
        <v>30.480576899188691</v>
      </c>
      <c r="M8" s="130">
        <v>45.887214388616371</v>
      </c>
      <c r="N8" s="130">
        <v>463.18904762492019</v>
      </c>
      <c r="O8" s="134">
        <v>27.89849518700597</v>
      </c>
      <c r="P8" s="130">
        <v>42</v>
      </c>
      <c r="Q8" s="101"/>
    </row>
    <row r="9" spans="1:17">
      <c r="A9" s="113"/>
      <c r="B9" s="112"/>
      <c r="C9" s="112"/>
      <c r="D9" s="112"/>
      <c r="E9" s="250" t="s">
        <v>72</v>
      </c>
      <c r="F9" s="251"/>
      <c r="G9" s="252" t="s">
        <v>5</v>
      </c>
      <c r="H9" s="253"/>
      <c r="I9" s="253"/>
      <c r="J9" s="130">
        <v>1588.5345227032271</v>
      </c>
      <c r="K9" s="130">
        <v>0</v>
      </c>
      <c r="L9" s="130">
        <v>39.89751867509063</v>
      </c>
      <c r="M9" s="130">
        <v>52.073244732796169</v>
      </c>
      <c r="N9" s="130">
        <v>1190.8446271432381</v>
      </c>
      <c r="O9" s="134">
        <v>35.091079203833402</v>
      </c>
      <c r="P9" s="130">
        <v>45.8</v>
      </c>
      <c r="Q9" s="101"/>
    </row>
    <row r="10" spans="1:17">
      <c r="A10" s="113"/>
      <c r="B10" s="112"/>
      <c r="C10" s="112"/>
      <c r="D10" s="112"/>
      <c r="E10" s="250" t="s">
        <v>73</v>
      </c>
      <c r="F10" s="251"/>
      <c r="G10" s="252" t="s">
        <v>6</v>
      </c>
      <c r="H10" s="253"/>
      <c r="I10" s="253"/>
      <c r="J10" s="130">
        <v>130.8690262983088</v>
      </c>
      <c r="K10" s="130">
        <v>0</v>
      </c>
      <c r="L10" s="130">
        <v>14.476029211645269</v>
      </c>
      <c r="M10" s="130">
        <v>25</v>
      </c>
      <c r="N10" s="130">
        <v>148.75710927679998</v>
      </c>
      <c r="O10" s="134">
        <v>14.476029211645269</v>
      </c>
      <c r="P10" s="130">
        <v>25</v>
      </c>
      <c r="Q10" s="101"/>
    </row>
    <row r="11" spans="1:17">
      <c r="A11" s="113"/>
      <c r="B11" s="112"/>
      <c r="C11" s="112"/>
      <c r="D11" s="112"/>
      <c r="E11" s="250" t="s">
        <v>74</v>
      </c>
      <c r="F11" s="251"/>
      <c r="G11" s="252" t="s">
        <v>7</v>
      </c>
      <c r="H11" s="253"/>
      <c r="I11" s="253"/>
      <c r="J11" s="130">
        <v>127.65566180967656</v>
      </c>
      <c r="K11" s="130">
        <v>0</v>
      </c>
      <c r="L11" s="130">
        <v>12.681339560491102</v>
      </c>
      <c r="M11" s="130">
        <v>15</v>
      </c>
      <c r="N11" s="130">
        <v>86.294881717540363</v>
      </c>
      <c r="O11" s="134">
        <v>12.681339560491102</v>
      </c>
      <c r="P11" s="130">
        <v>15</v>
      </c>
      <c r="Q11" s="101"/>
    </row>
    <row r="12" spans="1:17">
      <c r="A12" s="113"/>
      <c r="B12" s="112"/>
      <c r="C12" s="112"/>
      <c r="D12" s="112"/>
      <c r="E12" s="250" t="s">
        <v>75</v>
      </c>
      <c r="F12" s="251"/>
      <c r="G12" s="252" t="s">
        <v>8</v>
      </c>
      <c r="H12" s="253"/>
      <c r="I12" s="253"/>
      <c r="J12" s="130">
        <v>16.87842221087196</v>
      </c>
      <c r="K12" s="130">
        <v>0</v>
      </c>
      <c r="L12" s="130">
        <v>4.644955223357627</v>
      </c>
      <c r="M12" s="130">
        <v>10</v>
      </c>
      <c r="N12" s="130">
        <v>17.574811995220394</v>
      </c>
      <c r="O12" s="134">
        <v>4.644955223357627</v>
      </c>
      <c r="P12" s="130">
        <v>10</v>
      </c>
      <c r="Q12" s="101"/>
    </row>
    <row r="13" spans="1:17">
      <c r="A13" s="113"/>
      <c r="B13" s="112"/>
      <c r="C13" s="112"/>
      <c r="D13" s="112"/>
      <c r="E13" s="250" t="s">
        <v>76</v>
      </c>
      <c r="F13" s="251"/>
      <c r="G13" s="252" t="s">
        <v>9</v>
      </c>
      <c r="H13" s="253"/>
      <c r="I13" s="253"/>
      <c r="J13" s="130">
        <v>18.801393667595008</v>
      </c>
      <c r="K13" s="130">
        <v>0</v>
      </c>
      <c r="L13" s="130">
        <v>2.9948709195105057</v>
      </c>
      <c r="M13" s="130">
        <v>10.221009481131924</v>
      </c>
      <c r="N13" s="130">
        <v>41.13609674352233</v>
      </c>
      <c r="O13" s="134">
        <v>2.1682833623517399</v>
      </c>
      <c r="P13" s="130">
        <v>7.4</v>
      </c>
      <c r="Q13" s="101"/>
    </row>
    <row r="14" spans="1:17">
      <c r="A14" s="113"/>
      <c r="B14" s="112"/>
      <c r="C14" s="112"/>
      <c r="D14" s="112"/>
      <c r="E14" s="250" t="s">
        <v>77</v>
      </c>
      <c r="F14" s="251"/>
      <c r="G14" s="252" t="s">
        <v>10</v>
      </c>
      <c r="H14" s="253"/>
      <c r="I14" s="253"/>
      <c r="J14" s="130">
        <v>262.61693903941574</v>
      </c>
      <c r="K14" s="130">
        <v>0</v>
      </c>
      <c r="L14" s="130">
        <v>5.1579374996654979</v>
      </c>
      <c r="M14" s="130">
        <v>7</v>
      </c>
      <c r="N14" s="130">
        <v>248.12993967129302</v>
      </c>
      <c r="O14" s="134">
        <v>5.1579374996654979</v>
      </c>
      <c r="P14" s="130">
        <v>7</v>
      </c>
      <c r="Q14" s="101"/>
    </row>
    <row r="15" spans="1:17">
      <c r="A15" s="113"/>
      <c r="B15" s="112"/>
      <c r="C15" s="112"/>
      <c r="D15" s="112"/>
      <c r="E15" s="250" t="s">
        <v>78</v>
      </c>
      <c r="F15" s="251"/>
      <c r="G15" s="252" t="s">
        <v>11</v>
      </c>
      <c r="H15" s="253"/>
      <c r="I15" s="253"/>
      <c r="J15" s="130">
        <v>93.965188114270234</v>
      </c>
      <c r="K15" s="130">
        <v>0</v>
      </c>
      <c r="L15" s="130">
        <v>12.508900027619248</v>
      </c>
      <c r="M15" s="130">
        <v>15</v>
      </c>
      <c r="N15" s="130">
        <v>52.958337452882454</v>
      </c>
      <c r="O15" s="134">
        <v>12.508900027619248</v>
      </c>
      <c r="P15" s="130">
        <v>15</v>
      </c>
      <c r="Q15" s="101"/>
    </row>
    <row r="16" spans="1:17">
      <c r="A16" s="113"/>
      <c r="B16" s="112"/>
      <c r="C16" s="112"/>
      <c r="D16" s="112"/>
      <c r="E16" s="250" t="s">
        <v>79</v>
      </c>
      <c r="F16" s="251"/>
      <c r="G16" s="252" t="s">
        <v>12</v>
      </c>
      <c r="H16" s="253"/>
      <c r="I16" s="253"/>
      <c r="J16" s="130">
        <v>737.22794415310148</v>
      </c>
      <c r="K16" s="130">
        <v>0</v>
      </c>
      <c r="L16" s="130" t="s">
        <v>122</v>
      </c>
      <c r="M16" s="130" t="s">
        <v>122</v>
      </c>
      <c r="N16" s="130">
        <v>334.67841561818756</v>
      </c>
      <c r="O16" s="130" t="s">
        <v>122</v>
      </c>
      <c r="P16" s="130" t="s">
        <v>122</v>
      </c>
      <c r="Q16" s="101"/>
    </row>
    <row r="17" spans="1:17">
      <c r="A17" s="113"/>
      <c r="B17" s="112"/>
      <c r="C17" s="112"/>
      <c r="D17" s="112"/>
      <c r="E17" s="250" t="s">
        <v>80</v>
      </c>
      <c r="F17" s="251"/>
      <c r="G17" s="252" t="s">
        <v>13</v>
      </c>
      <c r="H17" s="253"/>
      <c r="I17" s="253"/>
      <c r="J17" s="130">
        <v>46.28923045379937</v>
      </c>
      <c r="K17" s="130">
        <v>0</v>
      </c>
      <c r="L17" s="130" t="s">
        <v>122</v>
      </c>
      <c r="M17" s="130" t="s">
        <v>122</v>
      </c>
      <c r="N17" s="130">
        <v>0</v>
      </c>
      <c r="O17" s="130" t="s">
        <v>122</v>
      </c>
      <c r="P17" s="130" t="s">
        <v>122</v>
      </c>
      <c r="Q17" s="101"/>
    </row>
    <row r="18" spans="1:17">
      <c r="A18" s="113"/>
      <c r="B18" s="112"/>
      <c r="C18" s="112"/>
      <c r="D18" s="112"/>
      <c r="E18" s="250" t="s">
        <v>81</v>
      </c>
      <c r="F18" s="251"/>
      <c r="G18" s="252" t="s">
        <v>14</v>
      </c>
      <c r="H18" s="253"/>
      <c r="I18" s="253"/>
      <c r="J18" s="130">
        <v>47.12143954974033</v>
      </c>
      <c r="K18" s="130">
        <v>0</v>
      </c>
      <c r="L18" s="130">
        <v>12.359137535366273</v>
      </c>
      <c r="M18" s="130">
        <v>17.439221952066688</v>
      </c>
      <c r="N18" s="130">
        <v>30.493918430123276</v>
      </c>
      <c r="O18" s="134">
        <v>7.5121962570903067</v>
      </c>
      <c r="P18" s="130">
        <v>10.6</v>
      </c>
      <c r="Q18" s="101"/>
    </row>
    <row r="19" spans="1:17">
      <c r="A19" s="113"/>
      <c r="B19" s="112"/>
      <c r="C19" s="112"/>
      <c r="D19" s="112"/>
      <c r="E19" s="250" t="s">
        <v>82</v>
      </c>
      <c r="F19" s="251"/>
      <c r="G19" s="252" t="s">
        <v>15</v>
      </c>
      <c r="H19" s="253"/>
      <c r="I19" s="253"/>
      <c r="J19" s="130">
        <v>10.964367907690351</v>
      </c>
      <c r="K19" s="130">
        <v>0</v>
      </c>
      <c r="L19" s="130" t="s">
        <v>122</v>
      </c>
      <c r="M19" s="130" t="s">
        <v>122</v>
      </c>
      <c r="N19" s="130">
        <v>53.448288171235909</v>
      </c>
      <c r="O19" s="130" t="s">
        <v>122</v>
      </c>
      <c r="P19" s="130" t="s">
        <v>122</v>
      </c>
      <c r="Q19" s="101"/>
    </row>
    <row r="20" spans="1:17">
      <c r="A20" s="113"/>
      <c r="B20" s="112"/>
      <c r="C20" s="112"/>
      <c r="D20" s="112"/>
      <c r="E20" s="250" t="s">
        <v>83</v>
      </c>
      <c r="F20" s="251"/>
      <c r="G20" s="252" t="s">
        <v>16</v>
      </c>
      <c r="H20" s="253"/>
      <c r="I20" s="253"/>
      <c r="J20" s="130">
        <v>75.982754148721298</v>
      </c>
      <c r="K20" s="130">
        <v>0</v>
      </c>
      <c r="L20" s="130">
        <v>7.4768530001334419</v>
      </c>
      <c r="M20" s="130">
        <v>29.444039815489198</v>
      </c>
      <c r="N20" s="130">
        <v>1.797838387063734</v>
      </c>
      <c r="O20" s="134">
        <v>2.6663106351358117</v>
      </c>
      <c r="P20" s="130">
        <v>10.5</v>
      </c>
      <c r="Q20" s="101"/>
    </row>
    <row r="21" spans="1:17">
      <c r="A21" s="113"/>
      <c r="B21" s="112"/>
      <c r="C21" s="112"/>
      <c r="D21" s="112"/>
      <c r="E21" s="250" t="s">
        <v>84</v>
      </c>
      <c r="F21" s="251"/>
      <c r="G21" s="252" t="s">
        <v>17</v>
      </c>
      <c r="H21" s="253"/>
      <c r="I21" s="253"/>
      <c r="J21" s="130">
        <v>137.62077941549396</v>
      </c>
      <c r="K21" s="130">
        <v>0</v>
      </c>
      <c r="L21" s="130">
        <v>3.1899221157696669</v>
      </c>
      <c r="M21" s="130">
        <v>5</v>
      </c>
      <c r="N21" s="130">
        <v>88.022877949024092</v>
      </c>
      <c r="O21" s="134">
        <v>2.5519376926157333</v>
      </c>
      <c r="P21" s="130">
        <v>4</v>
      </c>
      <c r="Q21" s="101"/>
    </row>
    <row r="22" spans="1:17">
      <c r="A22" s="113"/>
      <c r="B22" s="112"/>
      <c r="C22" s="112"/>
      <c r="D22" s="112"/>
      <c r="E22" s="250" t="s">
        <v>85</v>
      </c>
      <c r="F22" s="251"/>
      <c r="G22" s="252" t="s">
        <v>18</v>
      </c>
      <c r="H22" s="253"/>
      <c r="I22" s="253"/>
      <c r="J22" s="130">
        <v>126.55201004296865</v>
      </c>
      <c r="K22" s="130">
        <v>0</v>
      </c>
      <c r="L22" s="130">
        <v>6.4209734249008505</v>
      </c>
      <c r="M22" s="130">
        <v>10.244186762015632</v>
      </c>
      <c r="N22" s="130">
        <v>126.27152175302928</v>
      </c>
      <c r="O22" s="134">
        <v>12.535838274071976</v>
      </c>
      <c r="P22" s="130">
        <v>20</v>
      </c>
      <c r="Q22" s="101"/>
    </row>
    <row r="23" spans="1:17">
      <c r="A23" s="113"/>
      <c r="B23" s="112"/>
      <c r="C23" s="112"/>
      <c r="D23" s="112"/>
      <c r="E23" s="250" t="s">
        <v>86</v>
      </c>
      <c r="F23" s="251"/>
      <c r="G23" s="252" t="s">
        <v>19</v>
      </c>
      <c r="H23" s="253"/>
      <c r="I23" s="253"/>
      <c r="J23" s="130">
        <v>233.80020751335485</v>
      </c>
      <c r="K23" s="130">
        <v>0</v>
      </c>
      <c r="L23" s="130">
        <v>29.793168927434824</v>
      </c>
      <c r="M23" s="130">
        <v>35.916896031439698</v>
      </c>
      <c r="N23" s="130">
        <v>228.34072296722891</v>
      </c>
      <c r="O23" s="134">
        <v>33.180115454693528</v>
      </c>
      <c r="P23" s="130">
        <v>40</v>
      </c>
      <c r="Q23" s="101"/>
    </row>
    <row r="24" spans="1:17">
      <c r="A24" s="113"/>
      <c r="B24" s="112"/>
      <c r="C24" s="112"/>
      <c r="D24" s="112"/>
      <c r="E24" s="250" t="s">
        <v>87</v>
      </c>
      <c r="F24" s="251"/>
      <c r="G24" s="252" t="s">
        <v>20</v>
      </c>
      <c r="H24" s="253"/>
      <c r="I24" s="253"/>
      <c r="J24" s="130">
        <v>28.357127848899619</v>
      </c>
      <c r="K24" s="130">
        <v>0</v>
      </c>
      <c r="L24" s="130">
        <v>36.578996819394263</v>
      </c>
      <c r="M24" s="130">
        <v>47.42815308482453</v>
      </c>
      <c r="N24" s="130">
        <v>24.448261632157436</v>
      </c>
      <c r="O24" s="134">
        <v>36.578996819394263</v>
      </c>
      <c r="P24" s="130">
        <v>47.42815308482453</v>
      </c>
      <c r="Q24" s="101"/>
    </row>
    <row r="25" spans="1:17">
      <c r="A25" s="115"/>
      <c r="B25" s="112"/>
      <c r="C25" s="112"/>
      <c r="D25" s="112"/>
      <c r="E25" s="250" t="s">
        <v>88</v>
      </c>
      <c r="F25" s="251"/>
      <c r="G25" s="119"/>
      <c r="H25" s="120"/>
      <c r="I25" s="120"/>
      <c r="J25" s="103"/>
      <c r="K25" s="104"/>
      <c r="L25" s="105"/>
      <c r="M25" s="106"/>
      <c r="N25" s="103"/>
      <c r="O25" s="105"/>
      <c r="P25" s="106"/>
      <c r="Q25" s="101"/>
    </row>
    <row r="26" spans="1:17">
      <c r="A26" s="115"/>
      <c r="B26" s="112"/>
      <c r="C26" s="112"/>
      <c r="D26" s="112"/>
      <c r="E26" s="250" t="s">
        <v>89</v>
      </c>
      <c r="F26" s="251"/>
      <c r="G26" s="119"/>
      <c r="H26" s="120"/>
      <c r="I26" s="120"/>
      <c r="J26" s="103"/>
      <c r="K26" s="104"/>
      <c r="L26" s="105"/>
      <c r="M26" s="106"/>
      <c r="N26" s="103"/>
      <c r="O26" s="105"/>
      <c r="P26" s="106"/>
      <c r="Q26" s="101"/>
    </row>
    <row r="27" spans="1:17">
      <c r="A27" s="115"/>
      <c r="B27" s="112"/>
      <c r="C27" s="112"/>
      <c r="D27" s="112"/>
      <c r="E27" s="250" t="s">
        <v>90</v>
      </c>
      <c r="F27" s="251"/>
      <c r="G27" s="119"/>
      <c r="H27" s="120"/>
      <c r="I27" s="120"/>
      <c r="J27" s="103"/>
      <c r="K27" s="104"/>
      <c r="L27" s="105"/>
      <c r="M27" s="106"/>
      <c r="N27" s="103"/>
      <c r="O27" s="105"/>
      <c r="P27" s="106"/>
      <c r="Q27" s="101"/>
    </row>
    <row r="28" spans="1:17">
      <c r="A28" s="115"/>
      <c r="B28" s="112"/>
      <c r="C28" s="112"/>
      <c r="D28" s="112"/>
      <c r="E28" s="250" t="s">
        <v>91</v>
      </c>
      <c r="F28" s="251"/>
      <c r="G28" s="119"/>
      <c r="H28" s="120"/>
      <c r="I28" s="120"/>
      <c r="J28" s="103"/>
      <c r="K28" s="104"/>
      <c r="L28" s="105"/>
      <c r="M28" s="106"/>
      <c r="N28" s="103"/>
      <c r="O28" s="105"/>
      <c r="P28" s="106"/>
      <c r="Q28" s="101"/>
    </row>
    <row r="29" spans="1:17">
      <c r="A29" s="115"/>
      <c r="B29" s="112"/>
      <c r="C29" s="112"/>
      <c r="D29" s="112"/>
      <c r="E29" s="250" t="s">
        <v>92</v>
      </c>
      <c r="F29" s="251"/>
      <c r="G29" s="119"/>
      <c r="H29" s="120"/>
      <c r="I29" s="120"/>
      <c r="J29" s="103"/>
      <c r="K29" s="104"/>
      <c r="L29" s="105"/>
      <c r="M29" s="106"/>
      <c r="N29" s="103"/>
      <c r="O29" s="105"/>
      <c r="P29" s="106"/>
      <c r="Q29" s="101"/>
    </row>
    <row r="30" spans="1:17">
      <c r="A30" s="115"/>
      <c r="B30" s="112"/>
      <c r="C30" s="112"/>
      <c r="D30" s="112"/>
      <c r="E30" s="250" t="s">
        <v>93</v>
      </c>
      <c r="F30" s="251"/>
      <c r="G30" s="119"/>
      <c r="H30" s="120"/>
      <c r="I30" s="120"/>
      <c r="J30" s="103"/>
      <c r="K30" s="104"/>
      <c r="L30" s="105"/>
      <c r="M30" s="106"/>
      <c r="N30" s="103"/>
      <c r="O30" s="105"/>
      <c r="P30" s="106"/>
      <c r="Q30" s="101"/>
    </row>
    <row r="31" spans="1:17">
      <c r="A31" s="115"/>
      <c r="B31" s="112"/>
      <c r="C31" s="112"/>
      <c r="D31" s="112"/>
      <c r="E31" s="250" t="s">
        <v>94</v>
      </c>
      <c r="F31" s="251"/>
      <c r="G31" s="119"/>
      <c r="H31" s="120"/>
      <c r="I31" s="120"/>
      <c r="J31" s="103"/>
      <c r="K31" s="104"/>
      <c r="L31" s="105"/>
      <c r="M31" s="106"/>
      <c r="N31" s="103"/>
      <c r="O31" s="105"/>
      <c r="P31" s="106"/>
      <c r="Q31" s="101"/>
    </row>
    <row r="32" spans="1:17">
      <c r="A32" s="115"/>
      <c r="B32" s="112"/>
      <c r="C32" s="112"/>
      <c r="D32" s="112"/>
      <c r="E32" s="250" t="s">
        <v>95</v>
      </c>
      <c r="F32" s="251"/>
      <c r="G32" s="119"/>
      <c r="H32" s="120"/>
      <c r="I32" s="120"/>
      <c r="J32" s="103"/>
      <c r="K32" s="104"/>
      <c r="L32" s="105"/>
      <c r="M32" s="106"/>
      <c r="N32" s="103"/>
      <c r="O32" s="105"/>
      <c r="P32" s="106"/>
      <c r="Q32" s="101"/>
    </row>
    <row r="33" spans="1:17">
      <c r="A33" s="115"/>
      <c r="B33" s="112"/>
      <c r="C33" s="112"/>
      <c r="D33" s="112"/>
      <c r="E33" s="250" t="s">
        <v>96</v>
      </c>
      <c r="F33" s="251"/>
      <c r="G33" s="119"/>
      <c r="H33" s="120"/>
      <c r="I33" s="120"/>
      <c r="J33" s="103"/>
      <c r="K33" s="104"/>
      <c r="L33" s="105"/>
      <c r="M33" s="106"/>
      <c r="N33" s="103"/>
      <c r="O33" s="105"/>
      <c r="P33" s="106"/>
      <c r="Q33" s="101"/>
    </row>
    <row r="34" spans="1:17">
      <c r="A34" s="115"/>
      <c r="B34" s="112"/>
      <c r="C34" s="112"/>
      <c r="D34" s="112"/>
      <c r="E34" s="250" t="s">
        <v>97</v>
      </c>
      <c r="F34" s="251"/>
      <c r="G34" s="101"/>
      <c r="H34" s="101"/>
      <c r="I34" s="101"/>
      <c r="J34" s="116">
        <f>SUM(J4:J33)</f>
        <v>12540.548803732128</v>
      </c>
      <c r="K34" s="107"/>
      <c r="L34" s="107"/>
      <c r="M34" s="107"/>
      <c r="N34" s="116">
        <f>SUM(N4:N33)</f>
        <v>8633.2529020077509</v>
      </c>
      <c r="O34" s="101"/>
      <c r="P34" s="101"/>
      <c r="Q34" s="101"/>
    </row>
    <row r="35" spans="1:17">
      <c r="B35" s="112"/>
      <c r="C35" s="112"/>
      <c r="D35" s="112"/>
    </row>
    <row r="36" spans="1:17">
      <c r="A36" s="144"/>
      <c r="B36" s="144"/>
      <c r="C36" s="144"/>
      <c r="D36" s="144"/>
      <c r="E36" s="144"/>
      <c r="F36" s="144"/>
      <c r="G36" s="144"/>
      <c r="H36" s="144"/>
      <c r="I36" s="144"/>
      <c r="J36" s="144"/>
      <c r="K36" s="144"/>
      <c r="L36" s="144"/>
      <c r="M36" s="144"/>
      <c r="N36" s="144"/>
      <c r="O36" s="144"/>
      <c r="P36" s="144"/>
    </row>
    <row r="37" spans="1:17">
      <c r="A37" s="144"/>
      <c r="B37" s="144"/>
      <c r="C37" s="144"/>
      <c r="D37" s="144"/>
      <c r="E37" s="144"/>
      <c r="F37" s="144"/>
      <c r="G37" s="150"/>
      <c r="H37" s="150"/>
      <c r="I37" s="150"/>
      <c r="J37" s="150"/>
      <c r="K37" s="150"/>
      <c r="L37" s="150"/>
      <c r="M37" s="150"/>
      <c r="N37" s="150"/>
      <c r="O37" s="150"/>
      <c r="P37" s="150"/>
    </row>
    <row r="38" spans="1:17">
      <c r="A38" s="144"/>
      <c r="B38" s="144"/>
      <c r="C38" s="144"/>
      <c r="D38" s="144"/>
      <c r="E38" s="254"/>
      <c r="F38" s="254"/>
      <c r="G38" s="144"/>
      <c r="H38" s="144"/>
      <c r="I38" s="144"/>
      <c r="J38" s="144"/>
      <c r="K38" s="144"/>
      <c r="L38" s="144"/>
      <c r="M38" s="144"/>
      <c r="N38" s="144"/>
      <c r="O38" s="144"/>
      <c r="P38" s="144"/>
    </row>
    <row r="39" spans="1:17">
      <c r="A39" s="144"/>
      <c r="B39" s="144"/>
      <c r="C39" s="144"/>
      <c r="D39" s="144"/>
      <c r="E39" s="254"/>
      <c r="F39" s="254"/>
      <c r="G39" s="144"/>
      <c r="H39" s="144"/>
      <c r="I39" s="144"/>
      <c r="J39" s="144"/>
      <c r="K39" s="144"/>
      <c r="L39" s="144"/>
      <c r="M39" s="144"/>
      <c r="N39" s="144"/>
      <c r="O39" s="144"/>
      <c r="P39" s="144"/>
    </row>
    <row r="40" spans="1:17">
      <c r="A40" s="144"/>
      <c r="B40" s="144"/>
      <c r="C40" s="144"/>
      <c r="D40" s="144"/>
      <c r="E40" s="254"/>
      <c r="F40" s="254"/>
      <c r="G40" s="144"/>
      <c r="H40" s="144"/>
      <c r="I40" s="144"/>
      <c r="J40" s="144"/>
      <c r="K40" s="144"/>
      <c r="L40" s="144"/>
      <c r="M40" s="144"/>
      <c r="N40" s="144"/>
      <c r="O40" s="144"/>
      <c r="P40" s="144"/>
    </row>
    <row r="41" spans="1:17">
      <c r="A41" s="144"/>
      <c r="B41" s="144"/>
      <c r="C41" s="144"/>
      <c r="D41" s="144"/>
      <c r="E41" s="254"/>
      <c r="F41" s="254"/>
      <c r="G41" s="144"/>
      <c r="H41" s="144"/>
      <c r="I41" s="144"/>
      <c r="J41" s="144"/>
      <c r="K41" s="144"/>
      <c r="L41" s="144"/>
      <c r="M41" s="144"/>
      <c r="N41" s="144"/>
      <c r="O41" s="144"/>
      <c r="P41" s="144"/>
    </row>
    <row r="42" spans="1:17">
      <c r="A42" s="144"/>
      <c r="B42" s="144"/>
      <c r="C42" s="144"/>
      <c r="D42" s="144"/>
      <c r="E42" s="254"/>
      <c r="F42" s="254"/>
      <c r="G42" s="144"/>
      <c r="H42" s="144"/>
      <c r="I42" s="144"/>
      <c r="J42" s="144"/>
      <c r="K42" s="144"/>
      <c r="L42" s="144"/>
      <c r="M42" s="144"/>
      <c r="N42" s="144"/>
      <c r="O42" s="144"/>
      <c r="P42" s="144"/>
    </row>
    <row r="43" spans="1:17">
      <c r="A43" s="144"/>
      <c r="B43" s="144"/>
      <c r="C43" s="144"/>
      <c r="D43" s="144"/>
      <c r="E43" s="254"/>
      <c r="F43" s="254"/>
      <c r="G43" s="144"/>
      <c r="H43" s="144"/>
      <c r="I43" s="144"/>
      <c r="J43" s="144"/>
      <c r="K43" s="144"/>
      <c r="L43" s="144"/>
      <c r="M43" s="144"/>
      <c r="N43" s="144"/>
      <c r="O43" s="144"/>
      <c r="P43" s="144"/>
    </row>
    <row r="44" spans="1:17">
      <c r="A44" s="144"/>
      <c r="B44" s="144"/>
      <c r="C44" s="144"/>
      <c r="D44" s="144"/>
      <c r="E44" s="254"/>
      <c r="F44" s="254"/>
      <c r="G44" s="144"/>
      <c r="H44" s="144"/>
      <c r="I44" s="144"/>
      <c r="J44" s="144"/>
      <c r="K44" s="144"/>
      <c r="L44" s="144"/>
      <c r="M44" s="144"/>
      <c r="N44" s="144"/>
      <c r="O44" s="144"/>
      <c r="P44" s="144"/>
    </row>
    <row r="45" spans="1:17">
      <c r="A45" s="144"/>
      <c r="B45" s="144"/>
      <c r="C45" s="144"/>
      <c r="D45" s="144"/>
      <c r="E45" s="254"/>
      <c r="F45" s="254"/>
      <c r="G45" s="144"/>
      <c r="H45" s="144"/>
      <c r="I45" s="144"/>
      <c r="J45" s="144"/>
      <c r="K45" s="144"/>
      <c r="L45" s="144"/>
      <c r="M45" s="144"/>
      <c r="N45" s="144"/>
      <c r="O45" s="144"/>
      <c r="P45" s="144"/>
    </row>
    <row r="46" spans="1:17">
      <c r="A46" s="144"/>
      <c r="B46" s="144"/>
      <c r="C46" s="144"/>
      <c r="D46" s="144"/>
      <c r="E46" s="254"/>
      <c r="F46" s="254"/>
      <c r="G46" s="144"/>
      <c r="H46" s="144"/>
      <c r="I46" s="144"/>
      <c r="J46" s="144"/>
      <c r="K46" s="144"/>
      <c r="L46" s="144"/>
      <c r="M46" s="144"/>
      <c r="N46" s="144"/>
      <c r="O46" s="144"/>
      <c r="P46" s="144"/>
    </row>
    <row r="47" spans="1:17">
      <c r="A47" s="144"/>
      <c r="B47" s="144"/>
      <c r="C47" s="144"/>
      <c r="D47" s="144"/>
      <c r="E47" s="254"/>
      <c r="F47" s="254"/>
      <c r="G47" s="144"/>
      <c r="H47" s="144"/>
      <c r="I47" s="144"/>
      <c r="J47" s="144"/>
      <c r="K47" s="144"/>
      <c r="L47" s="144"/>
      <c r="M47" s="144"/>
      <c r="N47" s="144"/>
      <c r="O47" s="144"/>
      <c r="P47" s="144"/>
    </row>
    <row r="48" spans="1:17">
      <c r="A48" s="144"/>
      <c r="B48" s="144"/>
      <c r="C48" s="144"/>
      <c r="D48" s="144"/>
      <c r="E48" s="254"/>
      <c r="F48" s="254"/>
      <c r="G48" s="144"/>
      <c r="H48" s="144"/>
      <c r="I48" s="144"/>
      <c r="J48" s="144"/>
      <c r="K48" s="144"/>
      <c r="L48" s="144"/>
      <c r="M48" s="144"/>
      <c r="N48" s="144"/>
      <c r="O48" s="144"/>
      <c r="P48" s="144"/>
    </row>
    <row r="49" spans="1:16">
      <c r="A49" s="144"/>
      <c r="B49" s="144"/>
      <c r="C49" s="144"/>
      <c r="D49" s="144"/>
      <c r="E49" s="254"/>
      <c r="F49" s="254"/>
      <c r="G49" s="144"/>
      <c r="H49" s="144"/>
      <c r="I49" s="144"/>
      <c r="J49" s="144"/>
      <c r="K49" s="144"/>
      <c r="L49" s="144"/>
      <c r="M49" s="144"/>
      <c r="N49" s="144"/>
      <c r="O49" s="144"/>
      <c r="P49" s="144"/>
    </row>
    <row r="50" spans="1:16">
      <c r="A50" s="144"/>
      <c r="B50" s="144"/>
      <c r="C50" s="144"/>
      <c r="D50" s="144"/>
      <c r="E50" s="254"/>
      <c r="F50" s="254"/>
      <c r="G50" s="144"/>
      <c r="H50" s="144"/>
      <c r="I50" s="144"/>
      <c r="J50" s="144"/>
      <c r="K50" s="144"/>
      <c r="L50" s="144"/>
      <c r="M50" s="144"/>
      <c r="N50" s="144"/>
      <c r="O50" s="144"/>
      <c r="P50" s="144"/>
    </row>
    <row r="51" spans="1:16">
      <c r="A51" s="144"/>
      <c r="B51" s="144"/>
      <c r="C51" s="144"/>
      <c r="D51" s="144"/>
      <c r="E51" s="254"/>
      <c r="F51" s="254"/>
      <c r="G51" s="144"/>
      <c r="H51" s="144"/>
      <c r="I51" s="144"/>
      <c r="J51" s="144"/>
      <c r="K51" s="144"/>
      <c r="L51" s="144"/>
      <c r="M51" s="144"/>
      <c r="N51" s="144"/>
      <c r="O51" s="144"/>
      <c r="P51" s="144"/>
    </row>
    <row r="52" spans="1:16">
      <c r="A52" s="144"/>
      <c r="B52" s="144"/>
      <c r="C52" s="144"/>
      <c r="D52" s="144"/>
      <c r="E52" s="254"/>
      <c r="F52" s="254"/>
      <c r="G52" s="144"/>
      <c r="H52" s="144"/>
      <c r="I52" s="144"/>
      <c r="J52" s="144"/>
      <c r="K52" s="144"/>
      <c r="L52" s="144"/>
      <c r="M52" s="144"/>
      <c r="N52" s="144"/>
      <c r="O52" s="144"/>
      <c r="P52" s="144"/>
    </row>
    <row r="53" spans="1:16">
      <c r="A53" s="144"/>
      <c r="B53" s="144"/>
      <c r="C53" s="144"/>
      <c r="D53" s="144"/>
      <c r="E53" s="254"/>
      <c r="F53" s="254"/>
      <c r="G53" s="144"/>
      <c r="H53" s="144"/>
      <c r="I53" s="144"/>
      <c r="J53" s="144"/>
      <c r="K53" s="144"/>
      <c r="L53" s="144"/>
      <c r="M53" s="144"/>
      <c r="N53" s="144"/>
      <c r="O53" s="144"/>
      <c r="P53" s="144"/>
    </row>
    <row r="54" spans="1:16">
      <c r="A54" s="144"/>
      <c r="B54" s="144"/>
      <c r="C54" s="144"/>
      <c r="D54" s="144"/>
      <c r="E54" s="254"/>
      <c r="F54" s="254"/>
      <c r="G54" s="144"/>
      <c r="H54" s="144"/>
      <c r="I54" s="144"/>
      <c r="J54" s="144"/>
      <c r="K54" s="144"/>
      <c r="L54" s="144"/>
      <c r="M54" s="144"/>
      <c r="N54" s="144"/>
      <c r="O54" s="144"/>
      <c r="P54" s="144"/>
    </row>
    <row r="55" spans="1:16">
      <c r="A55" s="144"/>
      <c r="B55" s="144"/>
      <c r="C55" s="144"/>
      <c r="D55" s="144"/>
      <c r="E55" s="254"/>
      <c r="F55" s="254"/>
      <c r="G55" s="144"/>
      <c r="H55" s="144"/>
      <c r="I55" s="144"/>
      <c r="J55" s="144"/>
      <c r="K55" s="144"/>
      <c r="L55" s="144"/>
      <c r="M55" s="144"/>
      <c r="N55" s="144"/>
      <c r="O55" s="144"/>
      <c r="P55" s="144"/>
    </row>
    <row r="56" spans="1:16">
      <c r="A56" s="144"/>
      <c r="B56" s="144"/>
      <c r="C56" s="144"/>
      <c r="D56" s="144"/>
      <c r="E56" s="254"/>
      <c r="F56" s="254"/>
      <c r="G56" s="144"/>
      <c r="H56" s="144"/>
      <c r="I56" s="144"/>
      <c r="J56" s="144"/>
      <c r="K56" s="144"/>
      <c r="L56" s="144"/>
      <c r="M56" s="144"/>
      <c r="N56" s="144"/>
      <c r="O56" s="144"/>
      <c r="P56" s="144"/>
    </row>
    <row r="57" spans="1:16">
      <c r="A57" s="144"/>
      <c r="B57" s="144"/>
      <c r="C57" s="144"/>
      <c r="D57" s="144"/>
      <c r="E57" s="254"/>
      <c r="F57" s="254"/>
      <c r="G57" s="144"/>
      <c r="H57" s="144"/>
      <c r="I57" s="144"/>
      <c r="J57" s="144"/>
      <c r="K57" s="144"/>
      <c r="L57" s="144"/>
      <c r="M57" s="144"/>
      <c r="N57" s="144"/>
      <c r="O57" s="144"/>
      <c r="P57" s="144"/>
    </row>
    <row r="58" spans="1:16">
      <c r="A58" s="144"/>
      <c r="B58" s="144"/>
      <c r="C58" s="144"/>
      <c r="D58" s="144"/>
      <c r="E58" s="254"/>
      <c r="F58" s="254"/>
      <c r="G58" s="144"/>
      <c r="H58" s="144"/>
      <c r="I58" s="144"/>
      <c r="J58" s="144"/>
      <c r="K58" s="144"/>
      <c r="L58" s="144"/>
      <c r="M58" s="144"/>
      <c r="N58" s="144"/>
      <c r="O58" s="144"/>
      <c r="P58" s="144"/>
    </row>
    <row r="59" spans="1:16">
      <c r="A59" s="144"/>
      <c r="B59" s="144"/>
      <c r="C59" s="144"/>
      <c r="D59" s="144"/>
      <c r="E59" s="254"/>
      <c r="F59" s="254"/>
      <c r="G59" s="144"/>
      <c r="H59" s="144"/>
      <c r="I59" s="144"/>
      <c r="J59" s="144"/>
      <c r="K59" s="144"/>
      <c r="L59" s="144"/>
      <c r="M59" s="144"/>
      <c r="N59" s="144"/>
      <c r="O59" s="144"/>
      <c r="P59" s="144"/>
    </row>
    <row r="60" spans="1:16">
      <c r="A60" s="144"/>
      <c r="B60" s="144"/>
      <c r="C60" s="144"/>
      <c r="D60" s="144"/>
      <c r="E60" s="254"/>
      <c r="F60" s="254"/>
      <c r="G60" s="144"/>
      <c r="H60" s="144"/>
      <c r="I60" s="144"/>
      <c r="J60" s="144"/>
      <c r="K60" s="144"/>
      <c r="L60" s="144"/>
      <c r="M60" s="144"/>
      <c r="N60" s="144"/>
      <c r="O60" s="144"/>
      <c r="P60" s="144"/>
    </row>
    <row r="61" spans="1:16">
      <c r="A61" s="144"/>
      <c r="B61" s="144"/>
      <c r="C61" s="144"/>
      <c r="D61" s="144"/>
      <c r="E61" s="254"/>
      <c r="F61" s="254"/>
      <c r="G61" s="144"/>
      <c r="H61" s="144"/>
      <c r="I61" s="144"/>
      <c r="J61" s="144"/>
      <c r="K61" s="144"/>
      <c r="L61" s="144"/>
      <c r="M61" s="144"/>
      <c r="N61" s="144"/>
      <c r="O61" s="144"/>
      <c r="P61" s="144"/>
    </row>
    <row r="62" spans="1:16">
      <c r="A62" s="144"/>
      <c r="B62" s="144"/>
      <c r="C62" s="144"/>
      <c r="D62" s="144"/>
      <c r="E62" s="254"/>
      <c r="F62" s="254"/>
      <c r="G62" s="144"/>
      <c r="H62" s="144"/>
      <c r="I62" s="144"/>
      <c r="J62" s="144"/>
      <c r="K62" s="144"/>
      <c r="L62" s="144"/>
      <c r="M62" s="144"/>
      <c r="N62" s="144"/>
      <c r="O62" s="144"/>
      <c r="P62" s="144"/>
    </row>
    <row r="63" spans="1:16">
      <c r="A63" s="144"/>
      <c r="B63" s="144"/>
      <c r="C63" s="144"/>
      <c r="D63" s="144"/>
      <c r="E63" s="254"/>
      <c r="F63" s="254"/>
      <c r="G63" s="144"/>
      <c r="H63" s="144"/>
      <c r="I63" s="144"/>
      <c r="J63" s="144"/>
      <c r="K63" s="144"/>
      <c r="L63" s="144"/>
      <c r="M63" s="144"/>
      <c r="N63" s="144"/>
      <c r="O63" s="144"/>
      <c r="P63" s="144"/>
    </row>
    <row r="64" spans="1:16">
      <c r="A64" s="144"/>
      <c r="B64" s="144"/>
      <c r="C64" s="144"/>
      <c r="D64" s="144"/>
      <c r="E64" s="254"/>
      <c r="F64" s="254"/>
      <c r="G64" s="144"/>
      <c r="H64" s="144"/>
      <c r="I64" s="144"/>
      <c r="J64" s="144"/>
      <c r="K64" s="144"/>
      <c r="L64" s="144"/>
      <c r="M64" s="144"/>
      <c r="N64" s="144"/>
      <c r="O64" s="144"/>
      <c r="P64" s="144"/>
    </row>
    <row r="65" spans="1:16">
      <c r="A65" s="144"/>
      <c r="B65" s="144"/>
      <c r="C65" s="144"/>
      <c r="D65" s="144"/>
      <c r="E65" s="254"/>
      <c r="F65" s="254"/>
      <c r="G65" s="144"/>
      <c r="H65" s="144"/>
      <c r="I65" s="144"/>
      <c r="J65" s="144"/>
      <c r="K65" s="144"/>
      <c r="L65" s="144"/>
      <c r="M65" s="144"/>
      <c r="N65" s="144"/>
      <c r="O65" s="144"/>
      <c r="P65" s="144"/>
    </row>
    <row r="66" spans="1:16">
      <c r="A66" s="144"/>
      <c r="B66" s="144"/>
      <c r="C66" s="144"/>
      <c r="D66" s="144"/>
      <c r="E66" s="254"/>
      <c r="F66" s="254"/>
      <c r="G66" s="144"/>
      <c r="H66" s="144"/>
      <c r="I66" s="144"/>
      <c r="J66" s="144"/>
      <c r="K66" s="144"/>
      <c r="L66" s="144"/>
      <c r="M66" s="144"/>
      <c r="N66" s="144"/>
      <c r="O66" s="144"/>
      <c r="P66" s="144"/>
    </row>
    <row r="67" spans="1:16">
      <c r="A67" s="144"/>
      <c r="B67" s="144"/>
      <c r="C67" s="144"/>
      <c r="D67" s="144"/>
      <c r="E67" s="144"/>
      <c r="F67" s="144"/>
      <c r="G67" s="144"/>
      <c r="H67" s="144"/>
      <c r="I67" s="144"/>
      <c r="J67" s="144"/>
      <c r="K67" s="144"/>
      <c r="L67" s="144"/>
      <c r="M67" s="144"/>
      <c r="N67" s="144"/>
      <c r="O67" s="144"/>
      <c r="P67" s="144"/>
    </row>
    <row r="68" spans="1:16">
      <c r="A68" s="144"/>
      <c r="B68" s="144"/>
      <c r="C68" s="144"/>
      <c r="D68" s="144"/>
      <c r="E68" s="144"/>
      <c r="F68" s="144"/>
      <c r="G68" s="144"/>
      <c r="H68" s="144"/>
      <c r="I68" s="144"/>
      <c r="J68" s="144"/>
      <c r="K68" s="144"/>
      <c r="L68" s="144"/>
      <c r="M68" s="144"/>
      <c r="N68" s="144"/>
      <c r="O68" s="144"/>
      <c r="P68" s="144"/>
    </row>
    <row r="69" spans="1:16">
      <c r="A69" s="144"/>
      <c r="B69" s="144"/>
      <c r="C69" s="144"/>
      <c r="D69" s="144"/>
      <c r="E69" s="144"/>
      <c r="F69" s="144"/>
      <c r="G69" s="144"/>
      <c r="H69" s="144"/>
      <c r="I69" s="144"/>
      <c r="J69" s="144"/>
      <c r="K69" s="144"/>
      <c r="L69" s="144"/>
      <c r="M69" s="144"/>
      <c r="N69" s="144"/>
      <c r="O69" s="144"/>
      <c r="P69" s="144"/>
    </row>
    <row r="70" spans="1:16">
      <c r="A70" s="144"/>
      <c r="B70" s="144"/>
      <c r="C70" s="144"/>
      <c r="D70" s="144"/>
      <c r="E70" s="144"/>
      <c r="F70" s="144"/>
      <c r="G70" s="144"/>
      <c r="H70" s="144"/>
      <c r="I70" s="144"/>
      <c r="J70" s="144"/>
      <c r="K70" s="144"/>
      <c r="L70" s="144"/>
      <c r="M70" s="144"/>
      <c r="N70" s="144"/>
      <c r="O70" s="144"/>
      <c r="P70" s="144"/>
    </row>
    <row r="71" spans="1:16">
      <c r="A71" s="144"/>
      <c r="B71" s="144"/>
      <c r="C71" s="144"/>
      <c r="D71" s="144"/>
      <c r="E71" s="144"/>
      <c r="F71" s="144"/>
      <c r="G71" s="150"/>
      <c r="H71" s="150"/>
      <c r="I71" s="150"/>
      <c r="J71" s="150"/>
      <c r="K71" s="150"/>
      <c r="L71" s="144"/>
      <c r="M71" s="144"/>
      <c r="N71" s="144"/>
      <c r="O71" s="144"/>
      <c r="P71" s="144"/>
    </row>
    <row r="72" spans="1:16">
      <c r="A72" s="144"/>
      <c r="B72" s="144"/>
      <c r="C72" s="144"/>
      <c r="D72" s="144"/>
      <c r="E72" s="254"/>
      <c r="F72" s="254"/>
      <c r="G72" s="144"/>
      <c r="H72" s="144"/>
      <c r="I72" s="144"/>
      <c r="J72" s="144"/>
      <c r="K72" s="144"/>
      <c r="L72" s="144"/>
      <c r="M72" s="144"/>
      <c r="N72" s="144"/>
      <c r="O72" s="144"/>
      <c r="P72" s="144"/>
    </row>
    <row r="73" spans="1:16">
      <c r="A73" s="144"/>
      <c r="B73" s="144"/>
      <c r="C73" s="144"/>
      <c r="D73" s="144"/>
      <c r="E73" s="254"/>
      <c r="F73" s="254"/>
      <c r="G73" s="144"/>
      <c r="H73" s="144"/>
      <c r="I73" s="144"/>
      <c r="J73" s="144"/>
      <c r="K73" s="144"/>
      <c r="L73" s="144"/>
      <c r="M73" s="144"/>
      <c r="N73" s="144"/>
      <c r="O73" s="144"/>
      <c r="P73" s="144"/>
    </row>
    <row r="74" spans="1:16">
      <c r="A74" s="144"/>
      <c r="B74" s="144"/>
      <c r="C74" s="144"/>
      <c r="D74" s="144"/>
      <c r="E74" s="254"/>
      <c r="F74" s="254"/>
      <c r="G74" s="144"/>
      <c r="H74" s="144"/>
      <c r="I74" s="144"/>
      <c r="J74" s="144"/>
      <c r="K74" s="144"/>
      <c r="L74" s="144"/>
      <c r="M74" s="144"/>
      <c r="N74" s="144"/>
      <c r="O74" s="144"/>
      <c r="P74" s="144"/>
    </row>
    <row r="75" spans="1:16">
      <c r="A75" s="144"/>
      <c r="B75" s="144"/>
      <c r="C75" s="144"/>
      <c r="D75" s="144"/>
      <c r="E75" s="254"/>
      <c r="F75" s="254"/>
      <c r="G75" s="144"/>
      <c r="H75" s="144"/>
      <c r="I75" s="144"/>
      <c r="J75" s="144"/>
      <c r="K75" s="144"/>
      <c r="L75" s="144"/>
      <c r="M75" s="144"/>
      <c r="N75" s="144"/>
      <c r="O75" s="144"/>
      <c r="P75" s="144"/>
    </row>
    <row r="76" spans="1:16">
      <c r="A76" s="144"/>
      <c r="B76" s="144"/>
      <c r="C76" s="144"/>
      <c r="D76" s="144"/>
      <c r="E76" s="254"/>
      <c r="F76" s="254"/>
      <c r="G76" s="144"/>
      <c r="H76" s="144"/>
      <c r="I76" s="144"/>
      <c r="J76" s="144"/>
      <c r="K76" s="144"/>
      <c r="L76" s="144"/>
      <c r="M76" s="144"/>
      <c r="N76" s="144"/>
      <c r="O76" s="144"/>
      <c r="P76" s="144"/>
    </row>
    <row r="77" spans="1:16">
      <c r="A77" s="144"/>
      <c r="B77" s="144"/>
      <c r="C77" s="144"/>
      <c r="D77" s="144"/>
      <c r="E77" s="254"/>
      <c r="F77" s="254"/>
      <c r="G77" s="144"/>
      <c r="H77" s="144"/>
      <c r="I77" s="144"/>
      <c r="J77" s="144"/>
      <c r="K77" s="144"/>
      <c r="L77" s="144"/>
      <c r="M77" s="144"/>
      <c r="N77" s="144"/>
      <c r="O77" s="144"/>
      <c r="P77" s="144"/>
    </row>
    <row r="78" spans="1:16">
      <c r="A78" s="144"/>
      <c r="B78" s="144"/>
      <c r="C78" s="144"/>
      <c r="D78" s="144"/>
      <c r="E78" s="254"/>
      <c r="F78" s="254"/>
      <c r="G78" s="144"/>
      <c r="H78" s="144"/>
      <c r="I78" s="144"/>
      <c r="J78" s="144"/>
      <c r="K78" s="144"/>
      <c r="L78" s="144"/>
      <c r="M78" s="144"/>
      <c r="N78" s="144"/>
      <c r="O78" s="144"/>
      <c r="P78" s="144"/>
    </row>
    <row r="79" spans="1:16">
      <c r="A79" s="144"/>
      <c r="B79" s="144"/>
      <c r="C79" s="144"/>
      <c r="D79" s="144"/>
      <c r="E79" s="254"/>
      <c r="F79" s="254"/>
      <c r="G79" s="144"/>
      <c r="H79" s="144"/>
      <c r="I79" s="144"/>
      <c r="J79" s="144"/>
      <c r="K79" s="144"/>
      <c r="L79" s="144"/>
      <c r="M79" s="144"/>
      <c r="N79" s="144"/>
      <c r="O79" s="144"/>
      <c r="P79" s="144"/>
    </row>
    <row r="80" spans="1:16">
      <c r="A80" s="144"/>
      <c r="B80" s="144"/>
      <c r="C80" s="144"/>
      <c r="D80" s="144"/>
      <c r="E80" s="254"/>
      <c r="F80" s="254"/>
      <c r="G80" s="144"/>
      <c r="H80" s="144"/>
      <c r="I80" s="144"/>
      <c r="J80" s="144"/>
      <c r="K80" s="144"/>
      <c r="L80" s="144"/>
      <c r="M80" s="144"/>
      <c r="N80" s="144"/>
      <c r="O80" s="144"/>
      <c r="P80" s="144"/>
    </row>
    <row r="81" spans="1:16">
      <c r="A81" s="144"/>
      <c r="B81" s="144"/>
      <c r="C81" s="144"/>
      <c r="D81" s="144"/>
      <c r="E81" s="254"/>
      <c r="F81" s="254"/>
      <c r="G81" s="144"/>
      <c r="H81" s="144"/>
      <c r="I81" s="144"/>
      <c r="J81" s="144"/>
      <c r="K81" s="144"/>
      <c r="L81" s="144"/>
      <c r="M81" s="144"/>
      <c r="N81" s="144"/>
      <c r="O81" s="144"/>
      <c r="P81" s="144"/>
    </row>
    <row r="82" spans="1:16">
      <c r="A82" s="144"/>
      <c r="B82" s="144"/>
      <c r="C82" s="144"/>
      <c r="D82" s="144"/>
      <c r="E82" s="254"/>
      <c r="F82" s="254"/>
      <c r="G82" s="144"/>
      <c r="H82" s="144"/>
      <c r="I82" s="144"/>
      <c r="J82" s="144"/>
      <c r="K82" s="144"/>
      <c r="L82" s="144"/>
      <c r="M82" s="144"/>
      <c r="N82" s="144"/>
      <c r="O82" s="144"/>
      <c r="P82" s="144"/>
    </row>
    <row r="83" spans="1:16">
      <c r="A83" s="144"/>
      <c r="B83" s="144"/>
      <c r="C83" s="144"/>
      <c r="D83" s="144"/>
      <c r="E83" s="254"/>
      <c r="F83" s="254"/>
      <c r="G83" s="144"/>
      <c r="H83" s="144"/>
      <c r="I83" s="144"/>
      <c r="J83" s="144"/>
      <c r="K83" s="144"/>
      <c r="L83" s="144"/>
      <c r="M83" s="144"/>
      <c r="N83" s="144"/>
      <c r="O83" s="144"/>
      <c r="P83" s="144"/>
    </row>
    <row r="84" spans="1:16">
      <c r="A84" s="144"/>
      <c r="B84" s="144"/>
      <c r="C84" s="144"/>
      <c r="D84" s="144"/>
      <c r="E84" s="254"/>
      <c r="F84" s="254"/>
      <c r="G84" s="144"/>
      <c r="H84" s="144"/>
      <c r="I84" s="144"/>
      <c r="J84" s="144"/>
      <c r="K84" s="144"/>
      <c r="L84" s="144"/>
      <c r="M84" s="144"/>
      <c r="N84" s="144"/>
      <c r="O84" s="144"/>
      <c r="P84" s="144"/>
    </row>
    <row r="85" spans="1:16">
      <c r="A85" s="144"/>
      <c r="B85" s="144"/>
      <c r="C85" s="144"/>
      <c r="D85" s="144"/>
      <c r="E85" s="254"/>
      <c r="F85" s="254"/>
      <c r="G85" s="144"/>
      <c r="H85" s="144"/>
      <c r="I85" s="144"/>
      <c r="J85" s="144"/>
      <c r="K85" s="144"/>
      <c r="L85" s="144"/>
      <c r="M85" s="144"/>
      <c r="N85" s="144"/>
      <c r="O85" s="144"/>
      <c r="P85" s="144"/>
    </row>
    <row r="86" spans="1:16">
      <c r="A86" s="144"/>
      <c r="B86" s="144"/>
      <c r="C86" s="144"/>
      <c r="D86" s="144"/>
      <c r="E86" s="254"/>
      <c r="F86" s="254"/>
      <c r="G86" s="144"/>
      <c r="H86" s="144"/>
      <c r="I86" s="144"/>
      <c r="J86" s="144"/>
      <c r="K86" s="144"/>
      <c r="L86" s="144"/>
      <c r="M86" s="144"/>
      <c r="N86" s="144"/>
      <c r="O86" s="144"/>
      <c r="P86" s="144"/>
    </row>
    <row r="87" spans="1:16">
      <c r="A87" s="144"/>
      <c r="B87" s="144"/>
      <c r="C87" s="144"/>
      <c r="D87" s="144"/>
      <c r="E87" s="254"/>
      <c r="F87" s="254"/>
      <c r="G87" s="144"/>
      <c r="H87" s="144"/>
      <c r="I87" s="144"/>
      <c r="J87" s="144"/>
      <c r="K87" s="144"/>
      <c r="L87" s="144"/>
      <c r="M87" s="144"/>
      <c r="N87" s="144"/>
      <c r="O87" s="144"/>
      <c r="P87" s="144"/>
    </row>
    <row r="88" spans="1:16">
      <c r="A88" s="144"/>
      <c r="B88" s="144"/>
      <c r="C88" s="144"/>
      <c r="D88" s="144"/>
      <c r="E88" s="254"/>
      <c r="F88" s="254"/>
      <c r="G88" s="144"/>
      <c r="H88" s="144"/>
      <c r="I88" s="144"/>
      <c r="J88" s="144"/>
      <c r="K88" s="144"/>
      <c r="L88" s="144"/>
      <c r="M88" s="144"/>
      <c r="N88" s="144"/>
      <c r="O88" s="144"/>
      <c r="P88" s="144"/>
    </row>
    <row r="89" spans="1:16">
      <c r="A89" s="144"/>
      <c r="B89" s="144"/>
      <c r="C89" s="144"/>
      <c r="D89" s="144"/>
      <c r="E89" s="254"/>
      <c r="F89" s="254"/>
      <c r="G89" s="144"/>
      <c r="H89" s="144"/>
      <c r="I89" s="144"/>
      <c r="J89" s="144"/>
      <c r="K89" s="144"/>
      <c r="L89" s="144"/>
      <c r="M89" s="144"/>
      <c r="N89" s="144"/>
      <c r="O89" s="144"/>
      <c r="P89" s="144"/>
    </row>
    <row r="90" spans="1:16">
      <c r="A90" s="144"/>
      <c r="B90" s="144"/>
      <c r="C90" s="144"/>
      <c r="D90" s="144"/>
      <c r="E90" s="254"/>
      <c r="F90" s="254"/>
      <c r="G90" s="144"/>
      <c r="H90" s="144"/>
      <c r="I90" s="144"/>
      <c r="J90" s="144"/>
      <c r="K90" s="144"/>
      <c r="L90" s="144"/>
      <c r="M90" s="144"/>
      <c r="N90" s="144"/>
      <c r="O90" s="144"/>
      <c r="P90" s="144"/>
    </row>
    <row r="91" spans="1:16">
      <c r="A91" s="144"/>
      <c r="B91" s="144"/>
      <c r="C91" s="144"/>
      <c r="D91" s="144"/>
      <c r="E91" s="254"/>
      <c r="F91" s="254"/>
      <c r="G91" s="144"/>
      <c r="H91" s="144"/>
      <c r="I91" s="144"/>
      <c r="J91" s="144"/>
      <c r="K91" s="144"/>
      <c r="L91" s="144"/>
      <c r="M91" s="144"/>
      <c r="N91" s="144"/>
      <c r="O91" s="144"/>
      <c r="P91" s="144"/>
    </row>
    <row r="92" spans="1:16">
      <c r="A92" s="144"/>
      <c r="B92" s="144"/>
      <c r="C92" s="144"/>
      <c r="D92" s="144"/>
      <c r="E92" s="254"/>
      <c r="F92" s="254"/>
      <c r="G92" s="144"/>
      <c r="H92" s="144"/>
      <c r="I92" s="144"/>
      <c r="J92" s="144"/>
      <c r="K92" s="144"/>
      <c r="L92" s="144"/>
      <c r="M92" s="144"/>
      <c r="N92" s="144"/>
      <c r="O92" s="144"/>
      <c r="P92" s="144"/>
    </row>
    <row r="93" spans="1:16">
      <c r="A93" s="144"/>
      <c r="B93" s="144"/>
      <c r="C93" s="144"/>
      <c r="D93" s="144"/>
      <c r="E93" s="254"/>
      <c r="F93" s="254"/>
      <c r="G93" s="144"/>
      <c r="H93" s="144"/>
      <c r="I93" s="144"/>
      <c r="J93" s="144"/>
      <c r="K93" s="144"/>
      <c r="L93" s="144"/>
      <c r="M93" s="144"/>
      <c r="N93" s="144"/>
      <c r="O93" s="144"/>
      <c r="P93" s="144"/>
    </row>
    <row r="94" spans="1:16">
      <c r="A94" s="144"/>
      <c r="B94" s="144"/>
      <c r="C94" s="144"/>
      <c r="D94" s="144"/>
      <c r="E94" s="254"/>
      <c r="F94" s="254"/>
      <c r="G94" s="144"/>
      <c r="H94" s="144"/>
      <c r="I94" s="144"/>
      <c r="J94" s="144"/>
      <c r="K94" s="144"/>
      <c r="L94" s="144"/>
      <c r="M94" s="144"/>
      <c r="N94" s="144"/>
      <c r="O94" s="144"/>
      <c r="P94" s="144"/>
    </row>
    <row r="95" spans="1:16">
      <c r="A95" s="144"/>
      <c r="B95" s="144"/>
      <c r="C95" s="144"/>
      <c r="D95" s="144"/>
      <c r="E95" s="254"/>
      <c r="F95" s="254"/>
      <c r="G95" s="144"/>
      <c r="H95" s="144"/>
      <c r="I95" s="144"/>
      <c r="J95" s="144"/>
      <c r="K95" s="144"/>
      <c r="L95" s="144"/>
      <c r="M95" s="144"/>
      <c r="N95" s="144"/>
      <c r="O95" s="144"/>
      <c r="P95" s="144"/>
    </row>
    <row r="96" spans="1:16">
      <c r="A96" s="144"/>
      <c r="B96" s="144"/>
      <c r="C96" s="144"/>
      <c r="D96" s="144"/>
      <c r="E96" s="254"/>
      <c r="F96" s="254"/>
      <c r="G96" s="144"/>
      <c r="H96" s="144"/>
      <c r="I96" s="144"/>
      <c r="J96" s="144"/>
      <c r="K96" s="144"/>
      <c r="L96" s="144"/>
      <c r="M96" s="144"/>
      <c r="N96" s="144"/>
      <c r="O96" s="144"/>
      <c r="P96" s="144"/>
    </row>
    <row r="97" spans="1:16">
      <c r="A97" s="144"/>
      <c r="B97" s="144"/>
      <c r="C97" s="144"/>
      <c r="D97" s="144"/>
      <c r="E97" s="254"/>
      <c r="F97" s="254"/>
      <c r="G97" s="144"/>
      <c r="H97" s="144"/>
      <c r="I97" s="144"/>
      <c r="J97" s="144"/>
      <c r="K97" s="144"/>
      <c r="L97" s="144"/>
      <c r="M97" s="144"/>
      <c r="N97" s="144"/>
      <c r="O97" s="144"/>
      <c r="P97" s="144"/>
    </row>
    <row r="98" spans="1:16">
      <c r="A98" s="144"/>
      <c r="B98" s="144"/>
      <c r="C98" s="144"/>
      <c r="D98" s="144"/>
      <c r="E98" s="254"/>
      <c r="F98" s="254"/>
      <c r="G98" s="144"/>
      <c r="H98" s="144"/>
      <c r="I98" s="144"/>
      <c r="J98" s="144"/>
      <c r="K98" s="144"/>
      <c r="L98" s="144"/>
      <c r="M98" s="144"/>
      <c r="N98" s="144"/>
      <c r="O98" s="144"/>
      <c r="P98" s="144"/>
    </row>
    <row r="99" spans="1:16">
      <c r="A99" s="144"/>
      <c r="B99" s="144"/>
      <c r="C99" s="144"/>
      <c r="D99" s="144"/>
      <c r="E99" s="254"/>
      <c r="F99" s="254"/>
      <c r="G99" s="144"/>
      <c r="H99" s="144"/>
      <c r="I99" s="144"/>
      <c r="J99" s="144"/>
      <c r="K99" s="144"/>
      <c r="L99" s="144"/>
      <c r="M99" s="144"/>
      <c r="N99" s="144"/>
      <c r="O99" s="144"/>
      <c r="P99" s="144"/>
    </row>
    <row r="100" spans="1:16">
      <c r="A100" s="144"/>
      <c r="B100" s="144"/>
      <c r="C100" s="144"/>
      <c r="D100" s="144"/>
      <c r="E100" s="254"/>
      <c r="F100" s="254"/>
      <c r="G100" s="144"/>
      <c r="H100" s="144"/>
      <c r="I100" s="144"/>
      <c r="J100" s="144"/>
      <c r="K100" s="144"/>
      <c r="L100" s="144"/>
      <c r="M100" s="144"/>
      <c r="N100" s="144"/>
      <c r="O100" s="144"/>
      <c r="P100" s="144"/>
    </row>
    <row r="101" spans="1:16">
      <c r="A101" s="144"/>
      <c r="B101" s="144"/>
      <c r="C101" s="144"/>
      <c r="D101" s="144"/>
      <c r="E101" s="144"/>
      <c r="F101" s="144"/>
      <c r="G101" s="144"/>
      <c r="H101" s="144"/>
      <c r="I101" s="144"/>
      <c r="J101" s="144"/>
      <c r="K101" s="144"/>
      <c r="L101" s="144"/>
      <c r="M101" s="144"/>
      <c r="N101" s="144"/>
      <c r="O101" s="144"/>
      <c r="P101" s="144"/>
    </row>
    <row r="102" spans="1:16">
      <c r="A102" s="144"/>
      <c r="B102" s="144"/>
      <c r="C102" s="144"/>
      <c r="D102" s="144"/>
      <c r="E102" s="144"/>
      <c r="F102" s="144"/>
      <c r="G102" s="144"/>
      <c r="H102" s="144"/>
      <c r="I102" s="144"/>
      <c r="J102" s="144"/>
      <c r="K102" s="144"/>
      <c r="L102" s="144"/>
      <c r="M102" s="144"/>
      <c r="N102" s="144"/>
      <c r="O102" s="144"/>
      <c r="P102" s="144"/>
    </row>
    <row r="103" spans="1:16">
      <c r="A103" s="144"/>
      <c r="B103" s="144"/>
      <c r="C103" s="144"/>
      <c r="D103" s="144"/>
      <c r="E103" s="144"/>
      <c r="F103" s="144"/>
      <c r="G103" s="144"/>
      <c r="H103" s="144"/>
      <c r="I103" s="144"/>
      <c r="J103" s="144"/>
      <c r="K103" s="144"/>
      <c r="L103" s="144"/>
      <c r="M103" s="144"/>
      <c r="N103" s="144"/>
      <c r="O103" s="144"/>
      <c r="P103" s="144"/>
    </row>
    <row r="104" spans="1:16">
      <c r="A104" s="144"/>
      <c r="B104" s="144"/>
      <c r="C104" s="144"/>
      <c r="D104" s="144"/>
      <c r="E104" s="144"/>
      <c r="F104" s="144"/>
      <c r="G104" s="144"/>
      <c r="H104" s="144"/>
      <c r="I104" s="144"/>
      <c r="J104" s="144"/>
      <c r="K104" s="144"/>
      <c r="L104" s="144"/>
      <c r="M104" s="144"/>
      <c r="N104" s="144"/>
      <c r="O104" s="144"/>
      <c r="P104" s="144"/>
    </row>
    <row r="105" spans="1:16">
      <c r="A105" s="144"/>
      <c r="B105" s="144"/>
      <c r="C105" s="144"/>
      <c r="D105" s="144"/>
      <c r="E105" s="144"/>
      <c r="F105" s="144"/>
      <c r="G105" s="150"/>
      <c r="H105" s="150"/>
      <c r="I105" s="150"/>
      <c r="J105" s="150"/>
      <c r="K105" s="150"/>
      <c r="L105" s="144"/>
      <c r="M105" s="144"/>
      <c r="N105" s="144"/>
      <c r="O105" s="144"/>
      <c r="P105" s="144"/>
    </row>
    <row r="106" spans="1:16">
      <c r="A106" s="144"/>
      <c r="B106" s="144"/>
      <c r="C106" s="144"/>
      <c r="D106" s="144"/>
      <c r="E106" s="254"/>
      <c r="F106" s="254"/>
      <c r="G106" s="144"/>
      <c r="H106" s="144"/>
      <c r="I106" s="144"/>
      <c r="J106" s="144"/>
      <c r="K106" s="144"/>
      <c r="L106" s="144"/>
      <c r="M106" s="144"/>
      <c r="N106" s="144"/>
      <c r="O106" s="144"/>
      <c r="P106" s="144"/>
    </row>
    <row r="107" spans="1:16">
      <c r="A107" s="144"/>
      <c r="B107" s="144"/>
      <c r="C107" s="144"/>
      <c r="D107" s="144"/>
      <c r="E107" s="254"/>
      <c r="F107" s="254"/>
      <c r="G107" s="144"/>
      <c r="H107" s="144"/>
      <c r="I107" s="144"/>
      <c r="J107" s="144"/>
      <c r="K107" s="144"/>
      <c r="L107" s="144"/>
      <c r="M107" s="144"/>
      <c r="N107" s="144"/>
      <c r="O107" s="144"/>
      <c r="P107" s="144"/>
    </row>
    <row r="108" spans="1:16">
      <c r="A108" s="144"/>
      <c r="B108" s="144"/>
      <c r="C108" s="144"/>
      <c r="D108" s="144"/>
      <c r="E108" s="254"/>
      <c r="F108" s="254"/>
      <c r="G108" s="144"/>
      <c r="H108" s="144"/>
      <c r="I108" s="144"/>
      <c r="J108" s="144"/>
      <c r="K108" s="144"/>
      <c r="L108" s="144"/>
      <c r="M108" s="144"/>
      <c r="N108" s="144"/>
      <c r="O108" s="144"/>
      <c r="P108" s="144"/>
    </row>
    <row r="109" spans="1:16">
      <c r="A109" s="144"/>
      <c r="B109" s="144"/>
      <c r="C109" s="144"/>
      <c r="D109" s="144"/>
      <c r="E109" s="254"/>
      <c r="F109" s="254"/>
      <c r="G109" s="144"/>
      <c r="H109" s="144"/>
      <c r="I109" s="144"/>
      <c r="J109" s="144"/>
      <c r="K109" s="144"/>
      <c r="L109" s="144"/>
      <c r="M109" s="144"/>
      <c r="N109" s="144"/>
      <c r="O109" s="144"/>
      <c r="P109" s="144"/>
    </row>
    <row r="110" spans="1:16">
      <c r="A110" s="144"/>
      <c r="B110" s="144"/>
      <c r="C110" s="144"/>
      <c r="D110" s="144"/>
      <c r="E110" s="254"/>
      <c r="F110" s="254"/>
      <c r="G110" s="144"/>
      <c r="H110" s="144"/>
      <c r="I110" s="144"/>
      <c r="J110" s="144"/>
      <c r="K110" s="144"/>
      <c r="L110" s="144"/>
      <c r="M110" s="144"/>
      <c r="N110" s="144"/>
      <c r="O110" s="144"/>
      <c r="P110" s="144"/>
    </row>
    <row r="111" spans="1:16">
      <c r="A111" s="144"/>
      <c r="B111" s="144"/>
      <c r="C111" s="144"/>
      <c r="D111" s="144"/>
      <c r="E111" s="254"/>
      <c r="F111" s="254"/>
      <c r="G111" s="144"/>
      <c r="H111" s="144"/>
      <c r="I111" s="144"/>
      <c r="J111" s="144"/>
      <c r="K111" s="144"/>
      <c r="L111" s="144"/>
      <c r="M111" s="144"/>
      <c r="N111" s="144"/>
      <c r="O111" s="144"/>
      <c r="P111" s="144"/>
    </row>
    <row r="112" spans="1:16">
      <c r="A112" s="144"/>
      <c r="B112" s="144"/>
      <c r="C112" s="144"/>
      <c r="D112" s="144"/>
      <c r="E112" s="254"/>
      <c r="F112" s="254"/>
      <c r="G112" s="144"/>
      <c r="H112" s="144"/>
      <c r="I112" s="144"/>
      <c r="J112" s="144"/>
      <c r="K112" s="144"/>
      <c r="L112" s="144"/>
      <c r="M112" s="144"/>
      <c r="N112" s="144"/>
      <c r="O112" s="144"/>
      <c r="P112" s="144"/>
    </row>
    <row r="113" spans="1:16">
      <c r="A113" s="144"/>
      <c r="B113" s="144"/>
      <c r="C113" s="144"/>
      <c r="D113" s="144"/>
      <c r="E113" s="254"/>
      <c r="F113" s="254"/>
      <c r="G113" s="144"/>
      <c r="H113" s="144"/>
      <c r="I113" s="144"/>
      <c r="J113" s="144"/>
      <c r="K113" s="144"/>
      <c r="L113" s="144"/>
      <c r="M113" s="144"/>
      <c r="N113" s="144"/>
      <c r="O113" s="144"/>
      <c r="P113" s="144"/>
    </row>
    <row r="114" spans="1:16">
      <c r="A114" s="144"/>
      <c r="B114" s="144"/>
      <c r="C114" s="144"/>
      <c r="D114" s="144"/>
      <c r="E114" s="254"/>
      <c r="F114" s="254"/>
      <c r="G114" s="144"/>
      <c r="H114" s="144"/>
      <c r="I114" s="144"/>
      <c r="J114" s="144"/>
      <c r="K114" s="144"/>
      <c r="L114" s="144"/>
      <c r="M114" s="144"/>
      <c r="N114" s="144"/>
      <c r="O114" s="144"/>
      <c r="P114" s="144"/>
    </row>
    <row r="115" spans="1:16">
      <c r="A115" s="144"/>
      <c r="B115" s="144"/>
      <c r="C115" s="144"/>
      <c r="D115" s="144"/>
      <c r="E115" s="254"/>
      <c r="F115" s="254"/>
      <c r="G115" s="144"/>
      <c r="H115" s="144"/>
      <c r="I115" s="144"/>
      <c r="J115" s="144"/>
      <c r="K115" s="144"/>
      <c r="L115" s="144"/>
      <c r="M115" s="144"/>
      <c r="N115" s="144"/>
      <c r="O115" s="144"/>
      <c r="P115" s="144"/>
    </row>
    <row r="116" spans="1:16">
      <c r="A116" s="144"/>
      <c r="B116" s="144"/>
      <c r="C116" s="144"/>
      <c r="D116" s="144"/>
      <c r="E116" s="254"/>
      <c r="F116" s="254"/>
      <c r="G116" s="144"/>
      <c r="H116" s="144"/>
      <c r="I116" s="144"/>
      <c r="J116" s="144"/>
      <c r="K116" s="144"/>
      <c r="L116" s="144"/>
      <c r="M116" s="144"/>
      <c r="N116" s="144"/>
      <c r="O116" s="144"/>
      <c r="P116" s="144"/>
    </row>
    <row r="117" spans="1:16">
      <c r="A117" s="144"/>
      <c r="B117" s="144"/>
      <c r="C117" s="144"/>
      <c r="D117" s="144"/>
      <c r="E117" s="254"/>
      <c r="F117" s="254"/>
      <c r="G117" s="144"/>
      <c r="H117" s="144"/>
      <c r="I117" s="144"/>
      <c r="J117" s="144"/>
      <c r="K117" s="144"/>
      <c r="L117" s="144"/>
      <c r="M117" s="144"/>
      <c r="N117" s="144"/>
      <c r="O117" s="144"/>
      <c r="P117" s="144"/>
    </row>
    <row r="118" spans="1:16">
      <c r="A118" s="144"/>
      <c r="B118" s="144"/>
      <c r="C118" s="144"/>
      <c r="D118" s="144"/>
      <c r="E118" s="254"/>
      <c r="F118" s="254"/>
      <c r="G118" s="144"/>
      <c r="H118" s="144"/>
      <c r="I118" s="144"/>
      <c r="J118" s="144"/>
      <c r="K118" s="144"/>
      <c r="L118" s="144"/>
      <c r="M118" s="144"/>
      <c r="N118" s="144"/>
      <c r="O118" s="144"/>
      <c r="P118" s="144"/>
    </row>
    <row r="119" spans="1:16">
      <c r="A119" s="144"/>
      <c r="B119" s="144"/>
      <c r="C119" s="144"/>
      <c r="D119" s="144"/>
      <c r="E119" s="254"/>
      <c r="F119" s="254"/>
      <c r="G119" s="144"/>
      <c r="H119" s="144"/>
      <c r="I119" s="144"/>
      <c r="J119" s="144"/>
      <c r="K119" s="144"/>
      <c r="L119" s="144"/>
      <c r="M119" s="144"/>
      <c r="N119" s="144"/>
      <c r="O119" s="144"/>
      <c r="P119" s="144"/>
    </row>
    <row r="120" spans="1:16">
      <c r="A120" s="144"/>
      <c r="B120" s="144"/>
      <c r="C120" s="144"/>
      <c r="D120" s="144"/>
      <c r="E120" s="254"/>
      <c r="F120" s="254"/>
      <c r="G120" s="144"/>
      <c r="H120" s="144"/>
      <c r="I120" s="144"/>
      <c r="J120" s="144"/>
      <c r="K120" s="144"/>
      <c r="L120" s="144"/>
      <c r="M120" s="144"/>
      <c r="N120" s="144"/>
      <c r="O120" s="144"/>
      <c r="P120" s="144"/>
    </row>
    <row r="121" spans="1:16">
      <c r="A121" s="144"/>
      <c r="B121" s="144"/>
      <c r="C121" s="144"/>
      <c r="D121" s="144"/>
      <c r="E121" s="254"/>
      <c r="F121" s="254"/>
      <c r="G121" s="144"/>
      <c r="H121" s="144"/>
      <c r="I121" s="144"/>
      <c r="J121" s="144"/>
      <c r="K121" s="144"/>
      <c r="L121" s="144"/>
      <c r="M121" s="144"/>
      <c r="N121" s="144"/>
      <c r="O121" s="144"/>
      <c r="P121" s="144"/>
    </row>
    <row r="122" spans="1:16">
      <c r="A122" s="144"/>
      <c r="B122" s="144"/>
      <c r="C122" s="144"/>
      <c r="D122" s="144"/>
      <c r="E122" s="254"/>
      <c r="F122" s="254"/>
      <c r="G122" s="144"/>
      <c r="H122" s="144"/>
      <c r="I122" s="144"/>
      <c r="J122" s="144"/>
      <c r="K122" s="144"/>
      <c r="L122" s="144"/>
      <c r="M122" s="144"/>
      <c r="N122" s="144"/>
      <c r="O122" s="144"/>
      <c r="P122" s="144"/>
    </row>
    <row r="123" spans="1:16">
      <c r="A123" s="144"/>
      <c r="B123" s="144"/>
      <c r="C123" s="144"/>
      <c r="D123" s="144"/>
      <c r="E123" s="254"/>
      <c r="F123" s="254"/>
      <c r="G123" s="144"/>
      <c r="H123" s="144"/>
      <c r="I123" s="144"/>
      <c r="J123" s="144"/>
      <c r="K123" s="144"/>
      <c r="L123" s="144"/>
      <c r="M123" s="144"/>
      <c r="N123" s="144"/>
      <c r="O123" s="144"/>
      <c r="P123" s="144"/>
    </row>
    <row r="124" spans="1:16">
      <c r="A124" s="144"/>
      <c r="B124" s="144"/>
      <c r="C124" s="144"/>
      <c r="D124" s="144"/>
      <c r="E124" s="254"/>
      <c r="F124" s="254"/>
      <c r="G124" s="144"/>
      <c r="H124" s="144"/>
      <c r="I124" s="144"/>
      <c r="J124" s="144"/>
      <c r="K124" s="144"/>
      <c r="L124" s="144"/>
      <c r="M124" s="144"/>
      <c r="N124" s="144"/>
      <c r="O124" s="144"/>
      <c r="P124" s="144"/>
    </row>
    <row r="125" spans="1:16">
      <c r="A125" s="144"/>
      <c r="B125" s="144"/>
      <c r="C125" s="144"/>
      <c r="D125" s="144"/>
      <c r="E125" s="254"/>
      <c r="F125" s="254"/>
      <c r="G125" s="144"/>
      <c r="H125" s="144"/>
      <c r="I125" s="144"/>
      <c r="J125" s="144"/>
      <c r="K125" s="144"/>
      <c r="L125" s="144"/>
      <c r="M125" s="144"/>
      <c r="N125" s="144"/>
      <c r="O125" s="144"/>
      <c r="P125" s="144"/>
    </row>
    <row r="126" spans="1:16">
      <c r="A126" s="144"/>
      <c r="B126" s="144"/>
      <c r="C126" s="144"/>
      <c r="D126" s="144"/>
      <c r="E126" s="254"/>
      <c r="F126" s="254"/>
      <c r="G126" s="144"/>
      <c r="H126" s="144"/>
      <c r="I126" s="144"/>
      <c r="J126" s="144"/>
      <c r="K126" s="144"/>
      <c r="L126" s="144"/>
      <c r="M126" s="144"/>
      <c r="N126" s="144"/>
      <c r="O126" s="144"/>
      <c r="P126" s="144"/>
    </row>
    <row r="127" spans="1:16">
      <c r="A127" s="144"/>
      <c r="B127" s="144"/>
      <c r="C127" s="144"/>
      <c r="D127" s="144"/>
      <c r="E127" s="254"/>
      <c r="F127" s="254"/>
      <c r="G127" s="144"/>
      <c r="H127" s="144"/>
      <c r="I127" s="144"/>
      <c r="J127" s="144"/>
      <c r="K127" s="144"/>
      <c r="L127" s="144"/>
      <c r="M127" s="144"/>
      <c r="N127" s="144"/>
      <c r="O127" s="144"/>
      <c r="P127" s="144"/>
    </row>
    <row r="128" spans="1:16">
      <c r="A128" s="144"/>
      <c r="B128" s="144"/>
      <c r="C128" s="144"/>
      <c r="D128" s="144"/>
      <c r="E128" s="254"/>
      <c r="F128" s="254"/>
      <c r="G128" s="144"/>
      <c r="H128" s="144"/>
      <c r="I128" s="144"/>
      <c r="J128" s="144"/>
      <c r="K128" s="144"/>
      <c r="L128" s="144"/>
      <c r="M128" s="144"/>
      <c r="N128" s="144"/>
      <c r="O128" s="144"/>
      <c r="P128" s="144"/>
    </row>
    <row r="129" spans="1:16">
      <c r="A129" s="144"/>
      <c r="B129" s="144"/>
      <c r="C129" s="144"/>
      <c r="D129" s="144"/>
      <c r="E129" s="254"/>
      <c r="F129" s="254"/>
      <c r="G129" s="144"/>
      <c r="H129" s="144"/>
      <c r="I129" s="144"/>
      <c r="J129" s="144"/>
      <c r="K129" s="144"/>
      <c r="L129" s="144"/>
      <c r="M129" s="144"/>
      <c r="N129" s="144"/>
      <c r="O129" s="144"/>
      <c r="P129" s="144"/>
    </row>
    <row r="130" spans="1:16">
      <c r="A130" s="144"/>
      <c r="B130" s="144"/>
      <c r="C130" s="144"/>
      <c r="D130" s="144"/>
      <c r="E130" s="254"/>
      <c r="F130" s="254"/>
      <c r="G130" s="144"/>
      <c r="H130" s="144"/>
      <c r="I130" s="144"/>
      <c r="J130" s="144"/>
      <c r="K130" s="144"/>
      <c r="L130" s="144"/>
      <c r="M130" s="144"/>
      <c r="N130" s="144"/>
      <c r="O130" s="144"/>
      <c r="P130" s="144"/>
    </row>
    <row r="131" spans="1:16">
      <c r="A131" s="144"/>
      <c r="B131" s="144"/>
      <c r="C131" s="144"/>
      <c r="D131" s="144"/>
      <c r="E131" s="254"/>
      <c r="F131" s="254"/>
      <c r="G131" s="144"/>
      <c r="H131" s="144"/>
      <c r="I131" s="144"/>
      <c r="J131" s="144"/>
      <c r="K131" s="144"/>
      <c r="L131" s="144"/>
      <c r="M131" s="144"/>
      <c r="N131" s="144"/>
      <c r="O131" s="144"/>
      <c r="P131" s="144"/>
    </row>
    <row r="132" spans="1:16">
      <c r="A132" s="144"/>
      <c r="B132" s="144"/>
      <c r="C132" s="144"/>
      <c r="D132" s="144"/>
      <c r="E132" s="254"/>
      <c r="F132" s="254"/>
      <c r="G132" s="144"/>
      <c r="H132" s="144"/>
      <c r="I132" s="144"/>
      <c r="J132" s="144"/>
      <c r="K132" s="144"/>
      <c r="L132" s="144"/>
      <c r="M132" s="144"/>
      <c r="N132" s="144"/>
      <c r="O132" s="144"/>
      <c r="P132" s="144"/>
    </row>
    <row r="133" spans="1:16">
      <c r="A133" s="144"/>
      <c r="B133" s="144"/>
      <c r="C133" s="144"/>
      <c r="D133" s="144"/>
      <c r="E133" s="254"/>
      <c r="F133" s="254"/>
      <c r="G133" s="144"/>
      <c r="H133" s="144"/>
      <c r="I133" s="144"/>
      <c r="J133" s="144"/>
      <c r="K133" s="144"/>
      <c r="L133" s="144"/>
      <c r="M133" s="144"/>
      <c r="N133" s="144"/>
      <c r="O133" s="144"/>
      <c r="P133" s="144"/>
    </row>
    <row r="134" spans="1:16">
      <c r="A134" s="144"/>
      <c r="B134" s="144"/>
      <c r="C134" s="144"/>
      <c r="D134" s="144"/>
      <c r="E134" s="254"/>
      <c r="F134" s="254"/>
      <c r="G134" s="144"/>
      <c r="H134" s="144"/>
      <c r="I134" s="144"/>
      <c r="J134" s="144"/>
      <c r="K134" s="144"/>
      <c r="L134" s="144"/>
      <c r="M134" s="144"/>
      <c r="N134" s="144"/>
      <c r="O134" s="144"/>
      <c r="P134" s="144"/>
    </row>
    <row r="135" spans="1:16">
      <c r="A135" s="144"/>
      <c r="B135" s="144"/>
      <c r="C135" s="144"/>
      <c r="D135" s="144"/>
      <c r="E135" s="144"/>
      <c r="F135" s="144"/>
      <c r="G135" s="144"/>
      <c r="H135" s="144"/>
      <c r="I135" s="144"/>
      <c r="J135" s="144"/>
      <c r="K135" s="144"/>
      <c r="L135" s="144"/>
      <c r="M135" s="144"/>
      <c r="N135" s="144"/>
      <c r="O135" s="144"/>
      <c r="P135" s="144"/>
    </row>
    <row r="136" spans="1:16">
      <c r="A136" s="144"/>
      <c r="B136" s="144"/>
      <c r="C136" s="144"/>
      <c r="D136" s="144"/>
      <c r="E136" s="144"/>
      <c r="F136" s="144"/>
      <c r="G136" s="144"/>
      <c r="H136" s="144"/>
      <c r="I136" s="144"/>
      <c r="J136" s="144"/>
      <c r="K136" s="144"/>
      <c r="L136" s="144"/>
      <c r="M136" s="144"/>
      <c r="N136" s="144"/>
      <c r="O136" s="144"/>
      <c r="P136" s="144"/>
    </row>
    <row r="137" spans="1:16">
      <c r="A137" s="144"/>
      <c r="B137" s="144"/>
      <c r="C137" s="144"/>
      <c r="D137" s="144"/>
      <c r="E137" s="144"/>
      <c r="F137" s="144"/>
      <c r="G137" s="144"/>
      <c r="H137" s="144"/>
      <c r="I137" s="144"/>
      <c r="J137" s="144"/>
      <c r="K137" s="144"/>
      <c r="L137" s="144"/>
      <c r="M137" s="144"/>
      <c r="N137" s="144"/>
      <c r="O137" s="144"/>
      <c r="P137" s="144"/>
    </row>
    <row r="138" spans="1:16">
      <c r="A138" s="144"/>
      <c r="B138" s="144"/>
      <c r="C138" s="144"/>
      <c r="D138" s="144"/>
      <c r="E138" s="144"/>
      <c r="F138" s="144"/>
      <c r="G138" s="144"/>
      <c r="H138" s="144"/>
      <c r="I138" s="144"/>
      <c r="J138" s="144"/>
      <c r="K138" s="144"/>
      <c r="L138" s="144"/>
      <c r="M138" s="144"/>
      <c r="N138" s="144"/>
      <c r="O138" s="144"/>
      <c r="P138" s="144"/>
    </row>
    <row r="139" spans="1:16">
      <c r="A139" s="144"/>
      <c r="B139" s="144"/>
      <c r="C139" s="144"/>
      <c r="D139" s="144"/>
      <c r="E139" s="144"/>
      <c r="F139" s="144"/>
      <c r="G139" s="150"/>
      <c r="H139" s="150"/>
      <c r="I139" s="150"/>
      <c r="J139" s="150"/>
      <c r="K139" s="150"/>
      <c r="L139" s="144"/>
      <c r="M139" s="144"/>
      <c r="N139" s="144"/>
      <c r="O139" s="144"/>
      <c r="P139" s="144"/>
    </row>
    <row r="140" spans="1:16">
      <c r="A140" s="144"/>
      <c r="B140" s="144"/>
      <c r="C140" s="144"/>
      <c r="D140" s="144"/>
      <c r="E140" s="254"/>
      <c r="F140" s="254"/>
      <c r="G140" s="144"/>
      <c r="H140" s="144"/>
      <c r="I140" s="144"/>
      <c r="J140" s="144"/>
      <c r="K140" s="144"/>
      <c r="L140" s="144"/>
      <c r="M140" s="144"/>
      <c r="N140" s="144"/>
      <c r="O140" s="144"/>
      <c r="P140" s="144"/>
    </row>
    <row r="141" spans="1:16">
      <c r="A141" s="144"/>
      <c r="B141" s="144"/>
      <c r="C141" s="144"/>
      <c r="D141" s="144"/>
      <c r="E141" s="144"/>
      <c r="F141" s="144"/>
      <c r="G141" s="144"/>
      <c r="H141" s="144"/>
      <c r="I141" s="144"/>
      <c r="J141" s="144"/>
      <c r="K141" s="144"/>
      <c r="L141" s="144"/>
      <c r="M141" s="144"/>
      <c r="N141" s="144"/>
      <c r="O141" s="144"/>
      <c r="P141" s="144"/>
    </row>
    <row r="142" spans="1:16">
      <c r="A142" s="144"/>
      <c r="B142" s="144"/>
      <c r="C142" s="144"/>
      <c r="D142" s="144"/>
      <c r="E142" s="144"/>
      <c r="F142" s="144"/>
      <c r="G142" s="144"/>
      <c r="H142" s="144"/>
      <c r="I142" s="144"/>
      <c r="J142" s="144"/>
      <c r="K142" s="144"/>
      <c r="L142" s="144"/>
      <c r="M142" s="144"/>
      <c r="N142" s="144"/>
      <c r="O142" s="144"/>
      <c r="P142" s="144"/>
    </row>
    <row r="143" spans="1:16">
      <c r="A143" s="144"/>
      <c r="B143" s="144"/>
      <c r="C143" s="144"/>
      <c r="D143" s="144"/>
      <c r="E143" s="144"/>
      <c r="F143" s="144"/>
      <c r="G143" s="144"/>
      <c r="H143" s="144"/>
      <c r="I143" s="144"/>
      <c r="J143" s="144"/>
      <c r="K143" s="144"/>
      <c r="L143" s="144"/>
      <c r="M143" s="144"/>
      <c r="N143" s="144"/>
      <c r="O143" s="144"/>
      <c r="P143" s="144"/>
    </row>
    <row r="144" spans="1:16">
      <c r="A144" s="144"/>
      <c r="B144" s="144"/>
      <c r="C144" s="144"/>
      <c r="D144" s="144"/>
      <c r="E144" s="144"/>
      <c r="F144" s="144"/>
      <c r="G144" s="144"/>
      <c r="H144" s="144"/>
      <c r="I144" s="144"/>
      <c r="J144" s="144"/>
      <c r="K144" s="144"/>
      <c r="L144" s="144"/>
      <c r="M144" s="144"/>
      <c r="N144" s="144"/>
      <c r="O144" s="144"/>
      <c r="P144" s="144"/>
    </row>
    <row r="145" spans="1:16">
      <c r="A145" s="144"/>
      <c r="B145" s="144"/>
      <c r="C145" s="144"/>
      <c r="D145" s="144"/>
      <c r="E145" s="144"/>
      <c r="F145" s="144"/>
      <c r="G145" s="144"/>
      <c r="H145" s="144"/>
      <c r="I145" s="144"/>
      <c r="J145" s="144"/>
      <c r="K145" s="144"/>
      <c r="L145" s="144"/>
      <c r="M145" s="144"/>
      <c r="N145" s="144"/>
      <c r="O145" s="144"/>
      <c r="P145" s="144"/>
    </row>
    <row r="146" spans="1:16">
      <c r="A146" s="144"/>
      <c r="B146" s="144"/>
      <c r="C146" s="144"/>
      <c r="D146" s="144"/>
      <c r="E146" s="254"/>
      <c r="F146" s="254"/>
      <c r="G146" s="144"/>
      <c r="H146" s="144"/>
      <c r="I146" s="144"/>
      <c r="J146" s="144"/>
      <c r="K146" s="144"/>
      <c r="L146" s="144"/>
      <c r="M146" s="144"/>
      <c r="N146" s="144"/>
      <c r="O146" s="144"/>
      <c r="P146" s="144"/>
    </row>
    <row r="147" spans="1:16">
      <c r="A147" s="144"/>
      <c r="B147" s="144"/>
      <c r="C147" s="144"/>
      <c r="D147" s="144"/>
      <c r="E147" s="144"/>
      <c r="F147" s="144"/>
      <c r="G147" s="144"/>
      <c r="H147" s="144"/>
      <c r="I147" s="144"/>
      <c r="J147" s="144"/>
      <c r="K147" s="144"/>
      <c r="L147" s="144"/>
      <c r="M147" s="144"/>
      <c r="N147" s="144"/>
      <c r="O147" s="144"/>
      <c r="P147" s="144"/>
    </row>
    <row r="148" spans="1:16">
      <c r="A148" s="144"/>
      <c r="B148" s="144"/>
      <c r="C148" s="144"/>
      <c r="D148" s="144"/>
      <c r="E148" s="144"/>
      <c r="F148" s="144"/>
      <c r="G148" s="144"/>
      <c r="H148" s="144"/>
      <c r="I148" s="144"/>
      <c r="J148" s="144"/>
      <c r="K148" s="144"/>
      <c r="L148" s="144"/>
      <c r="M148" s="144"/>
      <c r="N148" s="144"/>
      <c r="O148" s="144"/>
      <c r="P148" s="144"/>
    </row>
    <row r="149" spans="1:16">
      <c r="A149" s="144"/>
      <c r="B149" s="144"/>
      <c r="C149" s="144"/>
      <c r="D149" s="144"/>
      <c r="E149" s="144"/>
      <c r="F149" s="144"/>
      <c r="G149" s="144"/>
      <c r="H149" s="144"/>
      <c r="I149" s="144"/>
      <c r="J149" s="144"/>
      <c r="K149" s="144"/>
      <c r="L149" s="144"/>
      <c r="M149" s="144"/>
      <c r="N149" s="144"/>
      <c r="O149" s="144"/>
      <c r="P149" s="144"/>
    </row>
  </sheetData>
  <mergeCells count="141">
    <mergeCell ref="E134:F134"/>
    <mergeCell ref="E140:F140"/>
    <mergeCell ref="E146:F146"/>
    <mergeCell ref="E128:F128"/>
    <mergeCell ref="E129:F129"/>
    <mergeCell ref="E130:F130"/>
    <mergeCell ref="E131:F131"/>
    <mergeCell ref="E132:F132"/>
    <mergeCell ref="E133:F133"/>
    <mergeCell ref="E122:F122"/>
    <mergeCell ref="E123:F123"/>
    <mergeCell ref="E124:F124"/>
    <mergeCell ref="E125:F125"/>
    <mergeCell ref="E126:F126"/>
    <mergeCell ref="E127:F127"/>
    <mergeCell ref="E116:F116"/>
    <mergeCell ref="E117:F117"/>
    <mergeCell ref="E118:F118"/>
    <mergeCell ref="E119:F119"/>
    <mergeCell ref="E120:F120"/>
    <mergeCell ref="E121:F121"/>
    <mergeCell ref="E110:F110"/>
    <mergeCell ref="E111:F111"/>
    <mergeCell ref="E112:F112"/>
    <mergeCell ref="E113:F113"/>
    <mergeCell ref="E114:F114"/>
    <mergeCell ref="E115:F115"/>
    <mergeCell ref="E99:F99"/>
    <mergeCell ref="E100:F100"/>
    <mergeCell ref="E106:F106"/>
    <mergeCell ref="E107:F107"/>
    <mergeCell ref="E108:F108"/>
    <mergeCell ref="E109:F109"/>
    <mergeCell ref="E93:F93"/>
    <mergeCell ref="E94:F94"/>
    <mergeCell ref="E95:F95"/>
    <mergeCell ref="E96:F96"/>
    <mergeCell ref="E97:F97"/>
    <mergeCell ref="E98:F98"/>
    <mergeCell ref="E87:F87"/>
    <mergeCell ref="E88:F88"/>
    <mergeCell ref="E89:F89"/>
    <mergeCell ref="E90:F90"/>
    <mergeCell ref="E91:F91"/>
    <mergeCell ref="E92:F92"/>
    <mergeCell ref="E81:F81"/>
    <mergeCell ref="E82:F82"/>
    <mergeCell ref="E83:F83"/>
    <mergeCell ref="E84:F84"/>
    <mergeCell ref="E85:F85"/>
    <mergeCell ref="E86:F86"/>
    <mergeCell ref="E75:F75"/>
    <mergeCell ref="E76:F76"/>
    <mergeCell ref="E77:F77"/>
    <mergeCell ref="E78:F78"/>
    <mergeCell ref="E79:F79"/>
    <mergeCell ref="E80:F80"/>
    <mergeCell ref="E64:F64"/>
    <mergeCell ref="E65:F65"/>
    <mergeCell ref="E66:F66"/>
    <mergeCell ref="E72:F72"/>
    <mergeCell ref="E73:F73"/>
    <mergeCell ref="E74:F74"/>
    <mergeCell ref="E58:F58"/>
    <mergeCell ref="E59:F59"/>
    <mergeCell ref="E60:F60"/>
    <mergeCell ref="E61:F61"/>
    <mergeCell ref="E62:F62"/>
    <mergeCell ref="E63:F63"/>
    <mergeCell ref="E52:F52"/>
    <mergeCell ref="E53:F53"/>
    <mergeCell ref="E54:F54"/>
    <mergeCell ref="E55:F55"/>
    <mergeCell ref="E56:F56"/>
    <mergeCell ref="E57:F57"/>
    <mergeCell ref="E46:F46"/>
    <mergeCell ref="E47:F47"/>
    <mergeCell ref="E48:F48"/>
    <mergeCell ref="E49:F49"/>
    <mergeCell ref="E50:F50"/>
    <mergeCell ref="E51:F51"/>
    <mergeCell ref="E40:F40"/>
    <mergeCell ref="E41:F41"/>
    <mergeCell ref="E42:F42"/>
    <mergeCell ref="E43:F43"/>
    <mergeCell ref="E44:F44"/>
    <mergeCell ref="E45:F45"/>
    <mergeCell ref="E31:F31"/>
    <mergeCell ref="E32:F32"/>
    <mergeCell ref="E33:F33"/>
    <mergeCell ref="E34:F34"/>
    <mergeCell ref="E38:F38"/>
    <mergeCell ref="E39:F39"/>
    <mergeCell ref="E25:F25"/>
    <mergeCell ref="E26:F26"/>
    <mergeCell ref="E27:F27"/>
    <mergeCell ref="E28:F28"/>
    <mergeCell ref="E29:F29"/>
    <mergeCell ref="E30:F30"/>
    <mergeCell ref="E22:F22"/>
    <mergeCell ref="G22:I22"/>
    <mergeCell ref="E23:F23"/>
    <mergeCell ref="G23:I23"/>
    <mergeCell ref="E24:F24"/>
    <mergeCell ref="G24:I24"/>
    <mergeCell ref="E19:F19"/>
    <mergeCell ref="G19:I19"/>
    <mergeCell ref="E20:F20"/>
    <mergeCell ref="G20:I20"/>
    <mergeCell ref="E21:F21"/>
    <mergeCell ref="G21:I21"/>
    <mergeCell ref="E16:F16"/>
    <mergeCell ref="G16:I16"/>
    <mergeCell ref="E17:F17"/>
    <mergeCell ref="G17:I17"/>
    <mergeCell ref="E18:F18"/>
    <mergeCell ref="G18:I18"/>
    <mergeCell ref="E13:F13"/>
    <mergeCell ref="G13:I13"/>
    <mergeCell ref="E14:F14"/>
    <mergeCell ref="G14:I14"/>
    <mergeCell ref="E15:F15"/>
    <mergeCell ref="G15:I15"/>
    <mergeCell ref="E10:F10"/>
    <mergeCell ref="G10:I10"/>
    <mergeCell ref="E11:F11"/>
    <mergeCell ref="G11:I11"/>
    <mergeCell ref="E12:F12"/>
    <mergeCell ref="G12:I12"/>
    <mergeCell ref="E7:F7"/>
    <mergeCell ref="G7:I7"/>
    <mergeCell ref="E8:F8"/>
    <mergeCell ref="G8:I8"/>
    <mergeCell ref="E9:F9"/>
    <mergeCell ref="G9:I9"/>
    <mergeCell ref="E4:F4"/>
    <mergeCell ref="G4:I4"/>
    <mergeCell ref="E5:F5"/>
    <mergeCell ref="G5:I5"/>
    <mergeCell ref="E6:F6"/>
    <mergeCell ref="G6:I6"/>
  </mergeCells>
  <dataValidations disablePrompts="1" count="1">
    <dataValidation type="custom" showInputMessage="1" showErrorMessage="1" error="Invalid input, please try again." sqref="O4:O15 O18 O20:O24">
      <formula1>AND(O4&lt;&gt;"",OR(O4="n/a",AND(O4&gt;=0,O4&lt;=100)))</formula1>
    </dataValidation>
  </dataValidations>
  <pageMargins left="0.7" right="0.7" top="0.75" bottom="0.75" header="0.3" footer="0.3"/>
  <pageSetup paperSize="119" orientation="portrait" r:id="rId1"/>
  <legacyDrawing r:id="rId2"/>
</worksheet>
</file>

<file path=xl/worksheets/sheet3.xml><?xml version="1.0" encoding="utf-8"?>
<worksheet xmlns="http://schemas.openxmlformats.org/spreadsheetml/2006/main" xmlns:r="http://schemas.openxmlformats.org/officeDocument/2006/relationships">
  <sheetPr codeName="Sheet9"/>
  <dimension ref="A1:S146"/>
  <sheetViews>
    <sheetView zoomScale="85" zoomScaleNormal="85" workbookViewId="0">
      <pane ySplit="1" topLeftCell="A2" activePane="bottomLeft" state="frozen"/>
      <selection pane="bottomLeft" activeCell="G3" sqref="G3"/>
    </sheetView>
  </sheetViews>
  <sheetFormatPr defaultRowHeight="15"/>
  <cols>
    <col min="1" max="4" width="6.28515625" customWidth="1"/>
    <col min="6" max="6" width="20.140625" customWidth="1"/>
    <col min="8" max="14" width="19.42578125" customWidth="1"/>
    <col min="15" max="15" width="31.42578125" customWidth="1"/>
    <col min="16" max="16" width="19" customWidth="1"/>
  </cols>
  <sheetData>
    <row r="1" spans="1:17" ht="98.25" customHeight="1">
      <c r="A1" s="208"/>
      <c r="B1" s="208"/>
      <c r="C1" s="208"/>
      <c r="D1" s="208"/>
      <c r="E1" s="209" t="s">
        <v>126</v>
      </c>
      <c r="F1" s="210"/>
      <c r="G1" s="210"/>
      <c r="H1" s="210"/>
      <c r="I1" s="210"/>
      <c r="J1" s="210"/>
      <c r="K1" s="210"/>
      <c r="L1" s="210"/>
      <c r="M1" s="210"/>
      <c r="N1" s="210"/>
      <c r="O1" s="210"/>
      <c r="P1" s="210"/>
      <c r="Q1" s="210"/>
    </row>
    <row r="2" spans="1:17">
      <c r="A2" s="108"/>
      <c r="B2" s="108"/>
      <c r="C2" s="108"/>
      <c r="D2" s="108"/>
      <c r="E2" s="109" t="s">
        <v>98</v>
      </c>
      <c r="F2" s="109"/>
      <c r="G2" s="109"/>
      <c r="H2" s="109"/>
      <c r="I2" s="110"/>
      <c r="J2" s="111"/>
      <c r="K2" s="110"/>
      <c r="L2" s="111"/>
      <c r="M2" s="110"/>
      <c r="N2" s="111"/>
      <c r="O2" s="111"/>
      <c r="P2" s="110"/>
      <c r="Q2" s="108"/>
    </row>
    <row r="3" spans="1:17" ht="26.25" customHeight="1">
      <c r="A3" s="112"/>
      <c r="B3" s="112"/>
      <c r="C3" s="112"/>
      <c r="D3" s="112"/>
      <c r="E3" s="97"/>
      <c r="F3" s="98"/>
      <c r="G3" s="211" t="s">
        <v>25</v>
      </c>
      <c r="H3" s="122"/>
      <c r="I3" s="122"/>
      <c r="J3" s="99" t="s">
        <v>26</v>
      </c>
      <c r="K3" s="99" t="s">
        <v>27</v>
      </c>
      <c r="L3" s="100" t="s">
        <v>28</v>
      </c>
      <c r="M3" s="100" t="s">
        <v>29</v>
      </c>
      <c r="N3" s="100" t="s">
        <v>62</v>
      </c>
      <c r="O3" s="100" t="s">
        <v>63</v>
      </c>
      <c r="P3" s="100" t="s">
        <v>64</v>
      </c>
      <c r="Q3" s="100" t="s">
        <v>65</v>
      </c>
    </row>
    <row r="4" spans="1:17">
      <c r="A4" s="113"/>
      <c r="B4" s="112"/>
      <c r="C4" s="112"/>
      <c r="D4" s="112"/>
      <c r="E4" s="250" t="s">
        <v>66</v>
      </c>
      <c r="F4" s="251"/>
      <c r="G4" s="252" t="str">
        <f>'Type 5-6 Metering RAB'!A6</f>
        <v>(blank)</v>
      </c>
      <c r="H4" s="253"/>
      <c r="I4" s="253"/>
      <c r="J4" s="130">
        <f>'Type 5-6 Metering RAB'!B6</f>
        <v>0</v>
      </c>
      <c r="K4" s="130">
        <f>'Type 5-6 Metering RAB'!C6</f>
        <v>0</v>
      </c>
      <c r="L4" s="130">
        <f>'Type 5-6 Metering RAB'!D6</f>
        <v>0</v>
      </c>
      <c r="M4" s="130">
        <f>'Type 5-6 Metering RAB'!E6</f>
        <v>0</v>
      </c>
      <c r="N4" s="130">
        <f>'Type 5-6 Metering TAB'!B6</f>
        <v>0</v>
      </c>
      <c r="O4" s="130">
        <f>'Type 5-6 Metering TAB'!C6</f>
        <v>0</v>
      </c>
      <c r="P4" s="130">
        <f>'Type 5-6 Metering TAB'!D6</f>
        <v>0</v>
      </c>
      <c r="Q4" s="114" t="s">
        <v>67</v>
      </c>
    </row>
    <row r="5" spans="1:17">
      <c r="A5" s="113"/>
      <c r="B5" s="112"/>
      <c r="C5" s="112"/>
      <c r="D5" s="112"/>
      <c r="E5" s="250" t="s">
        <v>68</v>
      </c>
      <c r="F5" s="251"/>
      <c r="G5" s="252" t="str">
        <f>'Type 5-6 Metering RAB'!A7</f>
        <v>(blank)</v>
      </c>
      <c r="H5" s="253"/>
      <c r="I5" s="253"/>
      <c r="J5" s="130">
        <f>'Type 5-6 Metering RAB'!B7</f>
        <v>0</v>
      </c>
      <c r="K5" s="130">
        <f>'Type 5-6 Metering RAB'!C7</f>
        <v>0</v>
      </c>
      <c r="L5" s="130">
        <f>'Type 5-6 Metering RAB'!D7</f>
        <v>0</v>
      </c>
      <c r="M5" s="130">
        <f>'Type 5-6 Metering RAB'!E7</f>
        <v>0</v>
      </c>
      <c r="N5" s="130">
        <f>'Type 5-6 Metering TAB'!B7</f>
        <v>0</v>
      </c>
      <c r="O5" s="130">
        <f>'Type 5-6 Metering TAB'!C7</f>
        <v>0</v>
      </c>
      <c r="P5" s="130">
        <f>'Type 5-6 Metering TAB'!D7</f>
        <v>0</v>
      </c>
      <c r="Q5" s="102"/>
    </row>
    <row r="6" spans="1:17">
      <c r="A6" s="113"/>
      <c r="B6" s="112"/>
      <c r="C6" s="112"/>
      <c r="D6" s="112"/>
      <c r="E6" s="250" t="s">
        <v>69</v>
      </c>
      <c r="F6" s="251"/>
      <c r="G6" s="252" t="str">
        <f>'Type 5-6 Metering RAB'!A8</f>
        <v>(blank)</v>
      </c>
      <c r="H6" s="253"/>
      <c r="I6" s="253"/>
      <c r="J6" s="130">
        <f>'Type 5-6 Metering RAB'!B8</f>
        <v>0</v>
      </c>
      <c r="K6" s="130">
        <f>'Type 5-6 Metering RAB'!C8</f>
        <v>0</v>
      </c>
      <c r="L6" s="130">
        <f>'Type 5-6 Metering RAB'!D8</f>
        <v>0</v>
      </c>
      <c r="M6" s="130">
        <f>'Type 5-6 Metering RAB'!E8</f>
        <v>0</v>
      </c>
      <c r="N6" s="130">
        <f>'Type 5-6 Metering TAB'!B8</f>
        <v>0</v>
      </c>
      <c r="O6" s="130">
        <f>'Type 5-6 Metering TAB'!C8</f>
        <v>0</v>
      </c>
      <c r="P6" s="130">
        <f>'Type 5-6 Metering TAB'!D8</f>
        <v>0</v>
      </c>
      <c r="Q6" s="101"/>
    </row>
    <row r="7" spans="1:17">
      <c r="A7" s="113"/>
      <c r="B7" s="112"/>
      <c r="C7" s="112"/>
      <c r="D7" s="112"/>
      <c r="E7" s="250" t="s">
        <v>70</v>
      </c>
      <c r="F7" s="251"/>
      <c r="G7" s="252" t="str">
        <f>'Type 5-6 Metering RAB'!A9</f>
        <v>(blank)</v>
      </c>
      <c r="H7" s="253"/>
      <c r="I7" s="253"/>
      <c r="J7" s="130">
        <f>'Type 5-6 Metering RAB'!B9</f>
        <v>0</v>
      </c>
      <c r="K7" s="130">
        <f>'Type 5-6 Metering RAB'!C9</f>
        <v>0</v>
      </c>
      <c r="L7" s="130">
        <f>'Type 5-6 Metering RAB'!D9</f>
        <v>0</v>
      </c>
      <c r="M7" s="130">
        <f>'Type 5-6 Metering RAB'!E9</f>
        <v>0</v>
      </c>
      <c r="N7" s="130">
        <f>'Type 5-6 Metering TAB'!B9</f>
        <v>0</v>
      </c>
      <c r="O7" s="130">
        <f>'Type 5-6 Metering TAB'!C9</f>
        <v>0</v>
      </c>
      <c r="P7" s="130">
        <f>'Type 5-6 Metering TAB'!D9</f>
        <v>0</v>
      </c>
      <c r="Q7" s="101"/>
    </row>
    <row r="8" spans="1:17">
      <c r="A8" s="113"/>
      <c r="B8" s="112"/>
      <c r="C8" s="112"/>
      <c r="D8" s="112"/>
      <c r="E8" s="250" t="s">
        <v>71</v>
      </c>
      <c r="F8" s="251"/>
      <c r="G8" s="252" t="str">
        <f>'Type 5-6 Metering RAB'!A10</f>
        <v>(blank)</v>
      </c>
      <c r="H8" s="253"/>
      <c r="I8" s="253"/>
      <c r="J8" s="130">
        <f>'Type 5-6 Metering RAB'!B10</f>
        <v>0</v>
      </c>
      <c r="K8" s="130">
        <f>'Type 5-6 Metering RAB'!C10</f>
        <v>0</v>
      </c>
      <c r="L8" s="130">
        <f>'Type 5-6 Metering RAB'!D10</f>
        <v>0</v>
      </c>
      <c r="M8" s="130">
        <f>'Type 5-6 Metering RAB'!E10</f>
        <v>0</v>
      </c>
      <c r="N8" s="130">
        <f>'Type 5-6 Metering TAB'!B10</f>
        <v>0</v>
      </c>
      <c r="O8" s="130">
        <f>'Type 5-6 Metering TAB'!C10</f>
        <v>0</v>
      </c>
      <c r="P8" s="130">
        <f>'Type 5-6 Metering TAB'!D10</f>
        <v>0</v>
      </c>
      <c r="Q8" s="101"/>
    </row>
    <row r="9" spans="1:17">
      <c r="A9" s="113"/>
      <c r="B9" s="112"/>
      <c r="C9" s="112"/>
      <c r="D9" s="112"/>
      <c r="E9" s="250" t="s">
        <v>72</v>
      </c>
      <c r="F9" s="251"/>
      <c r="G9" s="252" t="str">
        <f>'Type 5-6 Metering RAB'!A11</f>
        <v>(blank)</v>
      </c>
      <c r="H9" s="253"/>
      <c r="I9" s="253"/>
      <c r="J9" s="130">
        <f>'Type 5-6 Metering RAB'!B11</f>
        <v>0</v>
      </c>
      <c r="K9" s="130">
        <f>'Type 5-6 Metering RAB'!C11</f>
        <v>0</v>
      </c>
      <c r="L9" s="130">
        <f>'Type 5-6 Metering RAB'!D11</f>
        <v>0</v>
      </c>
      <c r="M9" s="130">
        <f>'Type 5-6 Metering RAB'!E11</f>
        <v>0</v>
      </c>
      <c r="N9" s="130">
        <f>'Type 5-6 Metering TAB'!B11</f>
        <v>0</v>
      </c>
      <c r="O9" s="130">
        <f>'Type 5-6 Metering TAB'!C11</f>
        <v>0</v>
      </c>
      <c r="P9" s="130">
        <f>'Type 5-6 Metering TAB'!D11</f>
        <v>0</v>
      </c>
      <c r="Q9" s="101"/>
    </row>
    <row r="10" spans="1:17">
      <c r="A10" s="113"/>
      <c r="B10" s="112"/>
      <c r="C10" s="112"/>
      <c r="D10" s="112"/>
      <c r="E10" s="250" t="s">
        <v>73</v>
      </c>
      <c r="F10" s="251"/>
      <c r="G10" s="252" t="str">
        <f>'Type 5-6 Metering RAB'!A12</f>
        <v>Type 5-6 Customer Metering and Load Control</v>
      </c>
      <c r="H10" s="253"/>
      <c r="I10" s="253"/>
      <c r="J10" s="130">
        <f>'Type 5-6 Metering RAB'!B12</f>
        <v>93.965445164493559</v>
      </c>
      <c r="K10" s="130">
        <f>'Type 5-6 Metering RAB'!C12</f>
        <v>0</v>
      </c>
      <c r="L10" s="130">
        <f>'Type 5-6 Metering RAB'!D12</f>
        <v>14.476029211645269</v>
      </c>
      <c r="M10" s="130">
        <f>'Type 5-6 Metering RAB'!E12</f>
        <v>25</v>
      </c>
      <c r="N10" s="130">
        <f>'Type 5-6 Metering TAB'!B12</f>
        <v>115.20418137731356</v>
      </c>
      <c r="O10" s="130">
        <f>'Type 5-6 Metering TAB'!C12</f>
        <v>14.476029211645269</v>
      </c>
      <c r="P10" s="130">
        <f>'Type 5-6 Metering TAB'!D12</f>
        <v>25</v>
      </c>
      <c r="Q10" s="101"/>
    </row>
    <row r="11" spans="1:17">
      <c r="A11" s="113"/>
      <c r="B11" s="112"/>
      <c r="C11" s="112"/>
      <c r="D11" s="112"/>
      <c r="E11" s="250" t="s">
        <v>74</v>
      </c>
      <c r="F11" s="251"/>
      <c r="G11" s="252" t="str">
        <f>'Type 5-6 Metering RAB'!A13</f>
        <v>Type 5-6 Customer Metering (digital)</v>
      </c>
      <c r="H11" s="253"/>
      <c r="I11" s="253"/>
      <c r="J11" s="130">
        <f>'Type 5-6 Metering RAB'!B13</f>
        <v>127.65566180967656</v>
      </c>
      <c r="K11" s="130">
        <f>'Type 5-6 Metering RAB'!C13</f>
        <v>0</v>
      </c>
      <c r="L11" s="130">
        <f>'Type 5-6 Metering RAB'!D13</f>
        <v>12.681339560491102</v>
      </c>
      <c r="M11" s="130">
        <f>'Type 5-6 Metering RAB'!E13</f>
        <v>15</v>
      </c>
      <c r="N11" s="130">
        <f>'Type 5-6 Metering TAB'!B13</f>
        <v>86.294881717540363</v>
      </c>
      <c r="O11" s="130">
        <f>'Type 5-6 Metering TAB'!C13</f>
        <v>12.681339560491102</v>
      </c>
      <c r="P11" s="130">
        <f>'Type 5-6 Metering TAB'!D13</f>
        <v>15</v>
      </c>
      <c r="Q11" s="101"/>
    </row>
    <row r="12" spans="1:17">
      <c r="A12" s="113"/>
      <c r="B12" s="112"/>
      <c r="C12" s="112"/>
      <c r="D12" s="112"/>
      <c r="E12" s="250" t="s">
        <v>75</v>
      </c>
      <c r="F12" s="251"/>
      <c r="G12" s="252" t="str">
        <f>'Type 5-6 Metering RAB'!A14</f>
        <v>(blank)</v>
      </c>
      <c r="H12" s="253"/>
      <c r="I12" s="253"/>
      <c r="J12" s="130">
        <f>'Type 5-6 Metering RAB'!B14</f>
        <v>0</v>
      </c>
      <c r="K12" s="130">
        <f>'Type 5-6 Metering RAB'!C14</f>
        <v>0</v>
      </c>
      <c r="L12" s="130">
        <f>'Type 5-6 Metering RAB'!D14</f>
        <v>0</v>
      </c>
      <c r="M12" s="130">
        <f>'Type 5-6 Metering RAB'!E14</f>
        <v>0</v>
      </c>
      <c r="N12" s="130">
        <f>'Type 5-6 Metering TAB'!B14</f>
        <v>0</v>
      </c>
      <c r="O12" s="130">
        <f>'Type 5-6 Metering TAB'!C14</f>
        <v>0</v>
      </c>
      <c r="P12" s="130">
        <f>'Type 5-6 Metering TAB'!D14</f>
        <v>0</v>
      </c>
      <c r="Q12" s="101"/>
    </row>
    <row r="13" spans="1:17">
      <c r="A13" s="113"/>
      <c r="B13" s="112"/>
      <c r="C13" s="112"/>
      <c r="D13" s="112"/>
      <c r="E13" s="250" t="s">
        <v>76</v>
      </c>
      <c r="F13" s="251"/>
      <c r="G13" s="252" t="str">
        <f>'Type 5-6 Metering RAB'!A15</f>
        <v>(blank)</v>
      </c>
      <c r="H13" s="253"/>
      <c r="I13" s="253"/>
      <c r="J13" s="130">
        <f>'Type 5-6 Metering RAB'!B15</f>
        <v>0</v>
      </c>
      <c r="K13" s="130">
        <f>'Type 5-6 Metering RAB'!C15</f>
        <v>0</v>
      </c>
      <c r="L13" s="130">
        <f>'Type 5-6 Metering RAB'!D15</f>
        <v>0</v>
      </c>
      <c r="M13" s="130">
        <f>'Type 5-6 Metering RAB'!E15</f>
        <v>0</v>
      </c>
      <c r="N13" s="130">
        <f>'Type 5-6 Metering TAB'!B15</f>
        <v>0</v>
      </c>
      <c r="O13" s="130">
        <f>'Type 5-6 Metering TAB'!C15</f>
        <v>0</v>
      </c>
      <c r="P13" s="130">
        <f>'Type 5-6 Metering TAB'!D15</f>
        <v>0</v>
      </c>
      <c r="Q13" s="101"/>
    </row>
    <row r="14" spans="1:17">
      <c r="A14" s="113"/>
      <c r="B14" s="112"/>
      <c r="C14" s="112"/>
      <c r="D14" s="112"/>
      <c r="E14" s="250" t="s">
        <v>77</v>
      </c>
      <c r="F14" s="251"/>
      <c r="G14" s="252" t="str">
        <f>'Type 5-6 Metering RAB'!A16</f>
        <v>(blank)</v>
      </c>
      <c r="H14" s="253"/>
      <c r="I14" s="253"/>
      <c r="J14" s="130">
        <f>'Type 5-6 Metering RAB'!B16</f>
        <v>0</v>
      </c>
      <c r="K14" s="130">
        <f>'Type 5-6 Metering RAB'!C16</f>
        <v>0</v>
      </c>
      <c r="L14" s="130">
        <f>'Type 5-6 Metering RAB'!D16</f>
        <v>0</v>
      </c>
      <c r="M14" s="130">
        <f>'Type 5-6 Metering RAB'!E16</f>
        <v>0</v>
      </c>
      <c r="N14" s="130">
        <f>'Type 5-6 Metering TAB'!B16</f>
        <v>0</v>
      </c>
      <c r="O14" s="130">
        <f>'Type 5-6 Metering TAB'!C16</f>
        <v>0</v>
      </c>
      <c r="P14" s="130">
        <f>'Type 5-6 Metering TAB'!D16</f>
        <v>0</v>
      </c>
      <c r="Q14" s="101"/>
    </row>
    <row r="15" spans="1:17">
      <c r="A15" s="113"/>
      <c r="B15" s="112"/>
      <c r="C15" s="112"/>
      <c r="D15" s="112"/>
      <c r="E15" s="250" t="s">
        <v>78</v>
      </c>
      <c r="F15" s="251"/>
      <c r="G15" s="252" t="str">
        <f>'Type 5-6 Metering RAB'!A17</f>
        <v>(blank)</v>
      </c>
      <c r="H15" s="253"/>
      <c r="I15" s="253"/>
      <c r="J15" s="130">
        <f>'Type 5-6 Metering RAB'!B17</f>
        <v>0</v>
      </c>
      <c r="K15" s="130">
        <f>'Type 5-6 Metering RAB'!C17</f>
        <v>0</v>
      </c>
      <c r="L15" s="130">
        <f>'Type 5-6 Metering RAB'!D17</f>
        <v>0</v>
      </c>
      <c r="M15" s="130">
        <f>'Type 5-6 Metering RAB'!E17</f>
        <v>0</v>
      </c>
      <c r="N15" s="130">
        <f>'Type 5-6 Metering TAB'!B17</f>
        <v>0</v>
      </c>
      <c r="O15" s="130">
        <f>'Type 5-6 Metering TAB'!C17</f>
        <v>0</v>
      </c>
      <c r="P15" s="130">
        <f>'Type 5-6 Metering TAB'!D17</f>
        <v>0</v>
      </c>
      <c r="Q15" s="101"/>
    </row>
    <row r="16" spans="1:17">
      <c r="A16" s="113"/>
      <c r="B16" s="112"/>
      <c r="C16" s="112"/>
      <c r="D16" s="112"/>
      <c r="E16" s="250" t="s">
        <v>79</v>
      </c>
      <c r="F16" s="251"/>
      <c r="G16" s="252" t="str">
        <f>'Type 5-6 Metering RAB'!A18</f>
        <v>(blank)</v>
      </c>
      <c r="H16" s="253"/>
      <c r="I16" s="253"/>
      <c r="J16" s="130">
        <f>'Type 5-6 Metering RAB'!B18</f>
        <v>0</v>
      </c>
      <c r="K16" s="130">
        <f>'Type 5-6 Metering RAB'!C18</f>
        <v>0</v>
      </c>
      <c r="L16" s="130">
        <f>'Type 5-6 Metering RAB'!D18</f>
        <v>0</v>
      </c>
      <c r="M16" s="130">
        <f>'Type 5-6 Metering RAB'!E18</f>
        <v>0</v>
      </c>
      <c r="N16" s="130">
        <f>'Type 5-6 Metering TAB'!B18</f>
        <v>0</v>
      </c>
      <c r="O16" s="130">
        <f>'Type 5-6 Metering TAB'!C18</f>
        <v>0</v>
      </c>
      <c r="P16" s="130">
        <f>'Type 5-6 Metering TAB'!D18</f>
        <v>0</v>
      </c>
      <c r="Q16" s="101"/>
    </row>
    <row r="17" spans="1:17">
      <c r="A17" s="113"/>
      <c r="B17" s="112"/>
      <c r="C17" s="112"/>
      <c r="D17" s="112"/>
      <c r="E17" s="250" t="s">
        <v>80</v>
      </c>
      <c r="F17" s="251"/>
      <c r="G17" s="252" t="str">
        <f>'Type 5-6 Metering RAB'!A19</f>
        <v>(blank)</v>
      </c>
      <c r="H17" s="253"/>
      <c r="I17" s="253"/>
      <c r="J17" s="130">
        <f>'Type 5-6 Metering RAB'!B19</f>
        <v>0</v>
      </c>
      <c r="K17" s="130">
        <f>'Type 5-6 Metering RAB'!C19</f>
        <v>0</v>
      </c>
      <c r="L17" s="130">
        <f>'Type 5-6 Metering RAB'!D19</f>
        <v>0</v>
      </c>
      <c r="M17" s="130">
        <f>'Type 5-6 Metering RAB'!E19</f>
        <v>0</v>
      </c>
      <c r="N17" s="130">
        <f>'Type 5-6 Metering TAB'!B19</f>
        <v>0</v>
      </c>
      <c r="O17" s="130">
        <f>'Type 5-6 Metering TAB'!C19</f>
        <v>0</v>
      </c>
      <c r="P17" s="130">
        <f>'Type 5-6 Metering TAB'!D19</f>
        <v>0</v>
      </c>
      <c r="Q17" s="101"/>
    </row>
    <row r="18" spans="1:17">
      <c r="A18" s="113"/>
      <c r="B18" s="112"/>
      <c r="C18" s="112"/>
      <c r="D18" s="112"/>
      <c r="E18" s="250" t="s">
        <v>81</v>
      </c>
      <c r="F18" s="251"/>
      <c r="G18" s="252" t="str">
        <f>'Type 5-6 Metering RAB'!A20</f>
        <v>Type 5-6 Furniture, fittings, plant and equipment</v>
      </c>
      <c r="H18" s="253"/>
      <c r="I18" s="253"/>
      <c r="J18" s="130">
        <f>'Type 5-6 Metering RAB'!B20</f>
        <v>0.97984623314668551</v>
      </c>
      <c r="K18" s="130">
        <f>'Type 5-6 Metering RAB'!C20</f>
        <v>0</v>
      </c>
      <c r="L18" s="130">
        <f>'Type 5-6 Metering RAB'!D20</f>
        <v>12.359137535366273</v>
      </c>
      <c r="M18" s="130">
        <f>'Type 5-6 Metering RAB'!E20</f>
        <v>17.439221952066688</v>
      </c>
      <c r="N18" s="130">
        <f>'Type 5-6 Metering TAB'!B20</f>
        <v>0.82479644714862876</v>
      </c>
      <c r="O18" s="130">
        <f>'Type 5-6 Metering TAB'!C20</f>
        <v>7.5121962570903067</v>
      </c>
      <c r="P18" s="130">
        <f>'Type 5-6 Metering TAB'!D20</f>
        <v>10.6</v>
      </c>
      <c r="Q18" s="101"/>
    </row>
    <row r="19" spans="1:17">
      <c r="A19" s="113"/>
      <c r="B19" s="112"/>
      <c r="C19" s="112"/>
      <c r="D19" s="112"/>
      <c r="E19" s="250" t="s">
        <v>82</v>
      </c>
      <c r="F19" s="251"/>
      <c r="G19" s="252" t="str">
        <f>'Type 5-6 Metering RAB'!A21</f>
        <v>Type 5-6 Land (non-system)</v>
      </c>
      <c r="H19" s="253"/>
      <c r="I19" s="253"/>
      <c r="J19" s="130">
        <f>'Type 5-6 Metering RAB'!B21</f>
        <v>0.22799376877788954</v>
      </c>
      <c r="K19" s="130">
        <f>'Type 5-6 Metering RAB'!C21</f>
        <v>0</v>
      </c>
      <c r="L19" s="130" t="str">
        <f>'Type 5-6 Metering RAB'!D21</f>
        <v>n/a</v>
      </c>
      <c r="M19" s="130" t="str">
        <f>'Type 5-6 Metering RAB'!E21</f>
        <v>n/a</v>
      </c>
      <c r="N19" s="130">
        <f>'Type 5-6 Metering TAB'!B21</f>
        <v>1.4456639375759373</v>
      </c>
      <c r="O19" s="130" t="str">
        <f>'Type 5-6 Metering TAB'!C21</f>
        <v>n/a</v>
      </c>
      <c r="P19" s="130" t="str">
        <f>'Type 5-6 Metering TAB'!D21</f>
        <v>n/a</v>
      </c>
      <c r="Q19" s="101"/>
    </row>
    <row r="20" spans="1:17">
      <c r="A20" s="113"/>
      <c r="B20" s="112"/>
      <c r="C20" s="112"/>
      <c r="D20" s="112"/>
      <c r="E20" s="250" t="s">
        <v>83</v>
      </c>
      <c r="F20" s="251"/>
      <c r="G20" s="252" t="str">
        <f>'Type 5-6 Metering RAB'!A22</f>
        <v>Type 5-6 Other non system assets</v>
      </c>
      <c r="H20" s="253"/>
      <c r="I20" s="253"/>
      <c r="J20" s="130">
        <f>'Type 5-6 Metering RAB'!B22</f>
        <v>1.5799902581105576</v>
      </c>
      <c r="K20" s="130">
        <f>'Type 5-6 Metering RAB'!C22</f>
        <v>0</v>
      </c>
      <c r="L20" s="130">
        <f>'Type 5-6 Metering RAB'!D22</f>
        <v>7.4768530001334419</v>
      </c>
      <c r="M20" s="130">
        <f>'Type 5-6 Metering RAB'!E22</f>
        <v>29.444039815489198</v>
      </c>
      <c r="N20" s="130">
        <f>'Type 5-6 Metering TAB'!B22</f>
        <v>4.8627752369559754E-2</v>
      </c>
      <c r="O20" s="130">
        <f>'Type 5-6 Metering TAB'!C22</f>
        <v>2.6663106351358117</v>
      </c>
      <c r="P20" s="130">
        <f>'Type 5-6 Metering TAB'!D22</f>
        <v>10.5</v>
      </c>
      <c r="Q20" s="101"/>
    </row>
    <row r="21" spans="1:17">
      <c r="A21" s="113"/>
      <c r="B21" s="112"/>
      <c r="C21" s="112"/>
      <c r="D21" s="112"/>
      <c r="E21" s="250" t="s">
        <v>84</v>
      </c>
      <c r="F21" s="251"/>
      <c r="G21" s="252" t="str">
        <f>'Type 5-6 Metering RAB'!A23</f>
        <v>Type 5-6 IT systems</v>
      </c>
      <c r="H21" s="253"/>
      <c r="I21" s="253"/>
      <c r="J21" s="130">
        <f>'Type 5-6 Metering RAB'!B23</f>
        <v>28.277191050907536</v>
      </c>
      <c r="K21" s="130">
        <f>'Type 5-6 Metering RAB'!C23</f>
        <v>0</v>
      </c>
      <c r="L21" s="130">
        <f>'Type 5-6 Metering RAB'!D23</f>
        <v>3.1899221157696669</v>
      </c>
      <c r="M21" s="130">
        <f>'Type 5-6 Metering RAB'!E23</f>
        <v>5</v>
      </c>
      <c r="N21" s="130">
        <f>'Type 5-6 Metering TAB'!B23</f>
        <v>18.532880559259187</v>
      </c>
      <c r="O21" s="130">
        <f>'Type 5-6 Metering TAB'!C23</f>
        <v>2.5519376926157333</v>
      </c>
      <c r="P21" s="130">
        <f>'Type 5-6 Metering TAB'!D23</f>
        <v>4</v>
      </c>
      <c r="Q21" s="101"/>
    </row>
    <row r="22" spans="1:17">
      <c r="A22" s="113"/>
      <c r="B22" s="112"/>
      <c r="C22" s="112"/>
      <c r="D22" s="112"/>
      <c r="E22" s="250" t="s">
        <v>85</v>
      </c>
      <c r="F22" s="251"/>
      <c r="G22" s="252" t="str">
        <f>'Type 5-6 Metering RAB'!A24</f>
        <v>Type 5-6 Motor vehicles</v>
      </c>
      <c r="H22" s="253"/>
      <c r="I22" s="253"/>
      <c r="J22" s="130">
        <f>'Type 5-6 Metering RAB'!B24</f>
        <v>2.6315306052322773</v>
      </c>
      <c r="K22" s="130">
        <f>'Type 5-6 Metering RAB'!C24</f>
        <v>0</v>
      </c>
      <c r="L22" s="130">
        <f>'Type 5-6 Metering RAB'!D24</f>
        <v>6.4209734249008505</v>
      </c>
      <c r="M22" s="130">
        <f>'Type 5-6 Metering RAB'!E24</f>
        <v>10.244186762015632</v>
      </c>
      <c r="N22" s="130">
        <f>'Type 5-6 Metering TAB'!B24</f>
        <v>3.4153794553036816</v>
      </c>
      <c r="O22" s="130">
        <f>'Type 5-6 Metering TAB'!C24</f>
        <v>12.535838274071976</v>
      </c>
      <c r="P22" s="130">
        <f>'Type 5-6 Metering TAB'!D24</f>
        <v>20</v>
      </c>
      <c r="Q22" s="101"/>
    </row>
    <row r="23" spans="1:17">
      <c r="A23" s="113"/>
      <c r="B23" s="112"/>
      <c r="C23" s="112"/>
      <c r="D23" s="112"/>
      <c r="E23" s="250" t="s">
        <v>86</v>
      </c>
      <c r="F23" s="251"/>
      <c r="G23" s="252" t="str">
        <f>'Type 5-6 Metering RAB'!A25</f>
        <v>Type 5-6 Buildings</v>
      </c>
      <c r="H23" s="253"/>
      <c r="I23" s="253"/>
      <c r="J23" s="130">
        <f>'Type 5-6 Metering RAB'!B25</f>
        <v>4.8616564950027419</v>
      </c>
      <c r="K23" s="130">
        <f>'Type 5-6 Metering RAB'!C25</f>
        <v>0</v>
      </c>
      <c r="L23" s="130">
        <v>15</v>
      </c>
      <c r="M23" s="130">
        <v>15</v>
      </c>
      <c r="N23" s="130">
        <f>'Type 5-6 Metering TAB'!B25</f>
        <v>6.1761369721732517</v>
      </c>
      <c r="O23" s="130">
        <f>'Type 5-6 Metering TAB'!C25</f>
        <v>33.180115454693528</v>
      </c>
      <c r="P23" s="130">
        <f>'Type 5-6 Metering TAB'!D25</f>
        <v>40</v>
      </c>
      <c r="Q23" s="101"/>
    </row>
    <row r="24" spans="1:17">
      <c r="A24" s="113"/>
      <c r="B24" s="112"/>
      <c r="C24" s="112"/>
      <c r="D24" s="112"/>
      <c r="E24" s="250" t="s">
        <v>87</v>
      </c>
      <c r="F24" s="251"/>
      <c r="G24" s="252" t="str">
        <f>'Type 5-6 Metering RAB'!A26</f>
        <v>Type 5-6 Equity raising costs</v>
      </c>
      <c r="H24" s="253"/>
      <c r="I24" s="253"/>
      <c r="J24" s="130">
        <f>'Type 5-6 Metering RAB'!B26</f>
        <v>0.58965993337859268</v>
      </c>
      <c r="K24" s="130">
        <f>'Type 5-6 Metering RAB'!C26</f>
        <v>0</v>
      </c>
      <c r="L24" s="130">
        <v>15</v>
      </c>
      <c r="M24" s="130">
        <v>15</v>
      </c>
      <c r="N24" s="130">
        <f>'Type 5-6 Metering TAB'!B26</f>
        <v>0.66127412845847466</v>
      </c>
      <c r="O24" s="130">
        <f>'Type 5-6 Metering TAB'!C26</f>
        <v>36.578996819394263</v>
      </c>
      <c r="P24" s="130">
        <f>'Type 5-6 Metering TAB'!D26</f>
        <v>47.42815308482453</v>
      </c>
      <c r="Q24" s="101"/>
    </row>
    <row r="25" spans="1:17">
      <c r="A25" s="115"/>
      <c r="B25" s="112"/>
      <c r="C25" s="112"/>
      <c r="D25" s="112"/>
      <c r="E25" s="250" t="s">
        <v>88</v>
      </c>
      <c r="F25" s="251"/>
      <c r="G25" s="119"/>
      <c r="H25" s="120"/>
      <c r="I25" s="120"/>
      <c r="J25" s="103"/>
      <c r="K25" s="104"/>
      <c r="L25" s="105"/>
      <c r="M25" s="106"/>
      <c r="N25" s="103"/>
      <c r="O25" s="105"/>
      <c r="P25" s="106"/>
      <c r="Q25" s="101"/>
    </row>
    <row r="26" spans="1:17">
      <c r="A26" s="115"/>
      <c r="B26" s="112"/>
      <c r="C26" s="112"/>
      <c r="D26" s="112"/>
      <c r="E26" s="250" t="s">
        <v>89</v>
      </c>
      <c r="F26" s="251"/>
      <c r="G26" s="119"/>
      <c r="H26" s="120"/>
      <c r="I26" s="120"/>
      <c r="J26" s="103"/>
      <c r="K26" s="104"/>
      <c r="L26" s="105"/>
      <c r="M26" s="106"/>
      <c r="N26" s="103"/>
      <c r="O26" s="105"/>
      <c r="P26" s="106"/>
      <c r="Q26" s="101"/>
    </row>
    <row r="27" spans="1:17">
      <c r="A27" s="115"/>
      <c r="B27" s="112"/>
      <c r="C27" s="112"/>
      <c r="D27" s="112"/>
      <c r="E27" s="250" t="s">
        <v>90</v>
      </c>
      <c r="F27" s="251"/>
      <c r="G27" s="119"/>
      <c r="H27" s="120"/>
      <c r="I27" s="120"/>
      <c r="J27" s="103"/>
      <c r="K27" s="104"/>
      <c r="L27" s="105"/>
      <c r="M27" s="106"/>
      <c r="N27" s="103"/>
      <c r="O27" s="105"/>
      <c r="P27" s="106"/>
      <c r="Q27" s="101"/>
    </row>
    <row r="28" spans="1:17">
      <c r="A28" s="115"/>
      <c r="B28" s="112"/>
      <c r="C28" s="112"/>
      <c r="D28" s="112"/>
      <c r="E28" s="250" t="s">
        <v>91</v>
      </c>
      <c r="F28" s="251"/>
      <c r="G28" s="119"/>
      <c r="H28" s="120"/>
      <c r="I28" s="120"/>
      <c r="J28" s="103"/>
      <c r="K28" s="104"/>
      <c r="L28" s="105"/>
      <c r="M28" s="106"/>
      <c r="N28" s="103"/>
      <c r="O28" s="105"/>
      <c r="P28" s="106"/>
      <c r="Q28" s="101"/>
    </row>
    <row r="29" spans="1:17">
      <c r="A29" s="115"/>
      <c r="B29" s="112"/>
      <c r="C29" s="112"/>
      <c r="D29" s="112"/>
      <c r="E29" s="250" t="s">
        <v>92</v>
      </c>
      <c r="F29" s="251"/>
      <c r="G29" s="119"/>
      <c r="H29" s="120"/>
      <c r="I29" s="120"/>
      <c r="J29" s="103"/>
      <c r="K29" s="104"/>
      <c r="L29" s="105"/>
      <c r="M29" s="106"/>
      <c r="N29" s="103"/>
      <c r="O29" s="105"/>
      <c r="P29" s="106"/>
      <c r="Q29" s="101"/>
    </row>
    <row r="30" spans="1:17">
      <c r="A30" s="115"/>
      <c r="B30" s="112"/>
      <c r="C30" s="112"/>
      <c r="D30" s="112"/>
      <c r="E30" s="250" t="s">
        <v>93</v>
      </c>
      <c r="F30" s="251"/>
      <c r="G30" s="119"/>
      <c r="H30" s="120"/>
      <c r="I30" s="120"/>
      <c r="J30" s="103"/>
      <c r="K30" s="104"/>
      <c r="L30" s="105"/>
      <c r="M30" s="106"/>
      <c r="N30" s="103"/>
      <c r="O30" s="105"/>
      <c r="P30" s="106"/>
      <c r="Q30" s="101"/>
    </row>
    <row r="31" spans="1:17">
      <c r="A31" s="115"/>
      <c r="B31" s="112"/>
      <c r="C31" s="112"/>
      <c r="D31" s="112"/>
      <c r="E31" s="250" t="s">
        <v>94</v>
      </c>
      <c r="F31" s="251"/>
      <c r="G31" s="119"/>
      <c r="H31" s="120"/>
      <c r="I31" s="120"/>
      <c r="J31" s="103"/>
      <c r="K31" s="104"/>
      <c r="L31" s="105"/>
      <c r="M31" s="106"/>
      <c r="N31" s="103"/>
      <c r="O31" s="105"/>
      <c r="P31" s="106"/>
      <c r="Q31" s="101"/>
    </row>
    <row r="32" spans="1:17">
      <c r="A32" s="115"/>
      <c r="B32" s="112"/>
      <c r="C32" s="112"/>
      <c r="D32" s="112"/>
      <c r="E32" s="250" t="s">
        <v>95</v>
      </c>
      <c r="F32" s="251"/>
      <c r="G32" s="119"/>
      <c r="H32" s="120"/>
      <c r="I32" s="120"/>
      <c r="J32" s="103"/>
      <c r="K32" s="104"/>
      <c r="L32" s="105"/>
      <c r="M32" s="106"/>
      <c r="N32" s="103"/>
      <c r="O32" s="105"/>
      <c r="P32" s="106"/>
      <c r="Q32" s="101"/>
    </row>
    <row r="33" spans="1:19">
      <c r="A33" s="115"/>
      <c r="B33" s="112"/>
      <c r="C33" s="112"/>
      <c r="D33" s="112"/>
      <c r="E33" s="250" t="s">
        <v>96</v>
      </c>
      <c r="F33" s="251"/>
      <c r="G33" s="119"/>
      <c r="H33" s="120"/>
      <c r="I33" s="120"/>
      <c r="J33" s="103"/>
      <c r="K33" s="104"/>
      <c r="L33" s="105"/>
      <c r="M33" s="106"/>
      <c r="N33" s="103"/>
      <c r="O33" s="105"/>
      <c r="P33" s="106"/>
      <c r="Q33" s="101"/>
    </row>
    <row r="34" spans="1:19">
      <c r="A34" s="115"/>
      <c r="B34" s="112"/>
      <c r="C34" s="112"/>
      <c r="D34" s="112"/>
      <c r="E34" s="250" t="s">
        <v>97</v>
      </c>
      <c r="F34" s="251"/>
      <c r="G34" s="101"/>
      <c r="H34" s="101"/>
      <c r="I34" s="101"/>
      <c r="J34" s="116">
        <f>SUM(J4:J24)</f>
        <v>260.7689753187264</v>
      </c>
      <c r="K34" s="107">
        <v>0</v>
      </c>
      <c r="L34" s="107"/>
      <c r="M34" s="107"/>
      <c r="N34" s="116">
        <f>SUM(N4:N24)</f>
        <v>232.60382234714262</v>
      </c>
      <c r="O34" s="101"/>
      <c r="P34" s="101"/>
      <c r="Q34" s="101"/>
    </row>
    <row r="35" spans="1:19">
      <c r="B35" s="112"/>
      <c r="C35" s="112"/>
      <c r="D35" s="112"/>
    </row>
    <row r="36" spans="1:19">
      <c r="A36" s="151"/>
      <c r="B36" s="151"/>
      <c r="C36" s="151"/>
      <c r="D36" s="151"/>
      <c r="E36" s="151"/>
      <c r="F36" s="151"/>
      <c r="G36" s="151"/>
      <c r="H36" s="151"/>
      <c r="I36" s="151"/>
      <c r="J36" s="151"/>
      <c r="K36" s="151"/>
      <c r="L36" s="151"/>
      <c r="M36" s="151"/>
      <c r="N36" s="151"/>
      <c r="O36" s="151"/>
      <c r="P36" s="151"/>
    </row>
    <row r="37" spans="1:19">
      <c r="A37" s="151"/>
      <c r="B37" s="151"/>
      <c r="C37" s="151"/>
      <c r="D37" s="151"/>
      <c r="E37" s="151"/>
      <c r="F37" s="151"/>
      <c r="G37" s="150"/>
      <c r="H37" s="150"/>
      <c r="I37" s="150"/>
      <c r="J37" s="150"/>
      <c r="K37" s="150"/>
      <c r="L37" s="150"/>
      <c r="M37" s="150"/>
      <c r="N37" s="150"/>
      <c r="O37" s="150"/>
      <c r="P37" s="150"/>
    </row>
    <row r="38" spans="1:19">
      <c r="A38" s="151"/>
      <c r="B38" s="151"/>
      <c r="C38" s="151"/>
      <c r="D38" s="151"/>
      <c r="E38" s="254"/>
      <c r="F38" s="254"/>
      <c r="G38" s="151"/>
      <c r="H38" s="151"/>
      <c r="I38" s="151"/>
      <c r="J38" s="151"/>
      <c r="K38" s="151"/>
      <c r="L38" s="151"/>
      <c r="M38" s="151"/>
      <c r="N38" s="151"/>
      <c r="O38" s="151"/>
      <c r="P38" s="151"/>
    </row>
    <row r="39" spans="1:19">
      <c r="A39" s="151"/>
      <c r="B39" s="151"/>
      <c r="C39" s="151"/>
      <c r="D39" s="151"/>
      <c r="E39" s="254"/>
      <c r="F39" s="254"/>
      <c r="G39" s="151"/>
      <c r="H39" s="151"/>
      <c r="I39" s="151"/>
      <c r="J39" s="151"/>
      <c r="K39" s="151"/>
      <c r="L39" s="151"/>
      <c r="M39" s="151"/>
      <c r="N39" s="151"/>
      <c r="O39" s="151"/>
      <c r="P39" s="151"/>
    </row>
    <row r="40" spans="1:19">
      <c r="A40" s="151"/>
      <c r="B40" s="151"/>
      <c r="C40" s="151"/>
      <c r="D40" s="151"/>
      <c r="E40" s="254"/>
      <c r="F40" s="254"/>
      <c r="G40" s="151"/>
      <c r="H40" s="151"/>
      <c r="I40" s="151"/>
      <c r="J40" s="151"/>
      <c r="K40" s="151"/>
      <c r="L40" s="151"/>
      <c r="M40" s="151"/>
      <c r="N40" s="151"/>
      <c r="O40" s="151"/>
      <c r="P40" s="151"/>
    </row>
    <row r="41" spans="1:19">
      <c r="A41" s="151"/>
      <c r="B41" s="151"/>
      <c r="C41" s="151"/>
      <c r="D41" s="151"/>
      <c r="E41" s="254"/>
      <c r="F41" s="254"/>
      <c r="G41" s="151"/>
      <c r="H41" s="151"/>
      <c r="I41" s="151"/>
      <c r="J41" s="151"/>
      <c r="K41" s="151"/>
      <c r="L41" s="151"/>
      <c r="M41" s="151"/>
      <c r="N41" s="151"/>
      <c r="O41" s="151"/>
      <c r="P41" s="151"/>
    </row>
    <row r="42" spans="1:19">
      <c r="A42" s="151"/>
      <c r="B42" s="151"/>
      <c r="C42" s="151"/>
      <c r="D42" s="151"/>
      <c r="E42" s="254"/>
      <c r="F42" s="254"/>
      <c r="G42" s="151"/>
      <c r="H42" s="151"/>
      <c r="I42" s="151"/>
      <c r="J42" s="151"/>
      <c r="K42" s="151"/>
      <c r="L42" s="151"/>
      <c r="M42" s="151"/>
      <c r="N42" s="151"/>
      <c r="O42" s="151"/>
      <c r="P42" s="151"/>
    </row>
    <row r="43" spans="1:19">
      <c r="A43" s="151"/>
      <c r="B43" s="151"/>
      <c r="C43" s="151"/>
      <c r="D43" s="151"/>
      <c r="E43" s="254"/>
      <c r="F43" s="254"/>
      <c r="G43" s="151"/>
      <c r="H43" s="151"/>
      <c r="I43" s="151"/>
      <c r="J43" s="151"/>
      <c r="K43" s="151"/>
      <c r="L43" s="151"/>
      <c r="M43" s="151"/>
      <c r="N43" s="151"/>
      <c r="O43" s="151"/>
      <c r="P43" s="151"/>
    </row>
    <row r="44" spans="1:19">
      <c r="A44" s="151"/>
      <c r="B44" s="151"/>
      <c r="C44" s="151"/>
      <c r="D44" s="151"/>
      <c r="E44" s="254"/>
      <c r="F44" s="254"/>
      <c r="G44" s="151"/>
      <c r="H44" s="151"/>
      <c r="I44" s="151"/>
      <c r="J44" s="151"/>
      <c r="K44" s="151"/>
      <c r="L44" s="151"/>
      <c r="M44" s="151"/>
      <c r="N44" s="151"/>
      <c r="O44" s="151"/>
      <c r="P44" s="151"/>
    </row>
    <row r="45" spans="1:19">
      <c r="A45" s="151"/>
      <c r="B45" s="151"/>
      <c r="C45" s="151"/>
      <c r="D45" s="151"/>
      <c r="E45" s="254"/>
      <c r="F45" s="254"/>
      <c r="G45" s="151"/>
      <c r="H45" s="151"/>
      <c r="I45" s="151"/>
      <c r="J45" s="151"/>
      <c r="K45" s="151"/>
      <c r="L45" s="151"/>
      <c r="M45" s="151"/>
      <c r="N45" s="151"/>
      <c r="O45" s="151"/>
      <c r="P45" s="151"/>
    </row>
    <row r="46" spans="1:19">
      <c r="A46" s="151"/>
      <c r="B46" s="151"/>
      <c r="C46" s="151"/>
      <c r="D46" s="151"/>
      <c r="E46" s="254"/>
      <c r="F46" s="254"/>
      <c r="G46" s="151"/>
      <c r="H46" s="151"/>
      <c r="I46" s="151"/>
      <c r="J46" s="151"/>
      <c r="K46" s="151"/>
      <c r="L46" s="151"/>
      <c r="M46" s="151"/>
      <c r="N46" s="151"/>
      <c r="O46" s="151"/>
      <c r="P46" s="151"/>
      <c r="S46" s="133"/>
    </row>
    <row r="47" spans="1:19">
      <c r="A47" s="151"/>
      <c r="B47" s="151"/>
      <c r="C47" s="151"/>
      <c r="D47" s="151"/>
      <c r="E47" s="254"/>
      <c r="F47" s="254"/>
      <c r="G47" s="151"/>
      <c r="H47" s="151"/>
      <c r="I47" s="151"/>
      <c r="J47" s="151"/>
      <c r="K47" s="151"/>
      <c r="L47" s="151"/>
      <c r="M47" s="151"/>
      <c r="N47" s="151"/>
      <c r="O47" s="151"/>
      <c r="P47" s="151"/>
    </row>
    <row r="48" spans="1:19">
      <c r="A48" s="151"/>
      <c r="B48" s="151"/>
      <c r="C48" s="151"/>
      <c r="D48" s="151"/>
      <c r="E48" s="254"/>
      <c r="F48" s="254"/>
      <c r="G48" s="151"/>
      <c r="H48" s="151"/>
      <c r="I48" s="151"/>
      <c r="J48" s="151"/>
      <c r="K48" s="151"/>
      <c r="L48" s="151"/>
      <c r="M48" s="151"/>
      <c r="N48" s="151"/>
      <c r="O48" s="151"/>
      <c r="P48" s="151"/>
    </row>
    <row r="49" spans="1:16">
      <c r="A49" s="151"/>
      <c r="B49" s="151"/>
      <c r="C49" s="151"/>
      <c r="D49" s="151"/>
      <c r="E49" s="254"/>
      <c r="F49" s="254"/>
      <c r="G49" s="151"/>
      <c r="H49" s="151"/>
      <c r="I49" s="151"/>
      <c r="J49" s="151"/>
      <c r="K49" s="151"/>
      <c r="L49" s="151"/>
      <c r="M49" s="151"/>
      <c r="N49" s="151"/>
      <c r="O49" s="151"/>
      <c r="P49" s="151"/>
    </row>
    <row r="50" spans="1:16">
      <c r="A50" s="151"/>
      <c r="B50" s="151"/>
      <c r="C50" s="151"/>
      <c r="D50" s="151"/>
      <c r="E50" s="254"/>
      <c r="F50" s="254"/>
      <c r="G50" s="151"/>
      <c r="H50" s="151"/>
      <c r="I50" s="151"/>
      <c r="J50" s="151"/>
      <c r="K50" s="151"/>
      <c r="L50" s="151"/>
      <c r="M50" s="151"/>
      <c r="N50" s="151"/>
      <c r="O50" s="151"/>
      <c r="P50" s="151"/>
    </row>
    <row r="51" spans="1:16">
      <c r="A51" s="151"/>
      <c r="B51" s="151"/>
      <c r="C51" s="151"/>
      <c r="D51" s="151"/>
      <c r="E51" s="254"/>
      <c r="F51" s="254"/>
      <c r="G51" s="151"/>
      <c r="H51" s="151"/>
      <c r="I51" s="151"/>
      <c r="J51" s="151"/>
      <c r="K51" s="151"/>
      <c r="L51" s="151"/>
      <c r="M51" s="151"/>
      <c r="N51" s="151"/>
      <c r="O51" s="151"/>
      <c r="P51" s="151"/>
    </row>
    <row r="52" spans="1:16">
      <c r="A52" s="151"/>
      <c r="B52" s="151"/>
      <c r="C52" s="151"/>
      <c r="D52" s="151"/>
      <c r="E52" s="254"/>
      <c r="F52" s="254"/>
      <c r="G52" s="151"/>
      <c r="H52" s="151"/>
      <c r="I52" s="151"/>
      <c r="J52" s="151"/>
      <c r="K52" s="151"/>
      <c r="L52" s="151"/>
      <c r="M52" s="151"/>
      <c r="N52" s="151"/>
      <c r="O52" s="151"/>
      <c r="P52" s="151"/>
    </row>
    <row r="53" spans="1:16">
      <c r="A53" s="151"/>
      <c r="B53" s="151"/>
      <c r="C53" s="151"/>
      <c r="D53" s="151"/>
      <c r="E53" s="254"/>
      <c r="F53" s="254"/>
      <c r="G53" s="151"/>
      <c r="H53" s="151"/>
      <c r="I53" s="151"/>
      <c r="J53" s="151"/>
      <c r="K53" s="151"/>
      <c r="L53" s="151"/>
      <c r="M53" s="151"/>
      <c r="N53" s="151"/>
      <c r="O53" s="151"/>
      <c r="P53" s="151"/>
    </row>
    <row r="54" spans="1:16">
      <c r="A54" s="151"/>
      <c r="B54" s="151"/>
      <c r="C54" s="151"/>
      <c r="D54" s="151"/>
      <c r="E54" s="254"/>
      <c r="F54" s="254"/>
      <c r="G54" s="151"/>
      <c r="H54" s="151"/>
      <c r="I54" s="151"/>
      <c r="J54" s="151"/>
      <c r="K54" s="151"/>
      <c r="L54" s="151"/>
      <c r="M54" s="151"/>
      <c r="N54" s="151"/>
      <c r="O54" s="151"/>
      <c r="P54" s="151"/>
    </row>
    <row r="55" spans="1:16">
      <c r="A55" s="151"/>
      <c r="B55" s="151"/>
      <c r="C55" s="151"/>
      <c r="D55" s="151"/>
      <c r="E55" s="254"/>
      <c r="F55" s="254"/>
      <c r="G55" s="151"/>
      <c r="H55" s="151"/>
      <c r="I55" s="151"/>
      <c r="J55" s="151"/>
      <c r="K55" s="151"/>
      <c r="L55" s="151"/>
      <c r="M55" s="151"/>
      <c r="N55" s="151"/>
      <c r="O55" s="151"/>
      <c r="P55" s="151"/>
    </row>
    <row r="56" spans="1:16">
      <c r="A56" s="151"/>
      <c r="B56" s="151"/>
      <c r="C56" s="151"/>
      <c r="D56" s="151"/>
      <c r="E56" s="254"/>
      <c r="F56" s="254"/>
      <c r="G56" s="151"/>
      <c r="H56" s="151"/>
      <c r="I56" s="151"/>
      <c r="J56" s="151"/>
      <c r="K56" s="151"/>
      <c r="L56" s="151"/>
      <c r="M56" s="151"/>
      <c r="N56" s="151"/>
      <c r="O56" s="151"/>
      <c r="P56" s="151"/>
    </row>
    <row r="57" spans="1:16">
      <c r="A57" s="151"/>
      <c r="B57" s="151"/>
      <c r="C57" s="151"/>
      <c r="D57" s="151"/>
      <c r="E57" s="254"/>
      <c r="F57" s="254"/>
      <c r="G57" s="151"/>
      <c r="H57" s="151"/>
      <c r="I57" s="151"/>
      <c r="J57" s="151"/>
      <c r="K57" s="151"/>
      <c r="L57" s="151"/>
      <c r="M57" s="151"/>
      <c r="N57" s="151"/>
      <c r="O57" s="151"/>
      <c r="P57" s="151"/>
    </row>
    <row r="58" spans="1:16">
      <c r="A58" s="151"/>
      <c r="B58" s="151"/>
      <c r="C58" s="151"/>
      <c r="D58" s="151"/>
      <c r="E58" s="254"/>
      <c r="F58" s="254"/>
      <c r="G58" s="151"/>
      <c r="H58" s="151"/>
      <c r="I58" s="151"/>
      <c r="J58" s="151"/>
      <c r="K58" s="151"/>
      <c r="L58" s="151"/>
      <c r="M58" s="151"/>
      <c r="N58" s="151"/>
      <c r="O58" s="151"/>
      <c r="P58" s="151"/>
    </row>
    <row r="59" spans="1:16">
      <c r="A59" s="151"/>
      <c r="B59" s="151"/>
      <c r="C59" s="151"/>
      <c r="D59" s="151"/>
      <c r="E59" s="254"/>
      <c r="F59" s="254"/>
      <c r="G59" s="151"/>
      <c r="H59" s="151"/>
      <c r="I59" s="151"/>
      <c r="J59" s="151"/>
      <c r="K59" s="151"/>
      <c r="L59" s="151"/>
      <c r="M59" s="151"/>
      <c r="N59" s="151"/>
      <c r="O59" s="151"/>
      <c r="P59" s="151"/>
    </row>
    <row r="60" spans="1:16">
      <c r="A60" s="151"/>
      <c r="B60" s="151"/>
      <c r="C60" s="151"/>
      <c r="D60" s="151"/>
      <c r="E60" s="254"/>
      <c r="F60" s="254"/>
      <c r="G60" s="151"/>
      <c r="H60" s="151"/>
      <c r="I60" s="151"/>
      <c r="J60" s="151"/>
      <c r="K60" s="151"/>
      <c r="L60" s="151"/>
      <c r="M60" s="151"/>
      <c r="N60" s="151"/>
      <c r="O60" s="151"/>
      <c r="P60" s="151"/>
    </row>
    <row r="61" spans="1:16">
      <c r="A61" s="151"/>
      <c r="B61" s="151"/>
      <c r="C61" s="151"/>
      <c r="D61" s="151"/>
      <c r="E61" s="254"/>
      <c r="F61" s="254"/>
      <c r="G61" s="151"/>
      <c r="H61" s="151"/>
      <c r="I61" s="151"/>
      <c r="J61" s="151"/>
      <c r="K61" s="151"/>
      <c r="L61" s="151"/>
      <c r="M61" s="151"/>
      <c r="N61" s="151"/>
      <c r="O61" s="151"/>
      <c r="P61" s="151"/>
    </row>
    <row r="62" spans="1:16">
      <c r="A62" s="151"/>
      <c r="B62" s="151"/>
      <c r="C62" s="151"/>
      <c r="D62" s="151"/>
      <c r="E62" s="254"/>
      <c r="F62" s="254"/>
      <c r="G62" s="151"/>
      <c r="H62" s="151"/>
      <c r="I62" s="151"/>
      <c r="J62" s="151"/>
      <c r="K62" s="151"/>
      <c r="L62" s="151"/>
      <c r="M62" s="151"/>
      <c r="N62" s="151"/>
      <c r="O62" s="151"/>
      <c r="P62" s="151"/>
    </row>
    <row r="63" spans="1:16">
      <c r="A63" s="151"/>
      <c r="B63" s="151"/>
      <c r="C63" s="151"/>
      <c r="D63" s="151"/>
      <c r="E63" s="254"/>
      <c r="F63" s="254"/>
      <c r="G63" s="151"/>
      <c r="H63" s="151"/>
      <c r="I63" s="151"/>
      <c r="J63" s="151"/>
      <c r="K63" s="151"/>
      <c r="L63" s="151"/>
      <c r="M63" s="151"/>
      <c r="N63" s="151"/>
      <c r="O63" s="151"/>
      <c r="P63" s="151"/>
    </row>
    <row r="64" spans="1:16">
      <c r="A64" s="151"/>
      <c r="B64" s="151"/>
      <c r="C64" s="151"/>
      <c r="D64" s="151"/>
      <c r="E64" s="254"/>
      <c r="F64" s="254"/>
      <c r="G64" s="151"/>
      <c r="H64" s="151"/>
      <c r="I64" s="151"/>
      <c r="J64" s="151"/>
      <c r="K64" s="151"/>
      <c r="L64" s="151"/>
      <c r="M64" s="151"/>
      <c r="N64" s="151"/>
      <c r="O64" s="151"/>
      <c r="P64" s="151"/>
    </row>
    <row r="65" spans="1:16">
      <c r="A65" s="151"/>
      <c r="B65" s="151"/>
      <c r="C65" s="151"/>
      <c r="D65" s="151"/>
      <c r="E65" s="254"/>
      <c r="F65" s="254"/>
      <c r="G65" s="151"/>
      <c r="H65" s="151"/>
      <c r="I65" s="151"/>
      <c r="J65" s="151"/>
      <c r="K65" s="151"/>
      <c r="L65" s="151"/>
      <c r="M65" s="151"/>
      <c r="N65" s="151"/>
      <c r="O65" s="151"/>
      <c r="P65" s="151"/>
    </row>
    <row r="66" spans="1:16">
      <c r="A66" s="151"/>
      <c r="B66" s="151"/>
      <c r="C66" s="151"/>
      <c r="D66" s="151"/>
      <c r="E66" s="254"/>
      <c r="F66" s="254"/>
      <c r="G66" s="151"/>
      <c r="H66" s="151"/>
      <c r="I66" s="151"/>
      <c r="J66" s="151"/>
      <c r="K66" s="151"/>
      <c r="L66" s="151"/>
      <c r="M66" s="151"/>
      <c r="N66" s="151"/>
      <c r="O66" s="151"/>
      <c r="P66" s="151"/>
    </row>
    <row r="67" spans="1:16">
      <c r="A67" s="151"/>
      <c r="B67" s="151"/>
      <c r="C67" s="151"/>
      <c r="D67" s="151"/>
      <c r="E67" s="151"/>
      <c r="F67" s="151"/>
      <c r="G67" s="151"/>
      <c r="H67" s="151"/>
      <c r="I67" s="151"/>
      <c r="J67" s="151"/>
      <c r="K67" s="151"/>
      <c r="L67" s="151"/>
      <c r="M67" s="151"/>
      <c r="N67" s="151"/>
      <c r="O67" s="151"/>
      <c r="P67" s="151"/>
    </row>
    <row r="68" spans="1:16">
      <c r="A68" s="151"/>
      <c r="B68" s="151"/>
      <c r="C68" s="151"/>
      <c r="D68" s="151"/>
      <c r="E68" s="151"/>
      <c r="F68" s="151"/>
      <c r="G68" s="151"/>
      <c r="H68" s="151"/>
      <c r="I68" s="151"/>
      <c r="J68" s="151"/>
      <c r="K68" s="151"/>
      <c r="L68" s="151"/>
      <c r="M68" s="151"/>
      <c r="N68" s="151"/>
      <c r="O68" s="151"/>
      <c r="P68" s="151"/>
    </row>
    <row r="69" spans="1:16">
      <c r="A69" s="151"/>
      <c r="B69" s="151"/>
      <c r="C69" s="151"/>
      <c r="D69" s="151"/>
      <c r="E69" s="151"/>
      <c r="F69" s="151"/>
      <c r="G69" s="151"/>
      <c r="H69" s="151"/>
      <c r="I69" s="151"/>
      <c r="J69" s="151"/>
      <c r="K69" s="151"/>
      <c r="L69" s="151"/>
      <c r="M69" s="151"/>
      <c r="N69" s="151"/>
      <c r="O69" s="151"/>
      <c r="P69" s="151"/>
    </row>
    <row r="70" spans="1:16">
      <c r="A70" s="151"/>
      <c r="B70" s="151"/>
      <c r="C70" s="151"/>
      <c r="D70" s="151"/>
      <c r="E70" s="151"/>
      <c r="F70" s="151"/>
      <c r="G70" s="151"/>
      <c r="H70" s="151"/>
      <c r="I70" s="151"/>
      <c r="J70" s="151"/>
      <c r="K70" s="151"/>
      <c r="L70" s="151"/>
      <c r="M70" s="151"/>
      <c r="N70" s="151"/>
      <c r="O70" s="151"/>
      <c r="P70" s="151"/>
    </row>
    <row r="71" spans="1:16">
      <c r="A71" s="151"/>
      <c r="B71" s="151"/>
      <c r="C71" s="151"/>
      <c r="D71" s="151"/>
      <c r="E71" s="151"/>
      <c r="F71" s="151"/>
      <c r="G71" s="150"/>
      <c r="H71" s="150"/>
      <c r="I71" s="150"/>
      <c r="J71" s="150"/>
      <c r="K71" s="150"/>
      <c r="L71" s="151"/>
      <c r="M71" s="151"/>
      <c r="N71" s="151"/>
      <c r="O71" s="151"/>
      <c r="P71" s="151"/>
    </row>
    <row r="72" spans="1:16">
      <c r="A72" s="151"/>
      <c r="B72" s="151"/>
      <c r="C72" s="151"/>
      <c r="D72" s="151"/>
      <c r="E72" s="254"/>
      <c r="F72" s="254"/>
      <c r="G72" s="151"/>
      <c r="H72" s="151"/>
      <c r="I72" s="151"/>
      <c r="J72" s="151"/>
      <c r="K72" s="151"/>
      <c r="L72" s="151"/>
      <c r="M72" s="151"/>
      <c r="N72" s="151"/>
      <c r="O72" s="151"/>
      <c r="P72" s="151"/>
    </row>
    <row r="73" spans="1:16">
      <c r="A73" s="151"/>
      <c r="B73" s="151"/>
      <c r="C73" s="151"/>
      <c r="D73" s="151"/>
      <c r="E73" s="254"/>
      <c r="F73" s="254"/>
      <c r="G73" s="151"/>
      <c r="H73" s="151"/>
      <c r="I73" s="151"/>
      <c r="J73" s="151"/>
      <c r="K73" s="151"/>
      <c r="L73" s="151"/>
      <c r="M73" s="151"/>
      <c r="N73" s="151"/>
      <c r="O73" s="151"/>
      <c r="P73" s="151"/>
    </row>
    <row r="74" spans="1:16">
      <c r="A74" s="151"/>
      <c r="B74" s="151"/>
      <c r="C74" s="151"/>
      <c r="D74" s="151"/>
      <c r="E74" s="254"/>
      <c r="F74" s="254"/>
      <c r="G74" s="151"/>
      <c r="H74" s="151"/>
      <c r="I74" s="151"/>
      <c r="J74" s="151"/>
      <c r="K74" s="151"/>
      <c r="L74" s="151"/>
      <c r="M74" s="151"/>
      <c r="N74" s="151"/>
      <c r="O74" s="151"/>
      <c r="P74" s="151"/>
    </row>
    <row r="75" spans="1:16">
      <c r="A75" s="151"/>
      <c r="B75" s="151"/>
      <c r="C75" s="151"/>
      <c r="D75" s="151"/>
      <c r="E75" s="254"/>
      <c r="F75" s="254"/>
      <c r="G75" s="151"/>
      <c r="H75" s="151"/>
      <c r="I75" s="151"/>
      <c r="J75" s="151"/>
      <c r="K75" s="151"/>
      <c r="L75" s="151"/>
      <c r="M75" s="151"/>
      <c r="N75" s="151"/>
      <c r="O75" s="151"/>
      <c r="P75" s="151"/>
    </row>
    <row r="76" spans="1:16">
      <c r="A76" s="151"/>
      <c r="B76" s="151"/>
      <c r="C76" s="151"/>
      <c r="D76" s="151"/>
      <c r="E76" s="254"/>
      <c r="F76" s="254"/>
      <c r="G76" s="151"/>
      <c r="H76" s="151"/>
      <c r="I76" s="151"/>
      <c r="J76" s="151"/>
      <c r="K76" s="151"/>
      <c r="L76" s="151"/>
      <c r="M76" s="151"/>
      <c r="N76" s="151"/>
      <c r="O76" s="151"/>
      <c r="P76" s="151"/>
    </row>
    <row r="77" spans="1:16">
      <c r="A77" s="151"/>
      <c r="B77" s="151"/>
      <c r="C77" s="151"/>
      <c r="D77" s="151"/>
      <c r="E77" s="254"/>
      <c r="F77" s="254"/>
      <c r="G77" s="151"/>
      <c r="H77" s="151"/>
      <c r="I77" s="151"/>
      <c r="J77" s="151"/>
      <c r="K77" s="151"/>
      <c r="L77" s="151"/>
      <c r="M77" s="151"/>
      <c r="N77" s="151"/>
      <c r="O77" s="151"/>
      <c r="P77" s="151"/>
    </row>
    <row r="78" spans="1:16">
      <c r="A78" s="151"/>
      <c r="B78" s="151"/>
      <c r="C78" s="151"/>
      <c r="D78" s="151"/>
      <c r="E78" s="254"/>
      <c r="F78" s="254"/>
      <c r="G78" s="151"/>
      <c r="H78" s="151"/>
      <c r="I78" s="151"/>
      <c r="J78" s="151"/>
      <c r="K78" s="151"/>
      <c r="L78" s="151"/>
      <c r="M78" s="151"/>
      <c r="N78" s="151"/>
      <c r="O78" s="151"/>
      <c r="P78" s="151"/>
    </row>
    <row r="79" spans="1:16">
      <c r="A79" s="151"/>
      <c r="B79" s="151"/>
      <c r="C79" s="151"/>
      <c r="D79" s="151"/>
      <c r="E79" s="254"/>
      <c r="F79" s="254"/>
      <c r="G79" s="151"/>
      <c r="H79" s="151"/>
      <c r="I79" s="151"/>
      <c r="J79" s="151"/>
      <c r="K79" s="151"/>
      <c r="L79" s="151"/>
      <c r="M79" s="151"/>
      <c r="N79" s="151"/>
      <c r="O79" s="151"/>
      <c r="P79" s="151"/>
    </row>
    <row r="80" spans="1:16">
      <c r="A80" s="151"/>
      <c r="B80" s="151"/>
      <c r="C80" s="151"/>
      <c r="D80" s="151"/>
      <c r="E80" s="254"/>
      <c r="F80" s="254"/>
      <c r="G80" s="151"/>
      <c r="H80" s="151"/>
      <c r="I80" s="151"/>
      <c r="J80" s="151"/>
      <c r="K80" s="151"/>
      <c r="L80" s="151"/>
      <c r="M80" s="151"/>
      <c r="N80" s="151"/>
      <c r="O80" s="151"/>
      <c r="P80" s="151"/>
    </row>
    <row r="81" spans="1:16">
      <c r="A81" s="151"/>
      <c r="B81" s="151"/>
      <c r="C81" s="151"/>
      <c r="D81" s="151"/>
      <c r="E81" s="254"/>
      <c r="F81" s="254"/>
      <c r="G81" s="151"/>
      <c r="H81" s="151"/>
      <c r="I81" s="151"/>
      <c r="J81" s="151"/>
      <c r="K81" s="151"/>
      <c r="L81" s="151"/>
      <c r="M81" s="151"/>
      <c r="N81" s="151"/>
      <c r="O81" s="151"/>
      <c r="P81" s="151"/>
    </row>
    <row r="82" spans="1:16">
      <c r="A82" s="151"/>
      <c r="B82" s="151"/>
      <c r="C82" s="151"/>
      <c r="D82" s="151"/>
      <c r="E82" s="254"/>
      <c r="F82" s="254"/>
      <c r="G82" s="151"/>
      <c r="H82" s="151"/>
      <c r="I82" s="151"/>
      <c r="J82" s="151"/>
      <c r="K82" s="151"/>
      <c r="L82" s="151"/>
      <c r="M82" s="151"/>
      <c r="N82" s="151"/>
      <c r="O82" s="151"/>
      <c r="P82" s="151"/>
    </row>
    <row r="83" spans="1:16">
      <c r="A83" s="151"/>
      <c r="B83" s="151"/>
      <c r="C83" s="151"/>
      <c r="D83" s="151"/>
      <c r="E83" s="254"/>
      <c r="F83" s="254"/>
      <c r="G83" s="151"/>
      <c r="H83" s="151"/>
      <c r="I83" s="151"/>
      <c r="J83" s="151"/>
      <c r="K83" s="151"/>
      <c r="L83" s="151"/>
      <c r="M83" s="151"/>
      <c r="N83" s="151"/>
      <c r="O83" s="151"/>
      <c r="P83" s="151"/>
    </row>
    <row r="84" spans="1:16">
      <c r="A84" s="151"/>
      <c r="B84" s="151"/>
      <c r="C84" s="151"/>
      <c r="D84" s="151"/>
      <c r="E84" s="254"/>
      <c r="F84" s="254"/>
      <c r="G84" s="151"/>
      <c r="H84" s="151"/>
      <c r="I84" s="151"/>
      <c r="J84" s="151"/>
      <c r="K84" s="151"/>
      <c r="L84" s="151"/>
      <c r="M84" s="151"/>
      <c r="N84" s="151"/>
      <c r="O84" s="151"/>
      <c r="P84" s="151"/>
    </row>
    <row r="85" spans="1:16">
      <c r="A85" s="151"/>
      <c r="B85" s="151"/>
      <c r="C85" s="151"/>
      <c r="D85" s="151"/>
      <c r="E85" s="254"/>
      <c r="F85" s="254"/>
      <c r="G85" s="151"/>
      <c r="H85" s="151"/>
      <c r="I85" s="151"/>
      <c r="J85" s="151"/>
      <c r="K85" s="151"/>
      <c r="L85" s="151"/>
      <c r="M85" s="151"/>
      <c r="N85" s="151"/>
      <c r="O85" s="151"/>
      <c r="P85" s="151"/>
    </row>
    <row r="86" spans="1:16">
      <c r="A86" s="151"/>
      <c r="B86" s="151"/>
      <c r="C86" s="151"/>
      <c r="D86" s="151"/>
      <c r="E86" s="254"/>
      <c r="F86" s="254"/>
      <c r="G86" s="151"/>
      <c r="H86" s="151"/>
      <c r="I86" s="151"/>
      <c r="J86" s="151"/>
      <c r="K86" s="151"/>
      <c r="L86" s="151"/>
      <c r="M86" s="151"/>
      <c r="N86" s="151"/>
      <c r="O86" s="151"/>
      <c r="P86" s="151"/>
    </row>
    <row r="87" spans="1:16">
      <c r="A87" s="151"/>
      <c r="B87" s="151"/>
      <c r="C87" s="151"/>
      <c r="D87" s="151"/>
      <c r="E87" s="254"/>
      <c r="F87" s="254"/>
      <c r="G87" s="151"/>
      <c r="H87" s="151"/>
      <c r="I87" s="151"/>
      <c r="J87" s="151"/>
      <c r="K87" s="151"/>
      <c r="L87" s="151"/>
      <c r="M87" s="151"/>
      <c r="N87" s="151"/>
      <c r="O87" s="151"/>
      <c r="P87" s="151"/>
    </row>
    <row r="88" spans="1:16">
      <c r="A88" s="151"/>
      <c r="B88" s="151"/>
      <c r="C88" s="151"/>
      <c r="D88" s="151"/>
      <c r="E88" s="254"/>
      <c r="F88" s="254"/>
      <c r="G88" s="151"/>
      <c r="H88" s="151"/>
      <c r="I88" s="151"/>
      <c r="J88" s="151"/>
      <c r="K88" s="151"/>
      <c r="L88" s="151"/>
      <c r="M88" s="151"/>
      <c r="N88" s="151"/>
      <c r="O88" s="151"/>
      <c r="P88" s="151"/>
    </row>
    <row r="89" spans="1:16">
      <c r="A89" s="151"/>
      <c r="B89" s="151"/>
      <c r="C89" s="151"/>
      <c r="D89" s="151"/>
      <c r="E89" s="254"/>
      <c r="F89" s="254"/>
      <c r="G89" s="151"/>
      <c r="H89" s="151"/>
      <c r="I89" s="151"/>
      <c r="J89" s="151"/>
      <c r="K89" s="151"/>
      <c r="L89" s="151"/>
      <c r="M89" s="151"/>
      <c r="N89" s="151"/>
      <c r="O89" s="151"/>
      <c r="P89" s="151"/>
    </row>
    <row r="90" spans="1:16">
      <c r="A90" s="151"/>
      <c r="B90" s="151"/>
      <c r="C90" s="151"/>
      <c r="D90" s="151"/>
      <c r="E90" s="254"/>
      <c r="F90" s="254"/>
      <c r="G90" s="151"/>
      <c r="H90" s="151"/>
      <c r="I90" s="151"/>
      <c r="J90" s="151"/>
      <c r="K90" s="151"/>
      <c r="L90" s="151"/>
      <c r="M90" s="151"/>
      <c r="N90" s="151"/>
      <c r="O90" s="151"/>
      <c r="P90" s="151"/>
    </row>
    <row r="91" spans="1:16">
      <c r="A91" s="151"/>
      <c r="B91" s="151"/>
      <c r="C91" s="151"/>
      <c r="D91" s="151"/>
      <c r="E91" s="254"/>
      <c r="F91" s="254"/>
      <c r="G91" s="151"/>
      <c r="H91" s="151"/>
      <c r="I91" s="151"/>
      <c r="J91" s="151"/>
      <c r="K91" s="151"/>
      <c r="L91" s="151"/>
      <c r="M91" s="151"/>
      <c r="N91" s="151"/>
      <c r="O91" s="151"/>
      <c r="P91" s="151"/>
    </row>
    <row r="92" spans="1:16">
      <c r="A92" s="151"/>
      <c r="B92" s="151"/>
      <c r="C92" s="151"/>
      <c r="D92" s="151"/>
      <c r="E92" s="254"/>
      <c r="F92" s="254"/>
      <c r="G92" s="151"/>
      <c r="H92" s="151"/>
      <c r="I92" s="151"/>
      <c r="J92" s="151"/>
      <c r="K92" s="151"/>
      <c r="L92" s="151"/>
      <c r="M92" s="151"/>
      <c r="N92" s="151"/>
      <c r="O92" s="151"/>
      <c r="P92" s="151"/>
    </row>
    <row r="93" spans="1:16">
      <c r="A93" s="151"/>
      <c r="B93" s="151"/>
      <c r="C93" s="151"/>
      <c r="D93" s="151"/>
      <c r="E93" s="254"/>
      <c r="F93" s="254"/>
      <c r="G93" s="151"/>
      <c r="H93" s="151"/>
      <c r="I93" s="151"/>
      <c r="J93" s="151"/>
      <c r="K93" s="151"/>
      <c r="L93" s="151"/>
      <c r="M93" s="151"/>
      <c r="N93" s="151"/>
      <c r="O93" s="151"/>
      <c r="P93" s="151"/>
    </row>
    <row r="94" spans="1:16">
      <c r="A94" s="151"/>
      <c r="B94" s="151"/>
      <c r="C94" s="151"/>
      <c r="D94" s="151"/>
      <c r="E94" s="254"/>
      <c r="F94" s="254"/>
      <c r="G94" s="151"/>
      <c r="H94" s="151"/>
      <c r="I94" s="151"/>
      <c r="J94" s="151"/>
      <c r="K94" s="151"/>
      <c r="L94" s="151"/>
      <c r="M94" s="151"/>
      <c r="N94" s="151"/>
      <c r="O94" s="151"/>
      <c r="P94" s="151"/>
    </row>
    <row r="95" spans="1:16">
      <c r="A95" s="151"/>
      <c r="B95" s="151"/>
      <c r="C95" s="151"/>
      <c r="D95" s="151"/>
      <c r="E95" s="254"/>
      <c r="F95" s="254"/>
      <c r="G95" s="151"/>
      <c r="H95" s="151"/>
      <c r="I95" s="151"/>
      <c r="J95" s="151"/>
      <c r="K95" s="151"/>
      <c r="L95" s="151"/>
      <c r="M95" s="151"/>
      <c r="N95" s="151"/>
      <c r="O95" s="151"/>
      <c r="P95" s="151"/>
    </row>
    <row r="96" spans="1:16">
      <c r="A96" s="151"/>
      <c r="B96" s="151"/>
      <c r="C96" s="151"/>
      <c r="D96" s="151"/>
      <c r="E96" s="254"/>
      <c r="F96" s="254"/>
      <c r="G96" s="151"/>
      <c r="H96" s="151"/>
      <c r="I96" s="151"/>
      <c r="J96" s="151"/>
      <c r="K96" s="151"/>
      <c r="L96" s="151"/>
      <c r="M96" s="151"/>
      <c r="N96" s="151"/>
      <c r="O96" s="151"/>
      <c r="P96" s="151"/>
    </row>
    <row r="97" spans="1:16">
      <c r="A97" s="151"/>
      <c r="B97" s="151"/>
      <c r="C97" s="151"/>
      <c r="D97" s="151"/>
      <c r="E97" s="254"/>
      <c r="F97" s="254"/>
      <c r="G97" s="151"/>
      <c r="H97" s="151"/>
      <c r="I97" s="151"/>
      <c r="J97" s="151"/>
      <c r="K97" s="151"/>
      <c r="L97" s="151"/>
      <c r="M97" s="151"/>
      <c r="N97" s="151"/>
      <c r="O97" s="151"/>
      <c r="P97" s="151"/>
    </row>
    <row r="98" spans="1:16">
      <c r="A98" s="151"/>
      <c r="B98" s="151"/>
      <c r="C98" s="151"/>
      <c r="D98" s="151"/>
      <c r="E98" s="254"/>
      <c r="F98" s="254"/>
      <c r="G98" s="151"/>
      <c r="H98" s="151"/>
      <c r="I98" s="151"/>
      <c r="J98" s="151"/>
      <c r="K98" s="151"/>
      <c r="L98" s="151"/>
      <c r="M98" s="151"/>
      <c r="N98" s="151"/>
      <c r="O98" s="151"/>
      <c r="P98" s="151"/>
    </row>
    <row r="99" spans="1:16">
      <c r="A99" s="151"/>
      <c r="B99" s="151"/>
      <c r="C99" s="151"/>
      <c r="D99" s="151"/>
      <c r="E99" s="254"/>
      <c r="F99" s="254"/>
      <c r="G99" s="151"/>
      <c r="H99" s="151"/>
      <c r="I99" s="151"/>
      <c r="J99" s="151"/>
      <c r="K99" s="151"/>
      <c r="L99" s="151"/>
      <c r="M99" s="151"/>
      <c r="N99" s="151"/>
      <c r="O99" s="151"/>
      <c r="P99" s="151"/>
    </row>
    <row r="100" spans="1:16">
      <c r="A100" s="151"/>
      <c r="B100" s="151"/>
      <c r="C100" s="151"/>
      <c r="D100" s="151"/>
      <c r="E100" s="254"/>
      <c r="F100" s="254"/>
      <c r="G100" s="151"/>
      <c r="H100" s="151"/>
      <c r="I100" s="151"/>
      <c r="J100" s="151"/>
      <c r="K100" s="151"/>
      <c r="L100" s="151"/>
      <c r="M100" s="151"/>
      <c r="N100" s="151"/>
      <c r="O100" s="151"/>
      <c r="P100" s="151"/>
    </row>
    <row r="101" spans="1:16">
      <c r="A101" s="151"/>
      <c r="B101" s="151"/>
      <c r="C101" s="151"/>
      <c r="D101" s="151"/>
      <c r="E101" s="151"/>
      <c r="F101" s="151"/>
      <c r="G101" s="151"/>
      <c r="H101" s="151"/>
      <c r="I101" s="151"/>
      <c r="J101" s="151"/>
      <c r="K101" s="151"/>
      <c r="L101" s="151"/>
      <c r="M101" s="151"/>
      <c r="N101" s="151"/>
      <c r="O101" s="151"/>
      <c r="P101" s="151"/>
    </row>
    <row r="102" spans="1:16">
      <c r="A102" s="151"/>
      <c r="B102" s="151"/>
      <c r="C102" s="151"/>
      <c r="D102" s="151"/>
      <c r="E102" s="151"/>
      <c r="F102" s="151"/>
      <c r="G102" s="151"/>
      <c r="H102" s="151"/>
      <c r="I102" s="151"/>
      <c r="J102" s="151"/>
      <c r="K102" s="151"/>
      <c r="L102" s="151"/>
      <c r="M102" s="151"/>
      <c r="N102" s="151"/>
      <c r="O102" s="151"/>
      <c r="P102" s="151"/>
    </row>
    <row r="103" spans="1:16">
      <c r="A103" s="151"/>
      <c r="B103" s="151"/>
      <c r="C103" s="151"/>
      <c r="D103" s="151"/>
      <c r="E103" s="151"/>
      <c r="F103" s="151"/>
      <c r="G103" s="151"/>
      <c r="H103" s="151"/>
      <c r="I103" s="151"/>
      <c r="J103" s="151"/>
      <c r="K103" s="151"/>
      <c r="L103" s="151"/>
      <c r="M103" s="151"/>
      <c r="N103" s="151"/>
      <c r="O103" s="151"/>
      <c r="P103" s="151"/>
    </row>
    <row r="104" spans="1:16">
      <c r="A104" s="151"/>
      <c r="B104" s="151"/>
      <c r="C104" s="151"/>
      <c r="D104" s="151"/>
      <c r="E104" s="151"/>
      <c r="F104" s="151"/>
      <c r="G104" s="151"/>
      <c r="H104" s="151"/>
      <c r="I104" s="151"/>
      <c r="J104" s="151"/>
      <c r="K104" s="151"/>
      <c r="L104" s="151"/>
      <c r="M104" s="151"/>
      <c r="N104" s="151"/>
      <c r="O104" s="151"/>
      <c r="P104" s="151"/>
    </row>
    <row r="105" spans="1:16">
      <c r="A105" s="151"/>
      <c r="B105" s="151"/>
      <c r="C105" s="151"/>
      <c r="D105" s="151"/>
      <c r="E105" s="151"/>
      <c r="F105" s="151"/>
      <c r="G105" s="150"/>
      <c r="H105" s="150"/>
      <c r="I105" s="150"/>
      <c r="J105" s="150"/>
      <c r="K105" s="150"/>
      <c r="L105" s="151"/>
      <c r="M105" s="151"/>
      <c r="N105" s="151"/>
      <c r="O105" s="151"/>
      <c r="P105" s="151"/>
    </row>
    <row r="106" spans="1:16">
      <c r="A106" s="151"/>
      <c r="B106" s="151"/>
      <c r="C106" s="151"/>
      <c r="D106" s="151"/>
      <c r="E106" s="254"/>
      <c r="F106" s="254"/>
      <c r="G106" s="151"/>
      <c r="H106" s="151"/>
      <c r="I106" s="151"/>
      <c r="J106" s="151"/>
      <c r="K106" s="151"/>
      <c r="L106" s="151"/>
      <c r="M106" s="151"/>
      <c r="N106" s="151"/>
      <c r="O106" s="151"/>
      <c r="P106" s="151"/>
    </row>
    <row r="107" spans="1:16">
      <c r="A107" s="151"/>
      <c r="B107" s="151"/>
      <c r="C107" s="151"/>
      <c r="D107" s="151"/>
      <c r="E107" s="254"/>
      <c r="F107" s="254"/>
      <c r="G107" s="151"/>
      <c r="H107" s="151"/>
      <c r="I107" s="151"/>
      <c r="J107" s="151"/>
      <c r="K107" s="151"/>
      <c r="L107" s="151"/>
      <c r="M107" s="151"/>
      <c r="N107" s="151"/>
      <c r="O107" s="151"/>
      <c r="P107" s="151"/>
    </row>
    <row r="108" spans="1:16">
      <c r="A108" s="151"/>
      <c r="B108" s="151"/>
      <c r="C108" s="151"/>
      <c r="D108" s="151"/>
      <c r="E108" s="254"/>
      <c r="F108" s="254"/>
      <c r="G108" s="151"/>
      <c r="H108" s="151"/>
      <c r="I108" s="151"/>
      <c r="J108" s="151"/>
      <c r="K108" s="151"/>
      <c r="L108" s="151"/>
      <c r="M108" s="151"/>
      <c r="N108" s="151"/>
      <c r="O108" s="151"/>
      <c r="P108" s="151"/>
    </row>
    <row r="109" spans="1:16">
      <c r="A109" s="151"/>
      <c r="B109" s="151"/>
      <c r="C109" s="151"/>
      <c r="D109" s="151"/>
      <c r="E109" s="254"/>
      <c r="F109" s="254"/>
      <c r="G109" s="151"/>
      <c r="H109" s="151"/>
      <c r="I109" s="151"/>
      <c r="J109" s="151"/>
      <c r="K109" s="151"/>
      <c r="L109" s="151"/>
      <c r="M109" s="151"/>
      <c r="N109" s="151"/>
      <c r="O109" s="151"/>
      <c r="P109" s="151"/>
    </row>
    <row r="110" spans="1:16">
      <c r="A110" s="151"/>
      <c r="B110" s="151"/>
      <c r="C110" s="151"/>
      <c r="D110" s="151"/>
      <c r="E110" s="254"/>
      <c r="F110" s="254"/>
      <c r="G110" s="151"/>
      <c r="H110" s="151"/>
      <c r="I110" s="151"/>
      <c r="J110" s="151"/>
      <c r="K110" s="151"/>
      <c r="L110" s="151"/>
      <c r="M110" s="151"/>
      <c r="N110" s="151"/>
      <c r="O110" s="151"/>
      <c r="P110" s="151"/>
    </row>
    <row r="111" spans="1:16">
      <c r="A111" s="151"/>
      <c r="B111" s="151"/>
      <c r="C111" s="151"/>
      <c r="D111" s="151"/>
      <c r="E111" s="254"/>
      <c r="F111" s="254"/>
      <c r="G111" s="151"/>
      <c r="H111" s="151"/>
      <c r="I111" s="151"/>
      <c r="J111" s="151"/>
      <c r="K111" s="151"/>
      <c r="L111" s="151"/>
      <c r="M111" s="151"/>
      <c r="N111" s="151"/>
      <c r="O111" s="151"/>
      <c r="P111" s="151"/>
    </row>
    <row r="112" spans="1:16">
      <c r="A112" s="151"/>
      <c r="B112" s="151"/>
      <c r="C112" s="151"/>
      <c r="D112" s="151"/>
      <c r="E112" s="254"/>
      <c r="F112" s="254"/>
      <c r="G112" s="151"/>
      <c r="H112" s="151"/>
      <c r="I112" s="151"/>
      <c r="J112" s="151"/>
      <c r="K112" s="151"/>
      <c r="L112" s="151"/>
      <c r="M112" s="151"/>
      <c r="N112" s="151"/>
      <c r="O112" s="151"/>
      <c r="P112" s="151"/>
    </row>
    <row r="113" spans="1:16">
      <c r="A113" s="151"/>
      <c r="B113" s="151"/>
      <c r="C113" s="151"/>
      <c r="D113" s="151"/>
      <c r="E113" s="254"/>
      <c r="F113" s="254"/>
      <c r="G113" s="151"/>
      <c r="H113" s="151"/>
      <c r="I113" s="151"/>
      <c r="J113" s="151"/>
      <c r="K113" s="151"/>
      <c r="L113" s="151"/>
      <c r="M113" s="151"/>
      <c r="N113" s="151"/>
      <c r="O113" s="151"/>
      <c r="P113" s="151"/>
    </row>
    <row r="114" spans="1:16">
      <c r="A114" s="151"/>
      <c r="B114" s="151"/>
      <c r="C114" s="151"/>
      <c r="D114" s="151"/>
      <c r="E114" s="254"/>
      <c r="F114" s="254"/>
      <c r="G114" s="151"/>
      <c r="H114" s="151"/>
      <c r="I114" s="151"/>
      <c r="J114" s="151"/>
      <c r="K114" s="151"/>
      <c r="L114" s="151"/>
      <c r="M114" s="151"/>
      <c r="N114" s="151"/>
      <c r="O114" s="151"/>
      <c r="P114" s="151"/>
    </row>
    <row r="115" spans="1:16">
      <c r="A115" s="151"/>
      <c r="B115" s="151"/>
      <c r="C115" s="151"/>
      <c r="D115" s="151"/>
      <c r="E115" s="254"/>
      <c r="F115" s="254"/>
      <c r="G115" s="151"/>
      <c r="H115" s="151"/>
      <c r="I115" s="151"/>
      <c r="J115" s="151"/>
      <c r="K115" s="151"/>
      <c r="L115" s="151"/>
      <c r="M115" s="151"/>
      <c r="N115" s="151"/>
      <c r="O115" s="151"/>
      <c r="P115" s="151"/>
    </row>
    <row r="116" spans="1:16">
      <c r="A116" s="151"/>
      <c r="B116" s="151"/>
      <c r="C116" s="151"/>
      <c r="D116" s="151"/>
      <c r="E116" s="254"/>
      <c r="F116" s="254"/>
      <c r="G116" s="151"/>
      <c r="H116" s="151"/>
      <c r="I116" s="151"/>
      <c r="J116" s="151"/>
      <c r="K116" s="151"/>
      <c r="L116" s="151"/>
      <c r="M116" s="151"/>
      <c r="N116" s="151"/>
      <c r="O116" s="151"/>
      <c r="P116" s="151"/>
    </row>
    <row r="117" spans="1:16">
      <c r="A117" s="151"/>
      <c r="B117" s="151"/>
      <c r="C117" s="151"/>
      <c r="D117" s="151"/>
      <c r="E117" s="254"/>
      <c r="F117" s="254"/>
      <c r="G117" s="151"/>
      <c r="H117" s="151"/>
      <c r="I117" s="151"/>
      <c r="J117" s="151"/>
      <c r="K117" s="151"/>
      <c r="L117" s="151"/>
      <c r="M117" s="151"/>
      <c r="N117" s="151"/>
      <c r="O117" s="151"/>
      <c r="P117" s="151"/>
    </row>
    <row r="118" spans="1:16">
      <c r="A118" s="151"/>
      <c r="B118" s="151"/>
      <c r="C118" s="151"/>
      <c r="D118" s="151"/>
      <c r="E118" s="254"/>
      <c r="F118" s="254"/>
      <c r="G118" s="151"/>
      <c r="H118" s="151"/>
      <c r="I118" s="151"/>
      <c r="J118" s="151"/>
      <c r="K118" s="151"/>
      <c r="L118" s="151"/>
      <c r="M118" s="151"/>
      <c r="N118" s="151"/>
      <c r="O118" s="151"/>
      <c r="P118" s="151"/>
    </row>
    <row r="119" spans="1:16">
      <c r="A119" s="151"/>
      <c r="B119" s="151"/>
      <c r="C119" s="151"/>
      <c r="D119" s="151"/>
      <c r="E119" s="254"/>
      <c r="F119" s="254"/>
      <c r="G119" s="151"/>
      <c r="H119" s="151"/>
      <c r="I119" s="151"/>
      <c r="J119" s="151"/>
      <c r="K119" s="151"/>
      <c r="L119" s="151"/>
      <c r="M119" s="151"/>
      <c r="N119" s="151"/>
      <c r="O119" s="151"/>
      <c r="P119" s="151"/>
    </row>
    <row r="120" spans="1:16">
      <c r="A120" s="151"/>
      <c r="B120" s="151"/>
      <c r="C120" s="151"/>
      <c r="D120" s="151"/>
      <c r="E120" s="254"/>
      <c r="F120" s="254"/>
      <c r="G120" s="151"/>
      <c r="H120" s="151"/>
      <c r="I120" s="151"/>
      <c r="J120" s="151"/>
      <c r="K120" s="151"/>
      <c r="L120" s="151"/>
      <c r="M120" s="151"/>
      <c r="N120" s="151"/>
      <c r="O120" s="151"/>
      <c r="P120" s="151"/>
    </row>
    <row r="121" spans="1:16">
      <c r="A121" s="151"/>
      <c r="B121" s="151"/>
      <c r="C121" s="151"/>
      <c r="D121" s="151"/>
      <c r="E121" s="254"/>
      <c r="F121" s="254"/>
      <c r="G121" s="151"/>
      <c r="H121" s="151"/>
      <c r="I121" s="151"/>
      <c r="J121" s="151"/>
      <c r="K121" s="151"/>
      <c r="L121" s="151"/>
      <c r="M121" s="151"/>
      <c r="N121" s="151"/>
      <c r="O121" s="151"/>
      <c r="P121" s="151"/>
    </row>
    <row r="122" spans="1:16">
      <c r="A122" s="151"/>
      <c r="B122" s="151"/>
      <c r="C122" s="151"/>
      <c r="D122" s="151"/>
      <c r="E122" s="254"/>
      <c r="F122" s="254"/>
      <c r="G122" s="151"/>
      <c r="H122" s="151"/>
      <c r="I122" s="151"/>
      <c r="J122" s="151"/>
      <c r="K122" s="151"/>
      <c r="L122" s="151"/>
      <c r="M122" s="151"/>
      <c r="N122" s="151"/>
      <c r="O122" s="151"/>
      <c r="P122" s="151"/>
    </row>
    <row r="123" spans="1:16">
      <c r="A123" s="151"/>
      <c r="B123" s="151"/>
      <c r="C123" s="151"/>
      <c r="D123" s="151"/>
      <c r="E123" s="254"/>
      <c r="F123" s="254"/>
      <c r="G123" s="151"/>
      <c r="H123" s="151"/>
      <c r="I123" s="151"/>
      <c r="J123" s="151"/>
      <c r="K123" s="151"/>
      <c r="L123" s="151"/>
      <c r="M123" s="151"/>
      <c r="N123" s="151"/>
      <c r="O123" s="151"/>
      <c r="P123" s="151"/>
    </row>
    <row r="124" spans="1:16">
      <c r="A124" s="151"/>
      <c r="B124" s="151"/>
      <c r="C124" s="151"/>
      <c r="D124" s="151"/>
      <c r="E124" s="254"/>
      <c r="F124" s="254"/>
      <c r="G124" s="151"/>
      <c r="H124" s="151"/>
      <c r="I124" s="151"/>
      <c r="J124" s="151"/>
      <c r="K124" s="151"/>
      <c r="L124" s="151"/>
      <c r="M124" s="151"/>
      <c r="N124" s="151"/>
      <c r="O124" s="151"/>
      <c r="P124" s="151"/>
    </row>
    <row r="125" spans="1:16">
      <c r="A125" s="151"/>
      <c r="B125" s="151"/>
      <c r="C125" s="151"/>
      <c r="D125" s="151"/>
      <c r="E125" s="254"/>
      <c r="F125" s="254"/>
      <c r="G125" s="151"/>
      <c r="H125" s="151"/>
      <c r="I125" s="151"/>
      <c r="J125" s="151"/>
      <c r="K125" s="151"/>
      <c r="L125" s="151"/>
      <c r="M125" s="151"/>
      <c r="N125" s="151"/>
      <c r="O125" s="151"/>
      <c r="P125" s="151"/>
    </row>
    <row r="126" spans="1:16">
      <c r="A126" s="151"/>
      <c r="B126" s="151"/>
      <c r="C126" s="151"/>
      <c r="D126" s="151"/>
      <c r="E126" s="254"/>
      <c r="F126" s="254"/>
      <c r="G126" s="151"/>
      <c r="H126" s="151"/>
      <c r="I126" s="151"/>
      <c r="J126" s="151"/>
      <c r="K126" s="151"/>
      <c r="L126" s="151"/>
      <c r="M126" s="151"/>
      <c r="N126" s="151"/>
      <c r="O126" s="151"/>
      <c r="P126" s="151"/>
    </row>
    <row r="127" spans="1:16">
      <c r="A127" s="151"/>
      <c r="B127" s="151"/>
      <c r="C127" s="151"/>
      <c r="D127" s="151"/>
      <c r="E127" s="254"/>
      <c r="F127" s="254"/>
      <c r="G127" s="151"/>
      <c r="H127" s="151"/>
      <c r="I127" s="151"/>
      <c r="J127" s="151"/>
      <c r="K127" s="151"/>
      <c r="L127" s="151"/>
      <c r="M127" s="151"/>
      <c r="N127" s="151"/>
      <c r="O127" s="151"/>
      <c r="P127" s="151"/>
    </row>
    <row r="128" spans="1:16">
      <c r="A128" s="151"/>
      <c r="B128" s="151"/>
      <c r="C128" s="151"/>
      <c r="D128" s="151"/>
      <c r="E128" s="254"/>
      <c r="F128" s="254"/>
      <c r="G128" s="151"/>
      <c r="H128" s="151"/>
      <c r="I128" s="151"/>
      <c r="J128" s="151"/>
      <c r="K128" s="151"/>
      <c r="L128" s="151"/>
      <c r="M128" s="151"/>
      <c r="N128" s="151"/>
      <c r="O128" s="151"/>
      <c r="P128" s="151"/>
    </row>
    <row r="129" spans="1:16">
      <c r="A129" s="151"/>
      <c r="B129" s="151"/>
      <c r="C129" s="151"/>
      <c r="D129" s="151"/>
      <c r="E129" s="254"/>
      <c r="F129" s="254"/>
      <c r="G129" s="151"/>
      <c r="H129" s="151"/>
      <c r="I129" s="151"/>
      <c r="J129" s="151"/>
      <c r="K129" s="151"/>
      <c r="L129" s="151"/>
      <c r="M129" s="151"/>
      <c r="N129" s="151"/>
      <c r="O129" s="151"/>
      <c r="P129" s="151"/>
    </row>
    <row r="130" spans="1:16">
      <c r="A130" s="151"/>
      <c r="B130" s="151"/>
      <c r="C130" s="151"/>
      <c r="D130" s="151"/>
      <c r="E130" s="254"/>
      <c r="F130" s="254"/>
      <c r="G130" s="151"/>
      <c r="H130" s="151"/>
      <c r="I130" s="151"/>
      <c r="J130" s="151"/>
      <c r="K130" s="151"/>
      <c r="L130" s="151"/>
      <c r="M130" s="151"/>
      <c r="N130" s="151"/>
      <c r="O130" s="151"/>
      <c r="P130" s="151"/>
    </row>
    <row r="131" spans="1:16">
      <c r="A131" s="151"/>
      <c r="B131" s="151"/>
      <c r="C131" s="151"/>
      <c r="D131" s="151"/>
      <c r="E131" s="254"/>
      <c r="F131" s="254"/>
      <c r="G131" s="151"/>
      <c r="H131" s="151"/>
      <c r="I131" s="151"/>
      <c r="J131" s="151"/>
      <c r="K131" s="151"/>
      <c r="L131" s="151"/>
      <c r="M131" s="151"/>
      <c r="N131" s="151"/>
      <c r="O131" s="151"/>
      <c r="P131" s="151"/>
    </row>
    <row r="132" spans="1:16">
      <c r="A132" s="151"/>
      <c r="B132" s="151"/>
      <c r="C132" s="151"/>
      <c r="D132" s="151"/>
      <c r="E132" s="254"/>
      <c r="F132" s="254"/>
      <c r="G132" s="151"/>
      <c r="H132" s="151"/>
      <c r="I132" s="151"/>
      <c r="J132" s="151"/>
      <c r="K132" s="151"/>
      <c r="L132" s="151"/>
      <c r="M132" s="151"/>
      <c r="N132" s="151"/>
      <c r="O132" s="151"/>
      <c r="P132" s="151"/>
    </row>
    <row r="133" spans="1:16">
      <c r="A133" s="151"/>
      <c r="B133" s="151"/>
      <c r="C133" s="151"/>
      <c r="D133" s="151"/>
      <c r="E133" s="254"/>
      <c r="F133" s="254"/>
      <c r="G133" s="151"/>
      <c r="H133" s="151"/>
      <c r="I133" s="151"/>
      <c r="J133" s="151"/>
      <c r="K133" s="151"/>
      <c r="L133" s="151"/>
      <c r="M133" s="151"/>
      <c r="N133" s="151"/>
      <c r="O133" s="151"/>
      <c r="P133" s="151"/>
    </row>
    <row r="134" spans="1:16">
      <c r="A134" s="151"/>
      <c r="B134" s="151"/>
      <c r="C134" s="151"/>
      <c r="D134" s="151"/>
      <c r="E134" s="151"/>
      <c r="F134" s="151"/>
      <c r="G134" s="151"/>
      <c r="H134" s="151"/>
      <c r="I134" s="151"/>
      <c r="J134" s="151"/>
      <c r="K134" s="151"/>
      <c r="L134" s="151"/>
      <c r="M134" s="151"/>
      <c r="N134" s="151"/>
      <c r="O134" s="151"/>
      <c r="P134" s="151"/>
    </row>
    <row r="135" spans="1:16">
      <c r="A135" s="151"/>
      <c r="B135" s="151"/>
      <c r="C135" s="151"/>
      <c r="D135" s="151"/>
      <c r="E135" s="254"/>
      <c r="F135" s="254"/>
      <c r="G135" s="151"/>
      <c r="H135" s="151"/>
      <c r="I135" s="151"/>
      <c r="J135" s="151"/>
      <c r="K135" s="151"/>
      <c r="L135" s="151"/>
      <c r="M135" s="151"/>
      <c r="N135" s="151"/>
      <c r="O135" s="151"/>
      <c r="P135" s="151"/>
    </row>
    <row r="136" spans="1:16">
      <c r="A136" s="151"/>
      <c r="B136" s="151"/>
      <c r="C136" s="151"/>
      <c r="D136" s="151"/>
      <c r="E136" s="151"/>
      <c r="F136" s="151"/>
      <c r="G136" s="151"/>
      <c r="H136" s="151"/>
      <c r="I136" s="151"/>
      <c r="J136" s="151"/>
      <c r="K136" s="151"/>
      <c r="L136" s="151"/>
      <c r="M136" s="151"/>
      <c r="N136" s="151"/>
      <c r="O136" s="151"/>
      <c r="P136" s="151"/>
    </row>
    <row r="137" spans="1:16">
      <c r="A137" s="151"/>
      <c r="B137" s="151"/>
      <c r="C137" s="151"/>
      <c r="D137" s="151"/>
      <c r="E137" s="151"/>
      <c r="F137" s="151"/>
      <c r="G137" s="151"/>
      <c r="H137" s="151"/>
      <c r="I137" s="151"/>
      <c r="J137" s="151"/>
      <c r="K137" s="151"/>
      <c r="L137" s="151"/>
      <c r="M137" s="151"/>
      <c r="N137" s="151"/>
      <c r="O137" s="151"/>
      <c r="P137" s="151"/>
    </row>
    <row r="138" spans="1:16">
      <c r="A138" s="151"/>
      <c r="B138" s="151"/>
      <c r="C138" s="151"/>
      <c r="D138" s="151"/>
      <c r="E138" s="151"/>
      <c r="F138" s="151"/>
      <c r="G138" s="151"/>
      <c r="H138" s="151"/>
      <c r="I138" s="151"/>
      <c r="J138" s="151"/>
      <c r="K138" s="151"/>
      <c r="L138" s="151"/>
      <c r="M138" s="151"/>
      <c r="N138" s="151"/>
      <c r="O138" s="151"/>
      <c r="P138" s="151"/>
    </row>
    <row r="139" spans="1:16">
      <c r="A139" s="151"/>
      <c r="B139" s="151"/>
      <c r="C139" s="151"/>
      <c r="D139" s="151"/>
      <c r="E139" s="151"/>
      <c r="F139" s="151"/>
      <c r="G139" s="151"/>
      <c r="H139" s="151"/>
      <c r="I139" s="151"/>
      <c r="J139" s="151"/>
      <c r="K139" s="151"/>
      <c r="L139" s="151"/>
      <c r="M139" s="151"/>
      <c r="N139" s="151"/>
      <c r="O139" s="151"/>
      <c r="P139" s="151"/>
    </row>
    <row r="140" spans="1:16">
      <c r="A140" s="151"/>
      <c r="B140" s="151"/>
      <c r="C140" s="151"/>
      <c r="D140" s="151"/>
      <c r="E140" s="151"/>
      <c r="F140" s="151"/>
      <c r="G140" s="151"/>
      <c r="H140" s="151"/>
      <c r="I140" s="151"/>
      <c r="J140" s="151"/>
      <c r="K140" s="151"/>
      <c r="L140" s="151"/>
      <c r="M140" s="151"/>
      <c r="N140" s="151"/>
      <c r="O140" s="151"/>
      <c r="P140" s="151"/>
    </row>
    <row r="141" spans="1:16">
      <c r="A141" s="151"/>
      <c r="B141" s="151"/>
      <c r="C141" s="151"/>
      <c r="D141" s="151"/>
      <c r="E141" s="151"/>
      <c r="F141" s="151"/>
      <c r="G141" s="151"/>
      <c r="H141" s="151"/>
      <c r="I141" s="151"/>
      <c r="J141" s="151"/>
      <c r="K141" s="151"/>
      <c r="L141" s="151"/>
      <c r="M141" s="151"/>
      <c r="N141" s="151"/>
      <c r="O141" s="151"/>
      <c r="P141" s="151"/>
    </row>
    <row r="142" spans="1:16">
      <c r="A142" s="151"/>
      <c r="B142" s="151"/>
      <c r="C142" s="151"/>
      <c r="D142" s="151"/>
      <c r="E142" s="151"/>
      <c r="F142" s="151"/>
      <c r="G142" s="151"/>
      <c r="H142" s="151"/>
      <c r="I142" s="151"/>
      <c r="J142" s="151"/>
      <c r="K142" s="151"/>
      <c r="L142" s="151"/>
      <c r="M142" s="151"/>
      <c r="N142" s="151"/>
      <c r="O142" s="151"/>
      <c r="P142" s="151"/>
    </row>
    <row r="143" spans="1:16">
      <c r="A143" s="151"/>
      <c r="B143" s="151"/>
      <c r="C143" s="151"/>
      <c r="D143" s="151"/>
      <c r="E143" s="151"/>
      <c r="F143" s="151"/>
      <c r="G143" s="151"/>
      <c r="H143" s="151"/>
      <c r="I143" s="151"/>
      <c r="J143" s="151"/>
      <c r="K143" s="151"/>
      <c r="L143" s="151"/>
      <c r="M143" s="151"/>
      <c r="N143" s="151"/>
      <c r="O143" s="151"/>
      <c r="P143" s="151"/>
    </row>
    <row r="144" spans="1:16">
      <c r="A144" s="151"/>
      <c r="B144" s="151"/>
      <c r="C144" s="151"/>
      <c r="D144" s="151"/>
      <c r="E144" s="151"/>
      <c r="F144" s="151"/>
      <c r="G144" s="151"/>
      <c r="H144" s="151"/>
      <c r="I144" s="151"/>
      <c r="J144" s="151"/>
      <c r="K144" s="151"/>
      <c r="L144" s="151"/>
      <c r="M144" s="151"/>
      <c r="N144" s="151"/>
      <c r="O144" s="151"/>
      <c r="P144" s="151"/>
    </row>
    <row r="145" spans="1:16">
      <c r="A145" s="151"/>
      <c r="B145" s="151"/>
      <c r="C145" s="151"/>
      <c r="D145" s="151"/>
      <c r="E145" s="151"/>
      <c r="F145" s="151"/>
      <c r="G145" s="151"/>
      <c r="H145" s="151"/>
      <c r="I145" s="151"/>
      <c r="J145" s="151"/>
      <c r="K145" s="151"/>
      <c r="L145" s="151"/>
      <c r="M145" s="151"/>
      <c r="N145" s="151"/>
      <c r="O145" s="151"/>
      <c r="P145" s="151"/>
    </row>
    <row r="146" spans="1:16">
      <c r="A146" s="151"/>
      <c r="B146" s="151"/>
      <c r="C146" s="151"/>
      <c r="D146" s="151"/>
      <c r="E146" s="151"/>
      <c r="F146" s="151"/>
      <c r="G146" s="151"/>
      <c r="H146" s="151"/>
      <c r="I146" s="151"/>
      <c r="J146" s="151"/>
      <c r="K146" s="151"/>
      <c r="L146" s="151"/>
      <c r="M146" s="151"/>
      <c r="N146" s="151"/>
      <c r="O146" s="151"/>
      <c r="P146" s="151"/>
    </row>
  </sheetData>
  <mergeCells count="139">
    <mergeCell ref="E133:F133"/>
    <mergeCell ref="E135:F135"/>
    <mergeCell ref="E128:F128"/>
    <mergeCell ref="E129:F129"/>
    <mergeCell ref="E130:F130"/>
    <mergeCell ref="E131:F131"/>
    <mergeCell ref="E132:F132"/>
    <mergeCell ref="E123:F123"/>
    <mergeCell ref="E124:F124"/>
    <mergeCell ref="E125:F125"/>
    <mergeCell ref="E126:F126"/>
    <mergeCell ref="E127:F127"/>
    <mergeCell ref="E118:F118"/>
    <mergeCell ref="E119:F119"/>
    <mergeCell ref="E120:F120"/>
    <mergeCell ref="E121:F121"/>
    <mergeCell ref="E122:F122"/>
    <mergeCell ref="E113:F113"/>
    <mergeCell ref="E114:F114"/>
    <mergeCell ref="E115:F115"/>
    <mergeCell ref="E116:F116"/>
    <mergeCell ref="E117:F117"/>
    <mergeCell ref="E108:F108"/>
    <mergeCell ref="E109:F109"/>
    <mergeCell ref="E110:F110"/>
    <mergeCell ref="E111:F111"/>
    <mergeCell ref="E112:F112"/>
    <mergeCell ref="E99:F99"/>
    <mergeCell ref="E100:F100"/>
    <mergeCell ref="E106:F106"/>
    <mergeCell ref="E107:F107"/>
    <mergeCell ref="E94:F94"/>
    <mergeCell ref="E95:F95"/>
    <mergeCell ref="E96:F96"/>
    <mergeCell ref="E97:F97"/>
    <mergeCell ref="E98:F98"/>
    <mergeCell ref="E89:F89"/>
    <mergeCell ref="E90:F90"/>
    <mergeCell ref="E91:F91"/>
    <mergeCell ref="E92:F92"/>
    <mergeCell ref="E93:F93"/>
    <mergeCell ref="E84:F84"/>
    <mergeCell ref="E85:F85"/>
    <mergeCell ref="E86:F86"/>
    <mergeCell ref="E87:F87"/>
    <mergeCell ref="E88:F88"/>
    <mergeCell ref="E79:F79"/>
    <mergeCell ref="E80:F80"/>
    <mergeCell ref="E81:F81"/>
    <mergeCell ref="E82:F82"/>
    <mergeCell ref="E83:F83"/>
    <mergeCell ref="E74:F74"/>
    <mergeCell ref="E75:F75"/>
    <mergeCell ref="E76:F76"/>
    <mergeCell ref="E77:F77"/>
    <mergeCell ref="E78:F78"/>
    <mergeCell ref="E64:F64"/>
    <mergeCell ref="E65:F65"/>
    <mergeCell ref="E66:F66"/>
    <mergeCell ref="E72:F72"/>
    <mergeCell ref="E73:F73"/>
    <mergeCell ref="E59:F59"/>
    <mergeCell ref="E60:F60"/>
    <mergeCell ref="E61:F61"/>
    <mergeCell ref="E62:F62"/>
    <mergeCell ref="E63:F63"/>
    <mergeCell ref="E54:F54"/>
    <mergeCell ref="E55:F55"/>
    <mergeCell ref="E56:F56"/>
    <mergeCell ref="E57:F57"/>
    <mergeCell ref="E58:F58"/>
    <mergeCell ref="E49:F49"/>
    <mergeCell ref="E50:F50"/>
    <mergeCell ref="E51:F51"/>
    <mergeCell ref="E52:F52"/>
    <mergeCell ref="E53:F53"/>
    <mergeCell ref="E44:F44"/>
    <mergeCell ref="E45:F45"/>
    <mergeCell ref="E46:F46"/>
    <mergeCell ref="E47:F47"/>
    <mergeCell ref="E48:F48"/>
    <mergeCell ref="E39:F39"/>
    <mergeCell ref="E40:F40"/>
    <mergeCell ref="E41:F41"/>
    <mergeCell ref="E42:F42"/>
    <mergeCell ref="E43:F43"/>
    <mergeCell ref="G21:I21"/>
    <mergeCell ref="G22:I22"/>
    <mergeCell ref="G23:I23"/>
    <mergeCell ref="G24:I24"/>
    <mergeCell ref="E38:F38"/>
    <mergeCell ref="G16:I16"/>
    <mergeCell ref="G17:I17"/>
    <mergeCell ref="G18:I18"/>
    <mergeCell ref="G19:I19"/>
    <mergeCell ref="G20:I20"/>
    <mergeCell ref="E6:F6"/>
    <mergeCell ref="G4:I4"/>
    <mergeCell ref="G5:I5"/>
    <mergeCell ref="G6:I6"/>
    <mergeCell ref="G7:I7"/>
    <mergeCell ref="G8:I8"/>
    <mergeCell ref="G9:I9"/>
    <mergeCell ref="G10:I10"/>
    <mergeCell ref="G11:I11"/>
    <mergeCell ref="G12:I12"/>
    <mergeCell ref="G13:I13"/>
    <mergeCell ref="G14:I14"/>
    <mergeCell ref="G15:I15"/>
    <mergeCell ref="E4:F4"/>
    <mergeCell ref="E5:F5"/>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6:F26"/>
    <mergeCell ref="E27:F27"/>
    <mergeCell ref="E22:F22"/>
    <mergeCell ref="E23:F23"/>
    <mergeCell ref="E24:F24"/>
    <mergeCell ref="E34:F34"/>
    <mergeCell ref="E31:F31"/>
    <mergeCell ref="E32:F32"/>
    <mergeCell ref="E33:F33"/>
    <mergeCell ref="E28:F28"/>
    <mergeCell ref="E29:F29"/>
    <mergeCell ref="E30:F30"/>
    <mergeCell ref="E25:F2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sheetPr codeName="Sheet10"/>
  <dimension ref="A1:Q168"/>
  <sheetViews>
    <sheetView zoomScale="85" zoomScaleNormal="85" workbookViewId="0">
      <pane ySplit="1" topLeftCell="A2" activePane="bottomLeft" state="frozen"/>
      <selection pane="bottomLeft" activeCell="J36" sqref="J36"/>
    </sheetView>
  </sheetViews>
  <sheetFormatPr defaultRowHeight="15"/>
  <cols>
    <col min="1" max="4" width="6.28515625" customWidth="1"/>
    <col min="6" max="6" width="20.140625" customWidth="1"/>
    <col min="7" max="7" width="14.42578125" bestFit="1" customWidth="1"/>
    <col min="8" max="14" width="19.42578125" customWidth="1"/>
    <col min="15" max="15" width="31.42578125" customWidth="1"/>
    <col min="16" max="16" width="21" customWidth="1"/>
  </cols>
  <sheetData>
    <row r="1" spans="1:17" ht="92.25">
      <c r="A1" s="208"/>
      <c r="B1" s="208"/>
      <c r="C1" s="208"/>
      <c r="D1" s="208"/>
      <c r="E1" s="209" t="s">
        <v>127</v>
      </c>
      <c r="F1" s="210"/>
      <c r="G1" s="210"/>
      <c r="H1" s="210"/>
      <c r="I1" s="210"/>
      <c r="J1" s="210"/>
      <c r="K1" s="210"/>
      <c r="L1" s="210"/>
      <c r="M1" s="210"/>
      <c r="N1" s="210"/>
      <c r="O1" s="210"/>
      <c r="P1" s="210"/>
      <c r="Q1" s="210"/>
    </row>
    <row r="2" spans="1:17">
      <c r="A2" s="108"/>
      <c r="B2" s="108"/>
      <c r="C2" s="108"/>
      <c r="D2" s="108"/>
      <c r="E2" s="109" t="s">
        <v>98</v>
      </c>
      <c r="F2" s="109"/>
      <c r="G2" s="109"/>
      <c r="H2" s="109"/>
      <c r="I2" s="110"/>
      <c r="J2" s="111"/>
      <c r="K2" s="110"/>
      <c r="L2" s="111"/>
      <c r="M2" s="110"/>
      <c r="N2" s="111"/>
      <c r="O2" s="111"/>
      <c r="P2" s="110"/>
      <c r="Q2" s="108"/>
    </row>
    <row r="3" spans="1:17" ht="26.25" customHeight="1">
      <c r="A3" s="112"/>
      <c r="B3" s="112"/>
      <c r="C3" s="112"/>
      <c r="D3" s="112"/>
      <c r="E3" s="97"/>
      <c r="F3" s="98"/>
      <c r="G3" s="121" t="s">
        <v>25</v>
      </c>
      <c r="H3" s="122"/>
      <c r="I3" s="122"/>
      <c r="J3" s="99" t="s">
        <v>26</v>
      </c>
      <c r="K3" s="99" t="s">
        <v>27</v>
      </c>
      <c r="L3" s="100" t="s">
        <v>28</v>
      </c>
      <c r="M3" s="100" t="s">
        <v>29</v>
      </c>
      <c r="N3" s="100" t="s">
        <v>62</v>
      </c>
      <c r="O3" s="100" t="s">
        <v>63</v>
      </c>
      <c r="P3" s="100" t="s">
        <v>64</v>
      </c>
      <c r="Q3" s="100" t="s">
        <v>65</v>
      </c>
    </row>
    <row r="4" spans="1:17">
      <c r="A4" s="113"/>
      <c r="B4" s="112"/>
      <c r="C4" s="112"/>
      <c r="D4" s="112"/>
      <c r="E4" s="250" t="s">
        <v>66</v>
      </c>
      <c r="F4" s="251"/>
      <c r="G4" s="252" t="str">
        <f>'Standard Control RAB'!A6</f>
        <v>Sub-transmission lines and cables</v>
      </c>
      <c r="H4" s="253"/>
      <c r="I4" s="253"/>
      <c r="J4" s="130">
        <f>'Standard Control RAB'!B6</f>
        <v>1403.7886147320628</v>
      </c>
      <c r="K4" s="130">
        <f>'Standard Control RAB'!C6</f>
        <v>0</v>
      </c>
      <c r="L4" s="130">
        <f>'Standard Control RAB'!D6</f>
        <v>33.08211868107152</v>
      </c>
      <c r="M4" s="130">
        <f>'Standard Control RAB'!E6</f>
        <v>46.298951338166589</v>
      </c>
      <c r="N4" s="130">
        <f>'Revised Standard Control TAB'!B6</f>
        <v>946.88046448596401</v>
      </c>
      <c r="O4" s="130">
        <f>'Revised Standard Control TAB'!C6</f>
        <v>33.940307327339212</v>
      </c>
      <c r="P4" s="130">
        <f>'Revised Standard Control TAB'!D6</f>
        <v>47.5</v>
      </c>
      <c r="Q4" s="114" t="s">
        <v>67</v>
      </c>
    </row>
    <row r="5" spans="1:17">
      <c r="A5" s="113"/>
      <c r="B5" s="112"/>
      <c r="C5" s="112"/>
      <c r="D5" s="112"/>
      <c r="E5" s="250" t="s">
        <v>68</v>
      </c>
      <c r="F5" s="251"/>
      <c r="G5" s="252" t="str">
        <f>'Standard Control RAB'!A7</f>
        <v>Cable tunnel (dx)</v>
      </c>
      <c r="H5" s="253"/>
      <c r="I5" s="253"/>
      <c r="J5" s="130">
        <f>'Standard Control RAB'!B7</f>
        <v>128.92097430089834</v>
      </c>
      <c r="K5" s="130">
        <f>'Standard Control RAB'!C7</f>
        <v>0</v>
      </c>
      <c r="L5" s="130">
        <f>'Standard Control RAB'!D7</f>
        <v>67.432796191310828</v>
      </c>
      <c r="M5" s="130">
        <f>'Standard Control RAB'!E7</f>
        <v>70</v>
      </c>
      <c r="N5" s="130">
        <f>'Revised Standard Control TAB'!B7</f>
        <v>128.0973086135559</v>
      </c>
      <c r="O5" s="130">
        <f>'Revised Standard Control TAB'!C7</f>
        <v>38.53302639503476</v>
      </c>
      <c r="P5" s="130">
        <f>'Revised Standard Control TAB'!D7</f>
        <v>40</v>
      </c>
      <c r="Q5" s="102"/>
    </row>
    <row r="6" spans="1:17">
      <c r="A6" s="113"/>
      <c r="B6" s="112"/>
      <c r="C6" s="112"/>
      <c r="D6" s="112"/>
      <c r="E6" s="250" t="s">
        <v>69</v>
      </c>
      <c r="F6" s="251"/>
      <c r="G6" s="252" t="str">
        <f>'Standard Control RAB'!A8</f>
        <v>Distribution lines and cables</v>
      </c>
      <c r="H6" s="253"/>
      <c r="I6" s="253"/>
      <c r="J6" s="130">
        <f>'Standard Control RAB'!B8</f>
        <v>3190.8455609959765</v>
      </c>
      <c r="K6" s="130">
        <f>'Standard Control RAB'!C8</f>
        <v>0</v>
      </c>
      <c r="L6" s="130">
        <f>'Standard Control RAB'!D8</f>
        <v>46.947568413368408</v>
      </c>
      <c r="M6" s="130">
        <f>'Standard Control RAB'!E8</f>
        <v>58.033383369141177</v>
      </c>
      <c r="N6" s="130">
        <f>'Revised Standard Control TAB'!B8</f>
        <v>1849.0489298689058</v>
      </c>
      <c r="O6" s="130">
        <f>'Revised Standard Control TAB'!C8</f>
        <v>39.397092655927928</v>
      </c>
      <c r="P6" s="130">
        <f>'Revised Standard Control TAB'!D8</f>
        <v>48.7</v>
      </c>
      <c r="Q6" s="101"/>
    </row>
    <row r="7" spans="1:17">
      <c r="A7" s="113"/>
      <c r="B7" s="112"/>
      <c r="C7" s="112"/>
      <c r="D7" s="112"/>
      <c r="E7" s="250" t="s">
        <v>70</v>
      </c>
      <c r="F7" s="251"/>
      <c r="G7" s="252" t="str">
        <f>'Standard Control RAB'!A9</f>
        <v>Substations</v>
      </c>
      <c r="H7" s="253"/>
      <c r="I7" s="253"/>
      <c r="J7" s="130">
        <f>'Standard Control RAB'!B9</f>
        <v>3451.1634692551952</v>
      </c>
      <c r="K7" s="130">
        <f>'Standard Control RAB'!C9</f>
        <v>0</v>
      </c>
      <c r="L7" s="130">
        <f>'Standard Control RAB'!D9</f>
        <v>34.977326927112472</v>
      </c>
      <c r="M7" s="130">
        <f>'Standard Control RAB'!E9</f>
        <v>46.842831924321999</v>
      </c>
      <c r="N7" s="130">
        <f>'Revised Standard Control TAB'!B9</f>
        <v>2572.8395025058608</v>
      </c>
      <c r="O7" s="130">
        <f>'Revised Standard Control TAB'!C9</f>
        <v>29.867815834551497</v>
      </c>
      <c r="P7" s="130">
        <f>'Revised Standard Control TAB'!D9</f>
        <v>40</v>
      </c>
      <c r="Q7" s="101"/>
    </row>
    <row r="8" spans="1:17">
      <c r="A8" s="113"/>
      <c r="B8" s="112"/>
      <c r="C8" s="112"/>
      <c r="D8" s="112"/>
      <c r="E8" s="250" t="s">
        <v>71</v>
      </c>
      <c r="F8" s="251"/>
      <c r="G8" s="252" t="str">
        <f>'Standard Control RAB'!A10</f>
        <v>Transformers</v>
      </c>
      <c r="H8" s="253"/>
      <c r="I8" s="253"/>
      <c r="J8" s="130">
        <f>'Standard Control RAB'!B10</f>
        <v>682.59316957085889</v>
      </c>
      <c r="K8" s="130">
        <f>'Standard Control RAB'!C10</f>
        <v>0</v>
      </c>
      <c r="L8" s="130">
        <f>'Standard Control RAB'!D10</f>
        <v>30.480576899188691</v>
      </c>
      <c r="M8" s="130">
        <f>'Standard Control RAB'!E10</f>
        <v>45.887214388616371</v>
      </c>
      <c r="N8" s="130">
        <f>'Revised Standard Control TAB'!B10</f>
        <v>463.18904762492019</v>
      </c>
      <c r="O8" s="130">
        <f>'Revised Standard Control TAB'!C10</f>
        <v>27.89849518700597</v>
      </c>
      <c r="P8" s="130">
        <f>'Revised Standard Control TAB'!D10</f>
        <v>42</v>
      </c>
      <c r="Q8" s="101"/>
    </row>
    <row r="9" spans="1:17">
      <c r="A9" s="113"/>
      <c r="B9" s="112"/>
      <c r="C9" s="112"/>
      <c r="D9" s="112"/>
      <c r="E9" s="250" t="s">
        <v>72</v>
      </c>
      <c r="F9" s="251"/>
      <c r="G9" s="252" t="str">
        <f>'Standard Control RAB'!A11</f>
        <v>Low Voltage Lines and Cables</v>
      </c>
      <c r="H9" s="253"/>
      <c r="I9" s="253"/>
      <c r="J9" s="130">
        <f>'Standard Control RAB'!B11</f>
        <v>1588.5345227032271</v>
      </c>
      <c r="K9" s="130">
        <f>'Standard Control RAB'!C11</f>
        <v>0</v>
      </c>
      <c r="L9" s="130">
        <f>'Standard Control RAB'!D11</f>
        <v>39.89751867509063</v>
      </c>
      <c r="M9" s="130">
        <f>'Standard Control RAB'!E11</f>
        <v>52.073244732796169</v>
      </c>
      <c r="N9" s="130">
        <f>'Revised Standard Control TAB'!B11</f>
        <v>1190.8446271432381</v>
      </c>
      <c r="O9" s="130">
        <f>'Revised Standard Control TAB'!C11</f>
        <v>35.091079203833402</v>
      </c>
      <c r="P9" s="130">
        <f>'Revised Standard Control TAB'!D11</f>
        <v>45.8</v>
      </c>
      <c r="Q9" s="101"/>
    </row>
    <row r="10" spans="1:17">
      <c r="A10" s="113"/>
      <c r="B10" s="112"/>
      <c r="C10" s="112"/>
      <c r="D10" s="112"/>
      <c r="E10" s="250" t="s">
        <v>73</v>
      </c>
      <c r="F10" s="251"/>
      <c r="G10" s="252" t="str">
        <f>'Standard Control RAB'!A12</f>
        <v>Customer Metering and Load Control</v>
      </c>
      <c r="H10" s="253"/>
      <c r="I10" s="253"/>
      <c r="J10" s="130">
        <f>'Standard Control RAB'!B12</f>
        <v>36.90358113381523</v>
      </c>
      <c r="K10" s="130">
        <f>'Standard Control RAB'!C12</f>
        <v>0</v>
      </c>
      <c r="L10" s="130">
        <f>'Standard Control RAB'!D12</f>
        <v>14.476029211645269</v>
      </c>
      <c r="M10" s="130">
        <f>'Standard Control RAB'!E12</f>
        <v>25</v>
      </c>
      <c r="N10" s="130">
        <f>'Revised Standard Control TAB'!B12</f>
        <v>33.55292789948642</v>
      </c>
      <c r="O10" s="130">
        <f>'Revised Standard Control TAB'!C12</f>
        <v>14.476029211645269</v>
      </c>
      <c r="P10" s="130">
        <f>'Revised Standard Control TAB'!D12</f>
        <v>25</v>
      </c>
      <c r="Q10" s="101"/>
    </row>
    <row r="11" spans="1:17">
      <c r="A11" s="113"/>
      <c r="B11" s="112"/>
      <c r="C11" s="112"/>
      <c r="D11" s="112"/>
      <c r="E11" s="250" t="s">
        <v>74</v>
      </c>
      <c r="F11" s="251"/>
      <c r="G11" s="252" t="str">
        <f>'Standard Control RAB'!A13</f>
        <v>Customer Metering (digital)</v>
      </c>
      <c r="H11" s="253"/>
      <c r="I11" s="253"/>
      <c r="J11" s="130">
        <f>'Standard Control RAB'!B13</f>
        <v>0</v>
      </c>
      <c r="K11" s="130">
        <f>'Standard Control RAB'!C13</f>
        <v>0</v>
      </c>
      <c r="L11" s="130">
        <f>'Standard Control RAB'!D13</f>
        <v>0</v>
      </c>
      <c r="M11" s="130">
        <f>'Standard Control RAB'!E13</f>
        <v>0</v>
      </c>
      <c r="N11" s="130">
        <f>'Revised Standard Control TAB'!B13</f>
        <v>0</v>
      </c>
      <c r="O11" s="130">
        <f>'Revised Standard Control TAB'!C13</f>
        <v>0</v>
      </c>
      <c r="P11" s="130">
        <f>'Revised Standard Control TAB'!D13</f>
        <v>0</v>
      </c>
      <c r="Q11" s="101"/>
    </row>
    <row r="12" spans="1:17">
      <c r="A12" s="113"/>
      <c r="B12" s="112"/>
      <c r="C12" s="112"/>
      <c r="D12" s="112"/>
      <c r="E12" s="250" t="s">
        <v>75</v>
      </c>
      <c r="F12" s="251"/>
      <c r="G12" s="252" t="str">
        <f>'Standard Control RAB'!A14</f>
        <v>Communications (digital) - dx</v>
      </c>
      <c r="H12" s="253"/>
      <c r="I12" s="253"/>
      <c r="J12" s="130">
        <f>'Standard Control RAB'!B14</f>
        <v>16.87842221087196</v>
      </c>
      <c r="K12" s="130">
        <f>'Standard Control RAB'!C14</f>
        <v>0</v>
      </c>
      <c r="L12" s="130">
        <f>'Standard Control RAB'!D14</f>
        <v>4.644955223357627</v>
      </c>
      <c r="M12" s="130">
        <f>'Standard Control RAB'!E14</f>
        <v>10</v>
      </c>
      <c r="N12" s="130">
        <f>'Revised Standard Control TAB'!B14</f>
        <v>17.574811995220394</v>
      </c>
      <c r="O12" s="130">
        <f>'Revised Standard Control TAB'!C14</f>
        <v>4.644955223357627</v>
      </c>
      <c r="P12" s="130">
        <f>'Revised Standard Control TAB'!D14</f>
        <v>10</v>
      </c>
      <c r="Q12" s="101"/>
    </row>
    <row r="13" spans="1:17">
      <c r="A13" s="113"/>
      <c r="B13" s="112"/>
      <c r="C13" s="112"/>
      <c r="D13" s="112"/>
      <c r="E13" s="250" t="s">
        <v>76</v>
      </c>
      <c r="F13" s="251"/>
      <c r="G13" s="252" t="str">
        <f>'Standard Control RAB'!A15</f>
        <v>Total Communications</v>
      </c>
      <c r="H13" s="253"/>
      <c r="I13" s="253"/>
      <c r="J13" s="130">
        <f>'Standard Control RAB'!B15</f>
        <v>18.801393667595008</v>
      </c>
      <c r="K13" s="130">
        <f>'Standard Control RAB'!C15</f>
        <v>0</v>
      </c>
      <c r="L13" s="130">
        <f>'Standard Control RAB'!D15</f>
        <v>2.9948709195105057</v>
      </c>
      <c r="M13" s="130">
        <f>'Standard Control RAB'!E15</f>
        <v>10.221009481131924</v>
      </c>
      <c r="N13" s="130">
        <f>'Revised Standard Control TAB'!B15</f>
        <v>41.13609674352233</v>
      </c>
      <c r="O13" s="130">
        <f>'Revised Standard Control TAB'!C15</f>
        <v>2.1682833623517399</v>
      </c>
      <c r="P13" s="130">
        <f>'Revised Standard Control TAB'!D15</f>
        <v>7.4</v>
      </c>
      <c r="Q13" s="101"/>
    </row>
    <row r="14" spans="1:17">
      <c r="A14" s="113"/>
      <c r="B14" s="112"/>
      <c r="C14" s="112"/>
      <c r="D14" s="112"/>
      <c r="E14" s="250" t="s">
        <v>77</v>
      </c>
      <c r="F14" s="251"/>
      <c r="G14" s="252" t="str">
        <f>'Standard Control RAB'!A16</f>
        <v>System IT (dx)</v>
      </c>
      <c r="H14" s="253"/>
      <c r="I14" s="253"/>
      <c r="J14" s="130">
        <f>'Standard Control RAB'!B16</f>
        <v>262.61693903941574</v>
      </c>
      <c r="K14" s="130">
        <f>'Standard Control RAB'!C16</f>
        <v>0</v>
      </c>
      <c r="L14" s="130">
        <f>'Standard Control RAB'!D16</f>
        <v>5.1579374996654979</v>
      </c>
      <c r="M14" s="130">
        <f>'Standard Control RAB'!E16</f>
        <v>7</v>
      </c>
      <c r="N14" s="130">
        <f>'Revised Standard Control TAB'!B16</f>
        <v>248.12993967129302</v>
      </c>
      <c r="O14" s="130">
        <f>'Revised Standard Control TAB'!C16</f>
        <v>5.1579374996654979</v>
      </c>
      <c r="P14" s="130">
        <f>'Revised Standard Control TAB'!D16</f>
        <v>7</v>
      </c>
      <c r="Q14" s="101"/>
    </row>
    <row r="15" spans="1:17">
      <c r="A15" s="113"/>
      <c r="B15" s="112"/>
      <c r="C15" s="112"/>
      <c r="D15" s="112"/>
      <c r="E15" s="250" t="s">
        <v>78</v>
      </c>
      <c r="F15" s="251"/>
      <c r="G15" s="252" t="str">
        <f>'Standard Control RAB'!A17</f>
        <v>Ancillary substation equipment (dx)</v>
      </c>
      <c r="H15" s="253"/>
      <c r="I15" s="253"/>
      <c r="J15" s="130">
        <f>'Standard Control RAB'!B17</f>
        <v>93.965188114270234</v>
      </c>
      <c r="K15" s="130">
        <f>'Standard Control RAB'!C17</f>
        <v>0</v>
      </c>
      <c r="L15" s="130">
        <f>'Standard Control RAB'!D17</f>
        <v>12.508900027619248</v>
      </c>
      <c r="M15" s="130">
        <f>'Standard Control RAB'!E17</f>
        <v>15</v>
      </c>
      <c r="N15" s="130">
        <f>'Revised Standard Control TAB'!B17</f>
        <v>52.958337452882454</v>
      </c>
      <c r="O15" s="130">
        <f>'Revised Standard Control TAB'!C17</f>
        <v>12.508900027619248</v>
      </c>
      <c r="P15" s="130">
        <f>'Revised Standard Control TAB'!D17</f>
        <v>15</v>
      </c>
      <c r="Q15" s="101"/>
    </row>
    <row r="16" spans="1:17">
      <c r="A16" s="113"/>
      <c r="B16" s="112"/>
      <c r="C16" s="112"/>
      <c r="D16" s="112"/>
      <c r="E16" s="250" t="s">
        <v>79</v>
      </c>
      <c r="F16" s="251"/>
      <c r="G16" s="252" t="str">
        <f>'Standard Control RAB'!A18</f>
        <v>Land and Easements</v>
      </c>
      <c r="H16" s="253"/>
      <c r="I16" s="253"/>
      <c r="J16" s="130">
        <f>'Standard Control RAB'!B18</f>
        <v>737.22794415310148</v>
      </c>
      <c r="K16" s="130">
        <f>'Standard Control RAB'!C18</f>
        <v>0</v>
      </c>
      <c r="L16" s="130" t="str">
        <f>'Standard Control RAB'!D18</f>
        <v>n/a</v>
      </c>
      <c r="M16" s="130" t="str">
        <f>'Standard Control RAB'!E18</f>
        <v>n/a</v>
      </c>
      <c r="N16" s="130">
        <f>'Revised Standard Control TAB'!B18</f>
        <v>334.67841561818756</v>
      </c>
      <c r="O16" s="130" t="str">
        <f>'Revised Standard Control TAB'!C18</f>
        <v>n/a</v>
      </c>
      <c r="P16" s="130" t="str">
        <f>'Revised Standard Control TAB'!D18</f>
        <v>n/a</v>
      </c>
      <c r="Q16" s="101"/>
    </row>
    <row r="17" spans="1:17">
      <c r="A17" s="113"/>
      <c r="B17" s="112"/>
      <c r="C17" s="112"/>
      <c r="D17" s="112"/>
      <c r="E17" s="250" t="s">
        <v>80</v>
      </c>
      <c r="F17" s="251"/>
      <c r="G17" s="252" t="str">
        <f>'Standard Control RAB'!A19</f>
        <v>Emergency Spares (Major Plant, Excludes Inventory)</v>
      </c>
      <c r="H17" s="253"/>
      <c r="I17" s="253"/>
      <c r="J17" s="130">
        <f>'Standard Control RAB'!B19</f>
        <v>46.28923045379937</v>
      </c>
      <c r="K17" s="130">
        <f>'Standard Control RAB'!C19</f>
        <v>0</v>
      </c>
      <c r="L17" s="130" t="str">
        <f>'Standard Control RAB'!D19</f>
        <v>n/a</v>
      </c>
      <c r="M17" s="130" t="str">
        <f>'Standard Control RAB'!E19</f>
        <v>n/a</v>
      </c>
      <c r="N17" s="130">
        <f>'Revised Standard Control TAB'!B19</f>
        <v>0</v>
      </c>
      <c r="O17" s="130" t="str">
        <f>'Revised Standard Control TAB'!C19</f>
        <v>n/a</v>
      </c>
      <c r="P17" s="130" t="str">
        <f>'Revised Standard Control TAB'!D19</f>
        <v>n/a</v>
      </c>
      <c r="Q17" s="101"/>
    </row>
    <row r="18" spans="1:17">
      <c r="A18" s="113"/>
      <c r="B18" s="112"/>
      <c r="C18" s="112"/>
      <c r="D18" s="112"/>
      <c r="E18" s="250" t="s">
        <v>81</v>
      </c>
      <c r="F18" s="251"/>
      <c r="G18" s="252" t="str">
        <f>'Standard Control RAB'!A20</f>
        <v>Furniture, fittings, plant and equipment</v>
      </c>
      <c r="H18" s="253"/>
      <c r="I18" s="253"/>
      <c r="J18" s="130">
        <f>'Standard Control RAB'!B20</f>
        <v>46.141593316593642</v>
      </c>
      <c r="K18" s="130">
        <f>'Standard Control RAB'!C20</f>
        <v>0</v>
      </c>
      <c r="L18" s="130">
        <f>'Standard Control RAB'!D20</f>
        <v>12.359137535366273</v>
      </c>
      <c r="M18" s="130">
        <f>'Standard Control RAB'!E20</f>
        <v>17.439221952066688</v>
      </c>
      <c r="N18" s="130">
        <f>'Revised Standard Control TAB'!B20</f>
        <v>29.669121982974648</v>
      </c>
      <c r="O18" s="130">
        <f>'Revised Standard Control TAB'!C20</f>
        <v>7.5121962570903067</v>
      </c>
      <c r="P18" s="130">
        <f>'Revised Standard Control TAB'!D20</f>
        <v>10.6</v>
      </c>
      <c r="Q18" s="101"/>
    </row>
    <row r="19" spans="1:17">
      <c r="A19" s="113"/>
      <c r="B19" s="112"/>
      <c r="C19" s="112"/>
      <c r="D19" s="112"/>
      <c r="E19" s="250" t="s">
        <v>82</v>
      </c>
      <c r="F19" s="251"/>
      <c r="G19" s="252" t="str">
        <f>'Standard Control RAB'!A21</f>
        <v>Land (non-system)</v>
      </c>
      <c r="H19" s="253"/>
      <c r="I19" s="253"/>
      <c r="J19" s="130">
        <f>'Standard Control RAB'!B21</f>
        <v>10.736374138912462</v>
      </c>
      <c r="K19" s="130">
        <f>'Standard Control RAB'!C21</f>
        <v>0</v>
      </c>
      <c r="L19" s="130" t="str">
        <f>'Standard Control RAB'!D21</f>
        <v>n/a</v>
      </c>
      <c r="M19" s="130" t="str">
        <f>'Standard Control RAB'!E21</f>
        <v>n/a</v>
      </c>
      <c r="N19" s="130">
        <f>'Revised Standard Control TAB'!B21</f>
        <v>52.002624233659972</v>
      </c>
      <c r="O19" s="130" t="str">
        <f>'Revised Standard Control TAB'!C21</f>
        <v>n/a</v>
      </c>
      <c r="P19" s="130" t="str">
        <f>'Revised Standard Control TAB'!D21</f>
        <v>n/a</v>
      </c>
      <c r="Q19" s="101"/>
    </row>
    <row r="20" spans="1:17">
      <c r="A20" s="113"/>
      <c r="B20" s="112"/>
      <c r="C20" s="112"/>
      <c r="D20" s="112"/>
      <c r="E20" s="250" t="s">
        <v>83</v>
      </c>
      <c r="F20" s="251"/>
      <c r="G20" s="252" t="str">
        <f>'Standard Control RAB'!A22</f>
        <v>Other non system assets</v>
      </c>
      <c r="H20" s="253"/>
      <c r="I20" s="253"/>
      <c r="J20" s="130">
        <f>'Standard Control RAB'!B22</f>
        <v>74.402763890610743</v>
      </c>
      <c r="K20" s="130">
        <f>'Standard Control RAB'!C22</f>
        <v>0</v>
      </c>
      <c r="L20" s="130">
        <f>'Standard Control RAB'!D22</f>
        <v>7.4768530001334419</v>
      </c>
      <c r="M20" s="130">
        <f>'Standard Control RAB'!E22</f>
        <v>29.444039815489198</v>
      </c>
      <c r="N20" s="130">
        <f>'Revised Standard Control TAB'!B22</f>
        <v>1.7492106346941743</v>
      </c>
      <c r="O20" s="130">
        <f>'Revised Standard Control TAB'!C22</f>
        <v>2.6663106351358117</v>
      </c>
      <c r="P20" s="130">
        <f>'Revised Standard Control TAB'!D22</f>
        <v>10.5</v>
      </c>
      <c r="Q20" s="101"/>
    </row>
    <row r="21" spans="1:17">
      <c r="A21" s="113"/>
      <c r="B21" s="112"/>
      <c r="C21" s="112"/>
      <c r="D21" s="112"/>
      <c r="E21" s="250" t="s">
        <v>84</v>
      </c>
      <c r="F21" s="251"/>
      <c r="G21" s="252" t="str">
        <f>'Standard Control RAB'!A23</f>
        <v>IT systems</v>
      </c>
      <c r="H21" s="253"/>
      <c r="I21" s="253"/>
      <c r="J21" s="130">
        <f>'Standard Control RAB'!B23</f>
        <v>109.34358836458642</v>
      </c>
      <c r="K21" s="130">
        <f>'Standard Control RAB'!C23</f>
        <v>0</v>
      </c>
      <c r="L21" s="130">
        <f>'Standard Control RAB'!D23</f>
        <v>3.1899221157696669</v>
      </c>
      <c r="M21" s="130">
        <f>'Standard Control RAB'!E23</f>
        <v>5</v>
      </c>
      <c r="N21" s="130">
        <f>'Revised Standard Control TAB'!B23</f>
        <v>69.489997389764909</v>
      </c>
      <c r="O21" s="130">
        <f>'Revised Standard Control TAB'!C23</f>
        <v>2.5519376926157333</v>
      </c>
      <c r="P21" s="130">
        <f>'Revised Standard Control TAB'!D23</f>
        <v>4</v>
      </c>
      <c r="Q21" s="101"/>
    </row>
    <row r="22" spans="1:17">
      <c r="A22" s="113"/>
      <c r="B22" s="112"/>
      <c r="C22" s="112"/>
      <c r="D22" s="112"/>
      <c r="E22" s="250" t="s">
        <v>85</v>
      </c>
      <c r="F22" s="251"/>
      <c r="G22" s="252" t="str">
        <f>'Standard Control RAB'!A24</f>
        <v>Motor vehicles</v>
      </c>
      <c r="H22" s="253"/>
      <c r="I22" s="253"/>
      <c r="J22" s="130">
        <f>'Standard Control RAB'!B24</f>
        <v>123.92047943773638</v>
      </c>
      <c r="K22" s="130">
        <f>'Standard Control RAB'!C24</f>
        <v>0</v>
      </c>
      <c r="L22" s="130">
        <f>'Standard Control RAB'!D24</f>
        <v>6.4209734249008505</v>
      </c>
      <c r="M22" s="130">
        <f>'Standard Control RAB'!E24</f>
        <v>10.244186762015632</v>
      </c>
      <c r="N22" s="130">
        <f>'Revised Standard Control TAB'!B24</f>
        <v>122.8561422977256</v>
      </c>
      <c r="O22" s="130">
        <f>'Revised Standard Control TAB'!C24</f>
        <v>12.535838274071976</v>
      </c>
      <c r="P22" s="130">
        <f>'Revised Standard Control TAB'!D24</f>
        <v>20</v>
      </c>
      <c r="Q22" s="101"/>
    </row>
    <row r="23" spans="1:17">
      <c r="A23" s="113"/>
      <c r="B23" s="112"/>
      <c r="C23" s="112"/>
      <c r="D23" s="112"/>
      <c r="E23" s="250" t="s">
        <v>86</v>
      </c>
      <c r="F23" s="251"/>
      <c r="G23" s="252" t="str">
        <f>'Standard Control RAB'!A25</f>
        <v>Buildings</v>
      </c>
      <c r="H23" s="253"/>
      <c r="I23" s="253"/>
      <c r="J23" s="130">
        <f>'Standard Control RAB'!B25</f>
        <v>228.93855101835211</v>
      </c>
      <c r="K23" s="130">
        <f>'Standard Control RAB'!C25</f>
        <v>0</v>
      </c>
      <c r="L23" s="130">
        <f>'Standard Control RAB'!D25</f>
        <v>29.793168927434824</v>
      </c>
      <c r="M23" s="130">
        <f>'Standard Control RAB'!E25</f>
        <v>35.916896031439698</v>
      </c>
      <c r="N23" s="130">
        <f>'Revised Standard Control TAB'!B25</f>
        <v>222.16458599505566</v>
      </c>
      <c r="O23" s="130">
        <f>'Revised Standard Control TAB'!C25</f>
        <v>33.180115454693528</v>
      </c>
      <c r="P23" s="130">
        <f>'Revised Standard Control TAB'!D25</f>
        <v>40</v>
      </c>
      <c r="Q23" s="101"/>
    </row>
    <row r="24" spans="1:17">
      <c r="A24" s="113"/>
      <c r="B24" s="112"/>
      <c r="C24" s="112"/>
      <c r="D24" s="112"/>
      <c r="E24" s="250" t="s">
        <v>87</v>
      </c>
      <c r="F24" s="251"/>
      <c r="G24" s="252" t="str">
        <f>'Standard Control RAB'!A26</f>
        <v>Equity raising costs</v>
      </c>
      <c r="H24" s="253"/>
      <c r="I24" s="253"/>
      <c r="J24" s="130">
        <f>'Standard Control RAB'!B26</f>
        <v>27.767467915521028</v>
      </c>
      <c r="K24" s="130">
        <f>'Standard Control RAB'!C26</f>
        <v>0</v>
      </c>
      <c r="L24" s="130">
        <f>'Standard Control RAB'!D26</f>
        <v>36.578996819394263</v>
      </c>
      <c r="M24" s="130">
        <f>'Standard Control RAB'!E26</f>
        <v>47.42815308482453</v>
      </c>
      <c r="N24" s="130">
        <f>'Revised Standard Control TAB'!B26</f>
        <v>23.786987503698963</v>
      </c>
      <c r="O24" s="130">
        <f>'Revised Standard Control TAB'!C26</f>
        <v>36.578996819394263</v>
      </c>
      <c r="P24" s="130">
        <f>'Revised Standard Control TAB'!D26</f>
        <v>47.42815308482453</v>
      </c>
      <c r="Q24" s="101"/>
    </row>
    <row r="25" spans="1:17">
      <c r="A25" s="115"/>
      <c r="B25" s="112"/>
      <c r="C25" s="112"/>
      <c r="D25" s="112"/>
      <c r="E25" s="250" t="s">
        <v>88</v>
      </c>
      <c r="F25" s="251"/>
      <c r="G25" s="119"/>
      <c r="H25" s="120"/>
      <c r="I25" s="120"/>
      <c r="J25" s="103"/>
      <c r="K25" s="104"/>
      <c r="L25" s="105"/>
      <c r="M25" s="106"/>
      <c r="N25" s="103"/>
      <c r="O25" s="105"/>
      <c r="P25" s="106"/>
      <c r="Q25" s="101"/>
    </row>
    <row r="26" spans="1:17">
      <c r="A26" s="115"/>
      <c r="B26" s="112"/>
      <c r="C26" s="112"/>
      <c r="D26" s="112"/>
      <c r="E26" s="250" t="s">
        <v>89</v>
      </c>
      <c r="F26" s="251"/>
      <c r="G26" s="119"/>
      <c r="H26" s="120"/>
      <c r="I26" s="120"/>
      <c r="J26" s="103"/>
      <c r="K26" s="104"/>
      <c r="L26" s="105"/>
      <c r="M26" s="106"/>
      <c r="N26" s="103"/>
      <c r="O26" s="105"/>
      <c r="P26" s="106"/>
      <c r="Q26" s="101"/>
    </row>
    <row r="27" spans="1:17">
      <c r="A27" s="115"/>
      <c r="B27" s="112"/>
      <c r="C27" s="112"/>
      <c r="D27" s="112"/>
      <c r="E27" s="250" t="s">
        <v>90</v>
      </c>
      <c r="F27" s="251"/>
      <c r="G27" s="119"/>
      <c r="H27" s="120"/>
      <c r="I27" s="120"/>
      <c r="J27" s="103"/>
      <c r="K27" s="104"/>
      <c r="L27" s="105"/>
      <c r="M27" s="106"/>
      <c r="N27" s="103"/>
      <c r="O27" s="105"/>
      <c r="P27" s="106"/>
      <c r="Q27" s="101"/>
    </row>
    <row r="28" spans="1:17">
      <c r="A28" s="115"/>
      <c r="B28" s="112"/>
      <c r="C28" s="112"/>
      <c r="D28" s="112"/>
      <c r="E28" s="250" t="s">
        <v>91</v>
      </c>
      <c r="F28" s="251"/>
      <c r="G28" s="119"/>
      <c r="H28" s="120"/>
      <c r="I28" s="120"/>
      <c r="J28" s="103"/>
      <c r="K28" s="104"/>
      <c r="L28" s="105"/>
      <c r="M28" s="106"/>
      <c r="N28" s="103"/>
      <c r="O28" s="105"/>
      <c r="P28" s="106"/>
      <c r="Q28" s="101"/>
    </row>
    <row r="29" spans="1:17">
      <c r="A29" s="115"/>
      <c r="B29" s="112"/>
      <c r="C29" s="112"/>
      <c r="D29" s="112"/>
      <c r="E29" s="250" t="s">
        <v>92</v>
      </c>
      <c r="F29" s="251"/>
      <c r="G29" s="119"/>
      <c r="H29" s="120"/>
      <c r="I29" s="120"/>
      <c r="J29" s="103"/>
      <c r="K29" s="104"/>
      <c r="L29" s="105"/>
      <c r="M29" s="106"/>
      <c r="N29" s="103"/>
      <c r="O29" s="105"/>
      <c r="P29" s="106"/>
      <c r="Q29" s="101"/>
    </row>
    <row r="30" spans="1:17">
      <c r="A30" s="115"/>
      <c r="B30" s="112"/>
      <c r="C30" s="112"/>
      <c r="D30" s="112"/>
      <c r="E30" s="250" t="s">
        <v>93</v>
      </c>
      <c r="F30" s="251"/>
      <c r="G30" s="119"/>
      <c r="H30" s="120"/>
      <c r="I30" s="120"/>
      <c r="J30" s="103"/>
      <c r="K30" s="104"/>
      <c r="L30" s="105"/>
      <c r="M30" s="106"/>
      <c r="N30" s="103"/>
      <c r="O30" s="105"/>
      <c r="P30" s="106"/>
      <c r="Q30" s="101"/>
    </row>
    <row r="31" spans="1:17">
      <c r="A31" s="115"/>
      <c r="B31" s="112"/>
      <c r="C31" s="112"/>
      <c r="D31" s="112"/>
      <c r="E31" s="250" t="s">
        <v>94</v>
      </c>
      <c r="F31" s="251"/>
      <c r="G31" s="119"/>
      <c r="H31" s="120"/>
      <c r="I31" s="120"/>
      <c r="J31" s="103"/>
      <c r="K31" s="104"/>
      <c r="L31" s="105"/>
      <c r="M31" s="106"/>
      <c r="N31" s="103"/>
      <c r="O31" s="105"/>
      <c r="P31" s="106"/>
      <c r="Q31" s="101"/>
    </row>
    <row r="32" spans="1:17">
      <c r="A32" s="115"/>
      <c r="B32" s="112"/>
      <c r="C32" s="112"/>
      <c r="D32" s="112"/>
      <c r="E32" s="250" t="s">
        <v>95</v>
      </c>
      <c r="F32" s="251"/>
      <c r="G32" s="119"/>
      <c r="H32" s="120"/>
      <c r="I32" s="120"/>
      <c r="J32" s="103"/>
      <c r="K32" s="104"/>
      <c r="L32" s="105"/>
      <c r="M32" s="106"/>
      <c r="N32" s="103"/>
      <c r="O32" s="105"/>
      <c r="P32" s="106"/>
      <c r="Q32" s="101"/>
    </row>
    <row r="33" spans="1:17">
      <c r="A33" s="115"/>
      <c r="B33" s="112"/>
      <c r="C33" s="112"/>
      <c r="D33" s="112"/>
      <c r="E33" s="250" t="s">
        <v>96</v>
      </c>
      <c r="F33" s="251"/>
      <c r="G33" s="119"/>
      <c r="H33" s="120"/>
      <c r="I33" s="120"/>
      <c r="J33" s="103"/>
      <c r="K33" s="104"/>
      <c r="L33" s="105"/>
      <c r="M33" s="106"/>
      <c r="N33" s="103"/>
      <c r="O33" s="105"/>
      <c r="P33" s="106"/>
      <c r="Q33" s="101"/>
    </row>
    <row r="34" spans="1:17">
      <c r="A34" s="115"/>
      <c r="B34" s="112"/>
      <c r="C34" s="112"/>
      <c r="D34" s="112"/>
      <c r="E34" s="250" t="s">
        <v>97</v>
      </c>
      <c r="F34" s="251"/>
      <c r="G34" s="101"/>
      <c r="H34" s="101"/>
      <c r="I34" s="101"/>
      <c r="J34" s="116">
        <f>SUM(J4:J24)</f>
        <v>12279.779828413399</v>
      </c>
      <c r="K34" s="107">
        <v>0</v>
      </c>
      <c r="L34" s="107"/>
      <c r="M34" s="107"/>
      <c r="N34" s="116">
        <f>SUM(N4:N24)</f>
        <v>8400.6490796606104</v>
      </c>
      <c r="O34" s="101"/>
      <c r="P34" s="101"/>
      <c r="Q34" s="101"/>
    </row>
    <row r="36" spans="1:17">
      <c r="A36" s="151"/>
      <c r="B36" s="151"/>
      <c r="C36" s="151"/>
      <c r="D36" s="151"/>
      <c r="E36" s="151"/>
      <c r="F36" s="151"/>
      <c r="G36" s="151"/>
      <c r="H36" s="151"/>
      <c r="I36" s="151"/>
      <c r="J36" s="151"/>
      <c r="K36" s="151"/>
      <c r="L36" s="151"/>
      <c r="M36" s="151"/>
      <c r="N36" s="151"/>
      <c r="O36" s="151"/>
      <c r="P36" s="151"/>
    </row>
    <row r="37" spans="1:17">
      <c r="A37" s="151"/>
      <c r="B37" s="151"/>
      <c r="C37" s="151"/>
      <c r="D37" s="151"/>
      <c r="E37" s="151"/>
      <c r="F37" s="151"/>
      <c r="G37" s="150"/>
      <c r="H37" s="150"/>
      <c r="I37" s="150"/>
      <c r="J37" s="150"/>
      <c r="K37" s="150"/>
      <c r="L37" s="150"/>
      <c r="M37" s="150"/>
      <c r="N37" s="150"/>
      <c r="O37" s="150"/>
      <c r="P37" s="150"/>
    </row>
    <row r="38" spans="1:17">
      <c r="A38" s="151"/>
      <c r="B38" s="151"/>
      <c r="C38" s="151"/>
      <c r="D38" s="151"/>
      <c r="E38" s="254"/>
      <c r="F38" s="254"/>
      <c r="G38" s="151"/>
      <c r="H38" s="151"/>
      <c r="I38" s="151"/>
      <c r="J38" s="151"/>
      <c r="K38" s="151"/>
      <c r="L38" s="151"/>
      <c r="M38" s="151"/>
      <c r="N38" s="151"/>
      <c r="O38" s="151"/>
      <c r="P38" s="151"/>
    </row>
    <row r="39" spans="1:17">
      <c r="A39" s="151"/>
      <c r="B39" s="151"/>
      <c r="C39" s="151"/>
      <c r="D39" s="151"/>
      <c r="E39" s="254"/>
      <c r="F39" s="254"/>
      <c r="G39" s="151"/>
      <c r="H39" s="151"/>
      <c r="I39" s="151"/>
      <c r="J39" s="151"/>
      <c r="K39" s="151"/>
      <c r="L39" s="151"/>
      <c r="M39" s="151"/>
      <c r="N39" s="151"/>
      <c r="O39" s="151"/>
      <c r="P39" s="151"/>
    </row>
    <row r="40" spans="1:17">
      <c r="A40" s="151"/>
      <c r="B40" s="151"/>
      <c r="C40" s="151"/>
      <c r="D40" s="151"/>
      <c r="E40" s="254"/>
      <c r="F40" s="254"/>
      <c r="G40" s="151"/>
      <c r="H40" s="151"/>
      <c r="I40" s="151"/>
      <c r="J40" s="151"/>
      <c r="K40" s="151"/>
      <c r="L40" s="151"/>
      <c r="M40" s="151"/>
      <c r="N40" s="151"/>
      <c r="O40" s="151"/>
      <c r="P40" s="151"/>
    </row>
    <row r="41" spans="1:17">
      <c r="A41" s="151"/>
      <c r="B41" s="151"/>
      <c r="C41" s="151"/>
      <c r="D41" s="151"/>
      <c r="E41" s="254"/>
      <c r="F41" s="254"/>
      <c r="G41" s="151"/>
      <c r="H41" s="151"/>
      <c r="I41" s="151"/>
      <c r="J41" s="151"/>
      <c r="K41" s="151"/>
      <c r="L41" s="151"/>
      <c r="M41" s="151"/>
      <c r="N41" s="151"/>
      <c r="O41" s="151"/>
      <c r="P41" s="151"/>
    </row>
    <row r="42" spans="1:17">
      <c r="A42" s="151"/>
      <c r="B42" s="151"/>
      <c r="C42" s="151"/>
      <c r="D42" s="151"/>
      <c r="E42" s="254"/>
      <c r="F42" s="254"/>
      <c r="G42" s="151"/>
      <c r="H42" s="151"/>
      <c r="I42" s="151"/>
      <c r="J42" s="151"/>
      <c r="K42" s="151"/>
      <c r="L42" s="151"/>
      <c r="M42" s="151"/>
      <c r="N42" s="151"/>
      <c r="O42" s="151"/>
      <c r="P42" s="151"/>
    </row>
    <row r="43" spans="1:17">
      <c r="A43" s="151"/>
      <c r="B43" s="151"/>
      <c r="C43" s="151"/>
      <c r="D43" s="151"/>
      <c r="E43" s="254"/>
      <c r="F43" s="254"/>
      <c r="G43" s="151"/>
      <c r="H43" s="151"/>
      <c r="I43" s="151"/>
      <c r="J43" s="151"/>
      <c r="K43" s="151"/>
      <c r="L43" s="151"/>
      <c r="M43" s="151"/>
      <c r="N43" s="151"/>
      <c r="O43" s="151"/>
      <c r="P43" s="151"/>
    </row>
    <row r="44" spans="1:17">
      <c r="A44" s="151"/>
      <c r="B44" s="151"/>
      <c r="C44" s="151"/>
      <c r="D44" s="151"/>
      <c r="E44" s="254"/>
      <c r="F44" s="254"/>
      <c r="G44" s="151"/>
      <c r="H44" s="151"/>
      <c r="I44" s="151"/>
      <c r="J44" s="151"/>
      <c r="K44" s="151"/>
      <c r="L44" s="151"/>
      <c r="M44" s="151"/>
      <c r="N44" s="151"/>
      <c r="O44" s="151"/>
      <c r="P44" s="151"/>
    </row>
    <row r="45" spans="1:17">
      <c r="A45" s="151"/>
      <c r="B45" s="151"/>
      <c r="C45" s="151"/>
      <c r="D45" s="151"/>
      <c r="E45" s="254"/>
      <c r="F45" s="254"/>
      <c r="G45" s="151"/>
      <c r="H45" s="151"/>
      <c r="I45" s="151"/>
      <c r="J45" s="151"/>
      <c r="K45" s="151"/>
      <c r="L45" s="151"/>
      <c r="M45" s="151"/>
      <c r="N45" s="151"/>
      <c r="O45" s="151"/>
      <c r="P45" s="151"/>
    </row>
    <row r="46" spans="1:17">
      <c r="A46" s="151"/>
      <c r="B46" s="151"/>
      <c r="C46" s="151"/>
      <c r="D46" s="151"/>
      <c r="E46" s="254"/>
      <c r="F46" s="254"/>
      <c r="G46" s="151"/>
      <c r="H46" s="151"/>
      <c r="I46" s="151"/>
      <c r="J46" s="151"/>
      <c r="K46" s="151"/>
      <c r="L46" s="151"/>
      <c r="M46" s="151"/>
      <c r="N46" s="151"/>
      <c r="O46" s="151"/>
      <c r="P46" s="151"/>
    </row>
    <row r="47" spans="1:17">
      <c r="A47" s="151"/>
      <c r="B47" s="151"/>
      <c r="C47" s="151"/>
      <c r="D47" s="151"/>
      <c r="E47" s="254"/>
      <c r="F47" s="254"/>
      <c r="G47" s="151"/>
      <c r="H47" s="151"/>
      <c r="I47" s="151"/>
      <c r="J47" s="151"/>
      <c r="K47" s="151"/>
      <c r="L47" s="151"/>
      <c r="M47" s="151"/>
      <c r="N47" s="151"/>
      <c r="O47" s="151"/>
      <c r="P47" s="151"/>
    </row>
    <row r="48" spans="1:17">
      <c r="A48" s="151"/>
      <c r="B48" s="151"/>
      <c r="C48" s="151"/>
      <c r="D48" s="151"/>
      <c r="E48" s="254"/>
      <c r="F48" s="254"/>
      <c r="G48" s="151"/>
      <c r="H48" s="151"/>
      <c r="I48" s="151"/>
      <c r="J48" s="151"/>
      <c r="K48" s="151"/>
      <c r="L48" s="151"/>
      <c r="M48" s="151"/>
      <c r="N48" s="151"/>
      <c r="O48" s="151"/>
      <c r="P48" s="151"/>
    </row>
    <row r="49" spans="1:16">
      <c r="A49" s="151"/>
      <c r="B49" s="151"/>
      <c r="C49" s="151"/>
      <c r="D49" s="151"/>
      <c r="E49" s="254"/>
      <c r="F49" s="254"/>
      <c r="G49" s="151"/>
      <c r="H49" s="151"/>
      <c r="I49" s="151"/>
      <c r="J49" s="151"/>
      <c r="K49" s="151"/>
      <c r="L49" s="151"/>
      <c r="M49" s="151"/>
      <c r="N49" s="151"/>
      <c r="O49" s="151"/>
      <c r="P49" s="151"/>
    </row>
    <row r="50" spans="1:16">
      <c r="A50" s="151"/>
      <c r="B50" s="151"/>
      <c r="C50" s="151"/>
      <c r="D50" s="151"/>
      <c r="E50" s="254"/>
      <c r="F50" s="254"/>
      <c r="G50" s="151"/>
      <c r="H50" s="151"/>
      <c r="I50" s="151"/>
      <c r="J50" s="151"/>
      <c r="K50" s="151"/>
      <c r="L50" s="151"/>
      <c r="M50" s="151"/>
      <c r="N50" s="151"/>
      <c r="O50" s="151"/>
      <c r="P50" s="151"/>
    </row>
    <row r="51" spans="1:16">
      <c r="A51" s="151"/>
      <c r="B51" s="151"/>
      <c r="C51" s="151"/>
      <c r="D51" s="151"/>
      <c r="E51" s="254"/>
      <c r="F51" s="254"/>
      <c r="G51" s="151"/>
      <c r="H51" s="151"/>
      <c r="I51" s="151"/>
      <c r="J51" s="151"/>
      <c r="K51" s="151"/>
      <c r="L51" s="151"/>
      <c r="M51" s="151"/>
      <c r="N51" s="151"/>
      <c r="O51" s="151"/>
      <c r="P51" s="151"/>
    </row>
    <row r="52" spans="1:16">
      <c r="A52" s="151"/>
      <c r="B52" s="151"/>
      <c r="C52" s="151"/>
      <c r="D52" s="151"/>
      <c r="E52" s="254"/>
      <c r="F52" s="254"/>
      <c r="G52" s="151"/>
      <c r="H52" s="151"/>
      <c r="I52" s="151"/>
      <c r="J52" s="151"/>
      <c r="K52" s="151"/>
      <c r="L52" s="151"/>
      <c r="M52" s="151"/>
      <c r="N52" s="151"/>
      <c r="O52" s="151"/>
      <c r="P52" s="151"/>
    </row>
    <row r="53" spans="1:16">
      <c r="A53" s="151"/>
      <c r="B53" s="151"/>
      <c r="C53" s="151"/>
      <c r="D53" s="151"/>
      <c r="E53" s="254"/>
      <c r="F53" s="254"/>
      <c r="G53" s="151"/>
      <c r="H53" s="151"/>
      <c r="I53" s="151"/>
      <c r="J53" s="151"/>
      <c r="K53" s="151"/>
      <c r="L53" s="151"/>
      <c r="M53" s="151"/>
      <c r="N53" s="151"/>
      <c r="O53" s="151"/>
      <c r="P53" s="151"/>
    </row>
    <row r="54" spans="1:16">
      <c r="A54" s="151"/>
      <c r="B54" s="151"/>
      <c r="C54" s="151"/>
      <c r="D54" s="151"/>
      <c r="E54" s="254"/>
      <c r="F54" s="254"/>
      <c r="G54" s="151"/>
      <c r="H54" s="151"/>
      <c r="I54" s="151"/>
      <c r="J54" s="151"/>
      <c r="K54" s="151"/>
      <c r="L54" s="151"/>
      <c r="M54" s="151"/>
      <c r="N54" s="151"/>
      <c r="O54" s="151"/>
      <c r="P54" s="151"/>
    </row>
    <row r="55" spans="1:16">
      <c r="A55" s="151"/>
      <c r="B55" s="151"/>
      <c r="C55" s="151"/>
      <c r="D55" s="151"/>
      <c r="E55" s="254"/>
      <c r="F55" s="254"/>
      <c r="G55" s="151"/>
      <c r="H55" s="151"/>
      <c r="I55" s="151"/>
      <c r="J55" s="151"/>
      <c r="K55" s="151"/>
      <c r="L55" s="151"/>
      <c r="M55" s="151"/>
      <c r="N55" s="151"/>
      <c r="O55" s="151"/>
      <c r="P55" s="151"/>
    </row>
    <row r="56" spans="1:16">
      <c r="A56" s="151"/>
      <c r="B56" s="151"/>
      <c r="C56" s="151"/>
      <c r="D56" s="151"/>
      <c r="E56" s="254"/>
      <c r="F56" s="254"/>
      <c r="G56" s="151"/>
      <c r="H56" s="151"/>
      <c r="I56" s="151"/>
      <c r="J56" s="151"/>
      <c r="K56" s="151"/>
      <c r="L56" s="151"/>
      <c r="M56" s="151"/>
      <c r="N56" s="151"/>
      <c r="O56" s="151"/>
      <c r="P56" s="151"/>
    </row>
    <row r="57" spans="1:16">
      <c r="A57" s="151"/>
      <c r="B57" s="151"/>
      <c r="C57" s="151"/>
      <c r="D57" s="151"/>
      <c r="E57" s="254"/>
      <c r="F57" s="254"/>
      <c r="G57" s="151"/>
      <c r="H57" s="151"/>
      <c r="I57" s="151"/>
      <c r="J57" s="151"/>
      <c r="K57" s="151"/>
      <c r="L57" s="151"/>
      <c r="M57" s="151"/>
      <c r="N57" s="151"/>
      <c r="O57" s="151"/>
      <c r="P57" s="151"/>
    </row>
    <row r="58" spans="1:16">
      <c r="A58" s="151"/>
      <c r="B58" s="151"/>
      <c r="C58" s="151"/>
      <c r="D58" s="151"/>
      <c r="E58" s="254"/>
      <c r="F58" s="254"/>
      <c r="G58" s="151"/>
      <c r="H58" s="151"/>
      <c r="I58" s="151"/>
      <c r="J58" s="151"/>
      <c r="K58" s="151"/>
      <c r="L58" s="151"/>
      <c r="M58" s="151"/>
      <c r="N58" s="151"/>
      <c r="O58" s="151"/>
      <c r="P58" s="151"/>
    </row>
    <row r="59" spans="1:16">
      <c r="A59" s="151"/>
      <c r="B59" s="151"/>
      <c r="C59" s="151"/>
      <c r="D59" s="151"/>
      <c r="E59" s="254"/>
      <c r="F59" s="254"/>
      <c r="G59" s="151"/>
      <c r="H59" s="151"/>
      <c r="I59" s="151"/>
      <c r="J59" s="151"/>
      <c r="K59" s="151"/>
      <c r="L59" s="151"/>
      <c r="M59" s="151"/>
      <c r="N59" s="151"/>
      <c r="O59" s="151"/>
      <c r="P59" s="151"/>
    </row>
    <row r="60" spans="1:16">
      <c r="A60" s="151"/>
      <c r="B60" s="151"/>
      <c r="C60" s="151"/>
      <c r="D60" s="151"/>
      <c r="E60" s="254"/>
      <c r="F60" s="254"/>
      <c r="G60" s="151"/>
      <c r="H60" s="151"/>
      <c r="I60" s="151"/>
      <c r="J60" s="151"/>
      <c r="K60" s="151"/>
      <c r="L60" s="151"/>
      <c r="M60" s="151"/>
      <c r="N60" s="151"/>
      <c r="O60" s="151"/>
      <c r="P60" s="151"/>
    </row>
    <row r="61" spans="1:16">
      <c r="A61" s="151"/>
      <c r="B61" s="151"/>
      <c r="C61" s="151"/>
      <c r="D61" s="151"/>
      <c r="E61" s="254"/>
      <c r="F61" s="254"/>
      <c r="G61" s="151"/>
      <c r="H61" s="151"/>
      <c r="I61" s="151"/>
      <c r="J61" s="151"/>
      <c r="K61" s="151"/>
      <c r="L61" s="151"/>
      <c r="M61" s="151"/>
      <c r="N61" s="151"/>
      <c r="O61" s="151"/>
      <c r="P61" s="151"/>
    </row>
    <row r="62" spans="1:16">
      <c r="A62" s="151"/>
      <c r="B62" s="151"/>
      <c r="C62" s="151"/>
      <c r="D62" s="151"/>
      <c r="E62" s="254"/>
      <c r="F62" s="254"/>
      <c r="G62" s="151"/>
      <c r="H62" s="151"/>
      <c r="I62" s="151"/>
      <c r="J62" s="151"/>
      <c r="K62" s="151"/>
      <c r="L62" s="151"/>
      <c r="M62" s="151"/>
      <c r="N62" s="151"/>
      <c r="O62" s="151"/>
      <c r="P62" s="151"/>
    </row>
    <row r="63" spans="1:16">
      <c r="A63" s="151"/>
      <c r="B63" s="151"/>
      <c r="C63" s="151"/>
      <c r="D63" s="151"/>
      <c r="E63" s="254"/>
      <c r="F63" s="254"/>
      <c r="G63" s="151"/>
      <c r="H63" s="151"/>
      <c r="I63" s="151"/>
      <c r="J63" s="151"/>
      <c r="K63" s="151"/>
      <c r="L63" s="151"/>
      <c r="M63" s="151"/>
      <c r="N63" s="151"/>
      <c r="O63" s="151"/>
      <c r="P63" s="151"/>
    </row>
    <row r="64" spans="1:16">
      <c r="A64" s="151"/>
      <c r="B64" s="151"/>
      <c r="C64" s="151"/>
      <c r="D64" s="151"/>
      <c r="E64" s="254"/>
      <c r="F64" s="254"/>
      <c r="G64" s="151"/>
      <c r="H64" s="151"/>
      <c r="I64" s="151"/>
      <c r="J64" s="151"/>
      <c r="K64" s="151"/>
      <c r="L64" s="151"/>
      <c r="M64" s="151"/>
      <c r="N64" s="151"/>
      <c r="O64" s="151"/>
      <c r="P64" s="151"/>
    </row>
    <row r="65" spans="1:16">
      <c r="A65" s="151"/>
      <c r="B65" s="151"/>
      <c r="C65" s="151"/>
      <c r="D65" s="151"/>
      <c r="E65" s="254"/>
      <c r="F65" s="254"/>
      <c r="G65" s="151"/>
      <c r="H65" s="151"/>
      <c r="I65" s="151"/>
      <c r="J65" s="151"/>
      <c r="K65" s="151"/>
      <c r="L65" s="151"/>
      <c r="M65" s="151"/>
      <c r="N65" s="151"/>
      <c r="O65" s="151"/>
      <c r="P65" s="151"/>
    </row>
    <row r="66" spans="1:16">
      <c r="A66" s="151"/>
      <c r="B66" s="151"/>
      <c r="C66" s="151"/>
      <c r="D66" s="151"/>
      <c r="E66" s="254"/>
      <c r="F66" s="254"/>
      <c r="G66" s="151"/>
      <c r="H66" s="151"/>
      <c r="I66" s="151"/>
      <c r="J66" s="151"/>
      <c r="K66" s="151"/>
      <c r="L66" s="151"/>
      <c r="M66" s="151"/>
      <c r="N66" s="151"/>
      <c r="O66" s="151"/>
      <c r="P66" s="151"/>
    </row>
    <row r="67" spans="1:16">
      <c r="A67" s="151"/>
      <c r="B67" s="151"/>
      <c r="C67" s="151"/>
      <c r="D67" s="151"/>
      <c r="E67" s="151"/>
      <c r="F67" s="151"/>
      <c r="G67" s="151"/>
      <c r="H67" s="151"/>
      <c r="I67" s="151"/>
      <c r="J67" s="151"/>
      <c r="K67" s="151"/>
      <c r="L67" s="151"/>
      <c r="M67" s="151"/>
      <c r="N67" s="151"/>
      <c r="O67" s="151"/>
      <c r="P67" s="151"/>
    </row>
    <row r="68" spans="1:16">
      <c r="A68" s="151"/>
      <c r="B68" s="151"/>
      <c r="C68" s="151"/>
      <c r="D68" s="151"/>
      <c r="E68" s="151"/>
      <c r="F68" s="151"/>
      <c r="G68" s="151"/>
      <c r="H68" s="151"/>
      <c r="I68" s="151"/>
      <c r="J68" s="151"/>
      <c r="K68" s="151"/>
      <c r="L68" s="151"/>
      <c r="M68" s="151"/>
      <c r="N68" s="151"/>
      <c r="O68" s="151"/>
      <c r="P68" s="151"/>
    </row>
    <row r="69" spans="1:16">
      <c r="A69" s="151"/>
      <c r="B69" s="151"/>
      <c r="C69" s="151"/>
      <c r="D69" s="151"/>
      <c r="E69" s="151"/>
      <c r="F69" s="151"/>
      <c r="G69" s="151"/>
      <c r="H69" s="151"/>
      <c r="I69" s="151"/>
      <c r="J69" s="151"/>
      <c r="K69" s="151"/>
      <c r="L69" s="151"/>
      <c r="M69" s="151"/>
      <c r="N69" s="151"/>
      <c r="O69" s="151"/>
      <c r="P69" s="151"/>
    </row>
    <row r="70" spans="1:16">
      <c r="A70" s="151"/>
      <c r="B70" s="151"/>
      <c r="C70" s="151"/>
      <c r="D70" s="151"/>
      <c r="E70" s="151"/>
      <c r="F70" s="151"/>
      <c r="G70" s="151"/>
      <c r="H70" s="151"/>
      <c r="I70" s="151"/>
      <c r="J70" s="151"/>
      <c r="K70" s="151"/>
      <c r="L70" s="151"/>
      <c r="M70" s="151"/>
      <c r="N70" s="151"/>
      <c r="O70" s="151"/>
      <c r="P70" s="151"/>
    </row>
    <row r="71" spans="1:16">
      <c r="A71" s="151"/>
      <c r="B71" s="151"/>
      <c r="C71" s="151"/>
      <c r="D71" s="151"/>
      <c r="E71" s="151"/>
      <c r="F71" s="151"/>
      <c r="G71" s="150"/>
      <c r="H71" s="150"/>
      <c r="I71" s="150"/>
      <c r="J71" s="150"/>
      <c r="K71" s="150"/>
      <c r="L71" s="151"/>
      <c r="M71" s="151"/>
      <c r="N71" s="151"/>
      <c r="O71" s="151"/>
      <c r="P71" s="151"/>
    </row>
    <row r="72" spans="1:16">
      <c r="A72" s="151"/>
      <c r="B72" s="151"/>
      <c r="C72" s="151"/>
      <c r="D72" s="151"/>
      <c r="E72" s="254"/>
      <c r="F72" s="254"/>
      <c r="G72" s="151"/>
      <c r="H72" s="151"/>
      <c r="I72" s="151"/>
      <c r="J72" s="151"/>
      <c r="K72" s="151"/>
      <c r="L72" s="151"/>
      <c r="M72" s="151"/>
      <c r="N72" s="151"/>
      <c r="O72" s="151"/>
      <c r="P72" s="151"/>
    </row>
    <row r="73" spans="1:16">
      <c r="A73" s="151"/>
      <c r="B73" s="151"/>
      <c r="C73" s="151"/>
      <c r="D73" s="151"/>
      <c r="E73" s="254"/>
      <c r="F73" s="254"/>
      <c r="G73" s="151"/>
      <c r="H73" s="151"/>
      <c r="I73" s="151"/>
      <c r="J73" s="151"/>
      <c r="K73" s="151"/>
      <c r="L73" s="151"/>
      <c r="M73" s="151"/>
      <c r="N73" s="151"/>
      <c r="O73" s="151"/>
      <c r="P73" s="151"/>
    </row>
    <row r="74" spans="1:16">
      <c r="A74" s="151"/>
      <c r="B74" s="151"/>
      <c r="C74" s="151"/>
      <c r="D74" s="151"/>
      <c r="E74" s="254"/>
      <c r="F74" s="254"/>
      <c r="G74" s="151"/>
      <c r="H74" s="151"/>
      <c r="I74" s="151"/>
      <c r="J74" s="151"/>
      <c r="K74" s="151"/>
      <c r="L74" s="151"/>
      <c r="M74" s="151"/>
      <c r="N74" s="151"/>
      <c r="O74" s="151"/>
      <c r="P74" s="151"/>
    </row>
    <row r="75" spans="1:16">
      <c r="A75" s="151"/>
      <c r="B75" s="151"/>
      <c r="C75" s="151"/>
      <c r="D75" s="151"/>
      <c r="E75" s="254"/>
      <c r="F75" s="254"/>
      <c r="G75" s="151"/>
      <c r="H75" s="151"/>
      <c r="I75" s="151"/>
      <c r="J75" s="151"/>
      <c r="K75" s="151"/>
      <c r="L75" s="151"/>
      <c r="M75" s="151"/>
      <c r="N75" s="151"/>
      <c r="O75" s="151"/>
      <c r="P75" s="151"/>
    </row>
    <row r="76" spans="1:16">
      <c r="A76" s="151"/>
      <c r="B76" s="151"/>
      <c r="C76" s="151"/>
      <c r="D76" s="151"/>
      <c r="E76" s="254"/>
      <c r="F76" s="254"/>
      <c r="G76" s="151"/>
      <c r="H76" s="151"/>
      <c r="I76" s="151"/>
      <c r="J76" s="151"/>
      <c r="K76" s="151"/>
      <c r="L76" s="151"/>
      <c r="M76" s="151"/>
      <c r="N76" s="151"/>
      <c r="O76" s="151"/>
      <c r="P76" s="151"/>
    </row>
    <row r="77" spans="1:16">
      <c r="A77" s="151"/>
      <c r="B77" s="151"/>
      <c r="C77" s="151"/>
      <c r="D77" s="151"/>
      <c r="E77" s="254"/>
      <c r="F77" s="254"/>
      <c r="G77" s="151"/>
      <c r="H77" s="151"/>
      <c r="I77" s="151"/>
      <c r="J77" s="151"/>
      <c r="K77" s="151"/>
      <c r="L77" s="151"/>
      <c r="M77" s="151"/>
      <c r="N77" s="151"/>
      <c r="O77" s="151"/>
      <c r="P77" s="151"/>
    </row>
    <row r="78" spans="1:16">
      <c r="A78" s="151"/>
      <c r="B78" s="151"/>
      <c r="C78" s="151"/>
      <c r="D78" s="151"/>
      <c r="E78" s="254"/>
      <c r="F78" s="254"/>
      <c r="G78" s="151"/>
      <c r="H78" s="151"/>
      <c r="I78" s="151"/>
      <c r="J78" s="151"/>
      <c r="K78" s="151"/>
      <c r="L78" s="151"/>
      <c r="M78" s="151"/>
      <c r="N78" s="151"/>
      <c r="O78" s="151"/>
      <c r="P78" s="151"/>
    </row>
    <row r="79" spans="1:16">
      <c r="A79" s="151"/>
      <c r="B79" s="151"/>
      <c r="C79" s="151"/>
      <c r="D79" s="151"/>
      <c r="E79" s="254"/>
      <c r="F79" s="254"/>
      <c r="G79" s="151"/>
      <c r="H79" s="151"/>
      <c r="I79" s="151"/>
      <c r="J79" s="151"/>
      <c r="K79" s="151"/>
      <c r="L79" s="151"/>
      <c r="M79" s="151"/>
      <c r="N79" s="151"/>
      <c r="O79" s="151"/>
      <c r="P79" s="151"/>
    </row>
    <row r="80" spans="1:16">
      <c r="A80" s="151"/>
      <c r="B80" s="151"/>
      <c r="C80" s="151"/>
      <c r="D80" s="151"/>
      <c r="E80" s="254"/>
      <c r="F80" s="254"/>
      <c r="G80" s="151"/>
      <c r="H80" s="151"/>
      <c r="I80" s="151"/>
      <c r="J80" s="151"/>
      <c r="K80" s="151"/>
      <c r="L80" s="151"/>
      <c r="M80" s="151"/>
      <c r="N80" s="151"/>
      <c r="O80" s="151"/>
      <c r="P80" s="151"/>
    </row>
    <row r="81" spans="1:16">
      <c r="A81" s="151"/>
      <c r="B81" s="151"/>
      <c r="C81" s="151"/>
      <c r="D81" s="151"/>
      <c r="E81" s="254"/>
      <c r="F81" s="254"/>
      <c r="G81" s="151"/>
      <c r="H81" s="151"/>
      <c r="I81" s="151"/>
      <c r="J81" s="151"/>
      <c r="K81" s="151"/>
      <c r="L81" s="151"/>
      <c r="M81" s="151"/>
      <c r="N81" s="151"/>
      <c r="O81" s="151"/>
      <c r="P81" s="151"/>
    </row>
    <row r="82" spans="1:16">
      <c r="A82" s="151"/>
      <c r="B82" s="151"/>
      <c r="C82" s="151"/>
      <c r="D82" s="151"/>
      <c r="E82" s="254"/>
      <c r="F82" s="254"/>
      <c r="G82" s="151"/>
      <c r="H82" s="151"/>
      <c r="I82" s="151"/>
      <c r="J82" s="151"/>
      <c r="K82" s="151"/>
      <c r="L82" s="151"/>
      <c r="M82" s="151"/>
      <c r="N82" s="151"/>
      <c r="O82" s="151"/>
      <c r="P82" s="151"/>
    </row>
    <row r="83" spans="1:16">
      <c r="A83" s="151"/>
      <c r="B83" s="151"/>
      <c r="C83" s="151"/>
      <c r="D83" s="151"/>
      <c r="E83" s="254"/>
      <c r="F83" s="254"/>
      <c r="G83" s="151"/>
      <c r="H83" s="151"/>
      <c r="I83" s="151"/>
      <c r="J83" s="151"/>
      <c r="K83" s="151"/>
      <c r="L83" s="151"/>
      <c r="M83" s="151"/>
      <c r="N83" s="151"/>
      <c r="O83" s="151"/>
      <c r="P83" s="151"/>
    </row>
    <row r="84" spans="1:16">
      <c r="A84" s="151"/>
      <c r="B84" s="151"/>
      <c r="C84" s="151"/>
      <c r="D84" s="151"/>
      <c r="E84" s="254"/>
      <c r="F84" s="254"/>
      <c r="G84" s="151"/>
      <c r="H84" s="151"/>
      <c r="I84" s="151"/>
      <c r="J84" s="151"/>
      <c r="K84" s="151"/>
      <c r="L84" s="151"/>
      <c r="M84" s="151"/>
      <c r="N84" s="151"/>
      <c r="O84" s="151"/>
      <c r="P84" s="151"/>
    </row>
    <row r="85" spans="1:16">
      <c r="A85" s="151"/>
      <c r="B85" s="151"/>
      <c r="C85" s="151"/>
      <c r="D85" s="151"/>
      <c r="E85" s="254"/>
      <c r="F85" s="254"/>
      <c r="G85" s="151"/>
      <c r="H85" s="151"/>
      <c r="I85" s="151"/>
      <c r="J85" s="151"/>
      <c r="K85" s="151"/>
      <c r="L85" s="151"/>
      <c r="M85" s="151"/>
      <c r="N85" s="151"/>
      <c r="O85" s="151"/>
      <c r="P85" s="151"/>
    </row>
    <row r="86" spans="1:16">
      <c r="A86" s="151"/>
      <c r="B86" s="151"/>
      <c r="C86" s="151"/>
      <c r="D86" s="151"/>
      <c r="E86" s="254"/>
      <c r="F86" s="254"/>
      <c r="G86" s="151"/>
      <c r="H86" s="151"/>
      <c r="I86" s="151"/>
      <c r="J86" s="151"/>
      <c r="K86" s="151"/>
      <c r="L86" s="151"/>
      <c r="M86" s="151"/>
      <c r="N86" s="151"/>
      <c r="O86" s="151"/>
      <c r="P86" s="151"/>
    </row>
    <row r="87" spans="1:16">
      <c r="A87" s="151"/>
      <c r="B87" s="151"/>
      <c r="C87" s="151"/>
      <c r="D87" s="151"/>
      <c r="E87" s="254"/>
      <c r="F87" s="254"/>
      <c r="G87" s="151"/>
      <c r="H87" s="151"/>
      <c r="I87" s="151"/>
      <c r="J87" s="151"/>
      <c r="K87" s="151"/>
      <c r="L87" s="151"/>
      <c r="M87" s="151"/>
      <c r="N87" s="151"/>
      <c r="O87" s="151"/>
      <c r="P87" s="151"/>
    </row>
    <row r="88" spans="1:16">
      <c r="A88" s="151"/>
      <c r="B88" s="151"/>
      <c r="C88" s="151"/>
      <c r="D88" s="151"/>
      <c r="E88" s="254"/>
      <c r="F88" s="254"/>
      <c r="G88" s="151"/>
      <c r="H88" s="151"/>
      <c r="I88" s="151"/>
      <c r="J88" s="151"/>
      <c r="K88" s="151"/>
      <c r="L88" s="151"/>
      <c r="M88" s="151"/>
      <c r="N88" s="151"/>
      <c r="O88" s="151"/>
      <c r="P88" s="151"/>
    </row>
    <row r="89" spans="1:16">
      <c r="A89" s="151"/>
      <c r="B89" s="151"/>
      <c r="C89" s="151"/>
      <c r="D89" s="151"/>
      <c r="E89" s="254"/>
      <c r="F89" s="254"/>
      <c r="G89" s="151"/>
      <c r="H89" s="151"/>
      <c r="I89" s="151"/>
      <c r="J89" s="151"/>
      <c r="K89" s="151"/>
      <c r="L89" s="151"/>
      <c r="M89" s="151"/>
      <c r="N89" s="151"/>
      <c r="O89" s="151"/>
      <c r="P89" s="151"/>
    </row>
    <row r="90" spans="1:16">
      <c r="A90" s="151"/>
      <c r="B90" s="151"/>
      <c r="C90" s="151"/>
      <c r="D90" s="151"/>
      <c r="E90" s="254"/>
      <c r="F90" s="254"/>
      <c r="G90" s="151"/>
      <c r="H90" s="151"/>
      <c r="I90" s="151"/>
      <c r="J90" s="151"/>
      <c r="K90" s="151"/>
      <c r="L90" s="151"/>
      <c r="M90" s="151"/>
      <c r="N90" s="151"/>
      <c r="O90" s="151"/>
      <c r="P90" s="151"/>
    </row>
    <row r="91" spans="1:16">
      <c r="A91" s="151"/>
      <c r="B91" s="151"/>
      <c r="C91" s="151"/>
      <c r="D91" s="151"/>
      <c r="E91" s="254"/>
      <c r="F91" s="254"/>
      <c r="G91" s="151"/>
      <c r="H91" s="151"/>
      <c r="I91" s="151"/>
      <c r="J91" s="151"/>
      <c r="K91" s="151"/>
      <c r="L91" s="151"/>
      <c r="M91" s="151"/>
      <c r="N91" s="151"/>
      <c r="O91" s="151"/>
      <c r="P91" s="151"/>
    </row>
    <row r="92" spans="1:16">
      <c r="A92" s="151"/>
      <c r="B92" s="151"/>
      <c r="C92" s="151"/>
      <c r="D92" s="151"/>
      <c r="E92" s="254"/>
      <c r="F92" s="254"/>
      <c r="G92" s="151"/>
      <c r="H92" s="151"/>
      <c r="I92" s="151"/>
      <c r="J92" s="151"/>
      <c r="K92" s="151"/>
      <c r="L92" s="151"/>
      <c r="M92" s="151"/>
      <c r="N92" s="151"/>
      <c r="O92" s="151"/>
      <c r="P92" s="151"/>
    </row>
    <row r="93" spans="1:16">
      <c r="A93" s="151"/>
      <c r="B93" s="151"/>
      <c r="C93" s="151"/>
      <c r="D93" s="151"/>
      <c r="E93" s="254"/>
      <c r="F93" s="254"/>
      <c r="G93" s="151"/>
      <c r="H93" s="151"/>
      <c r="I93" s="151"/>
      <c r="J93" s="151"/>
      <c r="K93" s="151"/>
      <c r="L93" s="151"/>
      <c r="M93" s="151"/>
      <c r="N93" s="151"/>
      <c r="O93" s="151"/>
      <c r="P93" s="151"/>
    </row>
    <row r="94" spans="1:16">
      <c r="A94" s="151"/>
      <c r="B94" s="151"/>
      <c r="C94" s="151"/>
      <c r="D94" s="151"/>
      <c r="E94" s="254"/>
      <c r="F94" s="254"/>
      <c r="G94" s="151"/>
      <c r="H94" s="151"/>
      <c r="I94" s="151"/>
      <c r="J94" s="151"/>
      <c r="K94" s="151"/>
      <c r="L94" s="151"/>
      <c r="M94" s="151"/>
      <c r="N94" s="151"/>
      <c r="O94" s="151"/>
      <c r="P94" s="151"/>
    </row>
    <row r="95" spans="1:16">
      <c r="A95" s="151"/>
      <c r="B95" s="151"/>
      <c r="C95" s="151"/>
      <c r="D95" s="151"/>
      <c r="E95" s="254"/>
      <c r="F95" s="254"/>
      <c r="G95" s="151"/>
      <c r="H95" s="151"/>
      <c r="I95" s="151"/>
      <c r="J95" s="151"/>
      <c r="K95" s="151"/>
      <c r="L95" s="151"/>
      <c r="M95" s="151"/>
      <c r="N95" s="151"/>
      <c r="O95" s="151"/>
      <c r="P95" s="151"/>
    </row>
    <row r="96" spans="1:16">
      <c r="A96" s="151"/>
      <c r="B96" s="151"/>
      <c r="C96" s="151"/>
      <c r="D96" s="151"/>
      <c r="E96" s="254"/>
      <c r="F96" s="254"/>
      <c r="G96" s="151"/>
      <c r="H96" s="151"/>
      <c r="I96" s="151"/>
      <c r="J96" s="151"/>
      <c r="K96" s="151"/>
      <c r="L96" s="151"/>
      <c r="M96" s="151"/>
      <c r="N96" s="151"/>
      <c r="O96" s="151"/>
      <c r="P96" s="151"/>
    </row>
    <row r="97" spans="1:16">
      <c r="A97" s="151"/>
      <c r="B97" s="151"/>
      <c r="C97" s="151"/>
      <c r="D97" s="151"/>
      <c r="E97" s="254"/>
      <c r="F97" s="254"/>
      <c r="G97" s="151"/>
      <c r="H97" s="151"/>
      <c r="I97" s="151"/>
      <c r="J97" s="151"/>
      <c r="K97" s="151"/>
      <c r="L97" s="151"/>
      <c r="M97" s="151"/>
      <c r="N97" s="151"/>
      <c r="O97" s="151"/>
      <c r="P97" s="151"/>
    </row>
    <row r="98" spans="1:16">
      <c r="A98" s="151"/>
      <c r="B98" s="151"/>
      <c r="C98" s="151"/>
      <c r="D98" s="151"/>
      <c r="E98" s="254"/>
      <c r="F98" s="254"/>
      <c r="G98" s="151"/>
      <c r="H98" s="151"/>
      <c r="I98" s="151"/>
      <c r="J98" s="151"/>
      <c r="K98" s="151"/>
      <c r="L98" s="151"/>
      <c r="M98" s="151"/>
      <c r="N98" s="151"/>
      <c r="O98" s="151"/>
      <c r="P98" s="151"/>
    </row>
    <row r="99" spans="1:16">
      <c r="A99" s="151"/>
      <c r="B99" s="151"/>
      <c r="C99" s="151"/>
      <c r="D99" s="151"/>
      <c r="E99" s="254"/>
      <c r="F99" s="254"/>
      <c r="G99" s="151"/>
      <c r="H99" s="151"/>
      <c r="I99" s="151"/>
      <c r="J99" s="151"/>
      <c r="K99" s="151"/>
      <c r="L99" s="151"/>
      <c r="M99" s="151"/>
      <c r="N99" s="151"/>
      <c r="O99" s="151"/>
      <c r="P99" s="151"/>
    </row>
    <row r="100" spans="1:16">
      <c r="A100" s="151"/>
      <c r="B100" s="151"/>
      <c r="C100" s="151"/>
      <c r="D100" s="151"/>
      <c r="E100" s="254"/>
      <c r="F100" s="254"/>
      <c r="G100" s="151"/>
      <c r="H100" s="151"/>
      <c r="I100" s="151"/>
      <c r="J100" s="151"/>
      <c r="K100" s="151"/>
      <c r="L100" s="151"/>
      <c r="M100" s="151"/>
      <c r="N100" s="151"/>
      <c r="O100" s="151"/>
      <c r="P100" s="151"/>
    </row>
    <row r="101" spans="1:16">
      <c r="A101" s="151"/>
      <c r="B101" s="151"/>
      <c r="C101" s="151"/>
      <c r="D101" s="151"/>
      <c r="E101" s="151"/>
      <c r="F101" s="151"/>
      <c r="G101" s="151"/>
      <c r="H101" s="151"/>
      <c r="I101" s="151"/>
      <c r="J101" s="151"/>
      <c r="K101" s="151"/>
      <c r="L101" s="151"/>
      <c r="M101" s="151"/>
      <c r="N101" s="151"/>
      <c r="O101" s="151"/>
      <c r="P101" s="151"/>
    </row>
    <row r="102" spans="1:16">
      <c r="A102" s="151"/>
      <c r="B102" s="151"/>
      <c r="C102" s="151"/>
      <c r="D102" s="151"/>
      <c r="E102" s="151"/>
      <c r="F102" s="151"/>
      <c r="G102" s="151"/>
      <c r="H102" s="151"/>
      <c r="I102" s="151"/>
      <c r="J102" s="151"/>
      <c r="K102" s="151"/>
      <c r="L102" s="151"/>
      <c r="M102" s="151"/>
      <c r="N102" s="151"/>
      <c r="O102" s="151"/>
      <c r="P102" s="151"/>
    </row>
    <row r="103" spans="1:16">
      <c r="A103" s="151"/>
      <c r="B103" s="151"/>
      <c r="C103" s="151"/>
      <c r="D103" s="151"/>
      <c r="E103" s="151"/>
      <c r="F103" s="151"/>
      <c r="G103" s="151"/>
      <c r="H103" s="151"/>
      <c r="I103" s="151"/>
      <c r="J103" s="151"/>
      <c r="K103" s="151"/>
      <c r="L103" s="151"/>
      <c r="M103" s="151"/>
      <c r="N103" s="151"/>
      <c r="O103" s="151"/>
      <c r="P103" s="151"/>
    </row>
    <row r="104" spans="1:16">
      <c r="A104" s="151"/>
      <c r="B104" s="151"/>
      <c r="C104" s="151"/>
      <c r="D104" s="151"/>
      <c r="E104" s="151"/>
      <c r="F104" s="151"/>
      <c r="G104" s="151"/>
      <c r="H104" s="151"/>
      <c r="I104" s="151"/>
      <c r="J104" s="151"/>
      <c r="K104" s="151"/>
      <c r="L104" s="151"/>
      <c r="M104" s="151"/>
      <c r="N104" s="151"/>
      <c r="O104" s="151"/>
      <c r="P104" s="151"/>
    </row>
    <row r="105" spans="1:16">
      <c r="A105" s="151"/>
      <c r="B105" s="151"/>
      <c r="C105" s="151"/>
      <c r="D105" s="151"/>
      <c r="E105" s="151"/>
      <c r="F105" s="151"/>
      <c r="G105" s="150"/>
      <c r="H105" s="150"/>
      <c r="I105" s="150"/>
      <c r="J105" s="150"/>
      <c r="K105" s="150"/>
      <c r="L105" s="151"/>
      <c r="M105" s="151"/>
      <c r="N105" s="151"/>
      <c r="O105" s="151"/>
      <c r="P105" s="151"/>
    </row>
    <row r="106" spans="1:16">
      <c r="A106" s="151"/>
      <c r="B106" s="151"/>
      <c r="C106" s="151"/>
      <c r="D106" s="151"/>
      <c r="E106" s="254"/>
      <c r="F106" s="254"/>
      <c r="G106" s="151"/>
      <c r="H106" s="151"/>
      <c r="I106" s="151"/>
      <c r="J106" s="151"/>
      <c r="K106" s="151"/>
      <c r="L106" s="151"/>
      <c r="M106" s="151"/>
      <c r="N106" s="151"/>
      <c r="O106" s="151"/>
      <c r="P106" s="151"/>
    </row>
    <row r="107" spans="1:16">
      <c r="A107" s="151"/>
      <c r="B107" s="151"/>
      <c r="C107" s="151"/>
      <c r="D107" s="151"/>
      <c r="E107" s="254"/>
      <c r="F107" s="254"/>
      <c r="G107" s="151"/>
      <c r="H107" s="151"/>
      <c r="I107" s="151"/>
      <c r="J107" s="151"/>
      <c r="K107" s="151"/>
      <c r="L107" s="151"/>
      <c r="M107" s="151"/>
      <c r="N107" s="151"/>
      <c r="O107" s="151"/>
      <c r="P107" s="151"/>
    </row>
    <row r="108" spans="1:16">
      <c r="A108" s="151"/>
      <c r="B108" s="151"/>
      <c r="C108" s="151"/>
      <c r="D108" s="151"/>
      <c r="E108" s="254"/>
      <c r="F108" s="254"/>
      <c r="G108" s="151"/>
      <c r="H108" s="151"/>
      <c r="I108" s="151"/>
      <c r="J108" s="151"/>
      <c r="K108" s="151"/>
      <c r="L108" s="151"/>
      <c r="M108" s="151"/>
      <c r="N108" s="151"/>
      <c r="O108" s="151"/>
      <c r="P108" s="151"/>
    </row>
    <row r="109" spans="1:16">
      <c r="A109" s="151"/>
      <c r="B109" s="151"/>
      <c r="C109" s="151"/>
      <c r="D109" s="151"/>
      <c r="E109" s="254"/>
      <c r="F109" s="254"/>
      <c r="G109" s="151"/>
      <c r="H109" s="151"/>
      <c r="I109" s="151"/>
      <c r="J109" s="151"/>
      <c r="K109" s="151"/>
      <c r="L109" s="151"/>
      <c r="M109" s="151"/>
      <c r="N109" s="151"/>
      <c r="O109" s="151"/>
      <c r="P109" s="151"/>
    </row>
    <row r="110" spans="1:16">
      <c r="A110" s="151"/>
      <c r="B110" s="151"/>
      <c r="C110" s="151"/>
      <c r="D110" s="151"/>
      <c r="E110" s="254"/>
      <c r="F110" s="254"/>
      <c r="G110" s="151"/>
      <c r="H110" s="151"/>
      <c r="I110" s="151"/>
      <c r="J110" s="151"/>
      <c r="K110" s="151"/>
      <c r="L110" s="151"/>
      <c r="M110" s="151"/>
      <c r="N110" s="151"/>
      <c r="O110" s="151"/>
      <c r="P110" s="151"/>
    </row>
    <row r="111" spans="1:16">
      <c r="A111" s="151"/>
      <c r="B111" s="151"/>
      <c r="C111" s="151"/>
      <c r="D111" s="151"/>
      <c r="E111" s="254"/>
      <c r="F111" s="254"/>
      <c r="G111" s="151"/>
      <c r="H111" s="151"/>
      <c r="I111" s="151"/>
      <c r="J111" s="151"/>
      <c r="K111" s="151"/>
      <c r="L111" s="151"/>
      <c r="M111" s="151"/>
      <c r="N111" s="151"/>
      <c r="O111" s="151"/>
      <c r="P111" s="151"/>
    </row>
    <row r="112" spans="1:16">
      <c r="A112" s="151"/>
      <c r="B112" s="151"/>
      <c r="C112" s="151"/>
      <c r="D112" s="151"/>
      <c r="E112" s="254"/>
      <c r="F112" s="254"/>
      <c r="G112" s="151"/>
      <c r="H112" s="151"/>
      <c r="I112" s="151"/>
      <c r="J112" s="151"/>
      <c r="K112" s="151"/>
      <c r="L112" s="151"/>
      <c r="M112" s="151"/>
      <c r="N112" s="151"/>
      <c r="O112" s="151"/>
      <c r="P112" s="151"/>
    </row>
    <row r="113" spans="1:16">
      <c r="A113" s="151"/>
      <c r="B113" s="151"/>
      <c r="C113" s="151"/>
      <c r="D113" s="151"/>
      <c r="E113" s="254"/>
      <c r="F113" s="254"/>
      <c r="G113" s="151"/>
      <c r="H113" s="151"/>
      <c r="I113" s="151"/>
      <c r="J113" s="151"/>
      <c r="K113" s="151"/>
      <c r="L113" s="151"/>
      <c r="M113" s="151"/>
      <c r="N113" s="151"/>
      <c r="O113" s="151"/>
      <c r="P113" s="151"/>
    </row>
    <row r="114" spans="1:16">
      <c r="A114" s="151"/>
      <c r="B114" s="151"/>
      <c r="C114" s="151"/>
      <c r="D114" s="151"/>
      <c r="E114" s="254"/>
      <c r="F114" s="254"/>
      <c r="G114" s="151"/>
      <c r="H114" s="151"/>
      <c r="I114" s="151"/>
      <c r="J114" s="151"/>
      <c r="K114" s="151"/>
      <c r="L114" s="151"/>
      <c r="M114" s="151"/>
      <c r="N114" s="151"/>
      <c r="O114" s="151"/>
      <c r="P114" s="151"/>
    </row>
    <row r="115" spans="1:16">
      <c r="A115" s="151"/>
      <c r="B115" s="151"/>
      <c r="C115" s="151"/>
      <c r="D115" s="151"/>
      <c r="E115" s="254"/>
      <c r="F115" s="254"/>
      <c r="G115" s="151"/>
      <c r="H115" s="151"/>
      <c r="I115" s="151"/>
      <c r="J115" s="151"/>
      <c r="K115" s="151"/>
      <c r="L115" s="151"/>
      <c r="M115" s="151"/>
      <c r="N115" s="151"/>
      <c r="O115" s="151"/>
      <c r="P115" s="151"/>
    </row>
    <row r="116" spans="1:16">
      <c r="A116" s="151"/>
      <c r="B116" s="151"/>
      <c r="C116" s="151"/>
      <c r="D116" s="151"/>
      <c r="E116" s="254"/>
      <c r="F116" s="254"/>
      <c r="G116" s="151"/>
      <c r="H116" s="151"/>
      <c r="I116" s="151"/>
      <c r="J116" s="151"/>
      <c r="K116" s="151"/>
      <c r="L116" s="151"/>
      <c r="M116" s="151"/>
      <c r="N116" s="151"/>
      <c r="O116" s="151"/>
      <c r="P116" s="151"/>
    </row>
    <row r="117" spans="1:16">
      <c r="A117" s="151"/>
      <c r="B117" s="151"/>
      <c r="C117" s="151"/>
      <c r="D117" s="151"/>
      <c r="E117" s="254"/>
      <c r="F117" s="254"/>
      <c r="G117" s="151"/>
      <c r="H117" s="151"/>
      <c r="I117" s="151"/>
      <c r="J117" s="151"/>
      <c r="K117" s="151"/>
      <c r="L117" s="151"/>
      <c r="M117" s="151"/>
      <c r="N117" s="151"/>
      <c r="O117" s="151"/>
      <c r="P117" s="151"/>
    </row>
    <row r="118" spans="1:16">
      <c r="A118" s="151"/>
      <c r="B118" s="151"/>
      <c r="C118" s="151"/>
      <c r="D118" s="151"/>
      <c r="E118" s="254"/>
      <c r="F118" s="254"/>
      <c r="G118" s="151"/>
      <c r="H118" s="151"/>
      <c r="I118" s="151"/>
      <c r="J118" s="151"/>
      <c r="K118" s="151"/>
      <c r="L118" s="151"/>
      <c r="M118" s="151"/>
      <c r="N118" s="151"/>
      <c r="O118" s="151"/>
      <c r="P118" s="151"/>
    </row>
    <row r="119" spans="1:16">
      <c r="A119" s="151"/>
      <c r="B119" s="151"/>
      <c r="C119" s="151"/>
      <c r="D119" s="151"/>
      <c r="E119" s="254"/>
      <c r="F119" s="254"/>
      <c r="G119" s="151"/>
      <c r="H119" s="151"/>
      <c r="I119" s="151"/>
      <c r="J119" s="151"/>
      <c r="K119" s="151"/>
      <c r="L119" s="151"/>
      <c r="M119" s="151"/>
      <c r="N119" s="151"/>
      <c r="O119" s="151"/>
      <c r="P119" s="151"/>
    </row>
    <row r="120" spans="1:16">
      <c r="A120" s="151"/>
      <c r="B120" s="151"/>
      <c r="C120" s="151"/>
      <c r="D120" s="151"/>
      <c r="E120" s="254"/>
      <c r="F120" s="254"/>
      <c r="G120" s="151"/>
      <c r="H120" s="151"/>
      <c r="I120" s="151"/>
      <c r="J120" s="151"/>
      <c r="K120" s="151"/>
      <c r="L120" s="151"/>
      <c r="M120" s="151"/>
      <c r="N120" s="151"/>
      <c r="O120" s="151"/>
      <c r="P120" s="151"/>
    </row>
    <row r="121" spans="1:16">
      <c r="A121" s="151"/>
      <c r="B121" s="151"/>
      <c r="C121" s="151"/>
      <c r="D121" s="151"/>
      <c r="E121" s="254"/>
      <c r="F121" s="254"/>
      <c r="G121" s="151"/>
      <c r="H121" s="151"/>
      <c r="I121" s="151"/>
      <c r="J121" s="151"/>
      <c r="K121" s="151"/>
      <c r="L121" s="151"/>
      <c r="M121" s="151"/>
      <c r="N121" s="151"/>
      <c r="O121" s="151"/>
      <c r="P121" s="151"/>
    </row>
    <row r="122" spans="1:16">
      <c r="A122" s="151"/>
      <c r="B122" s="151"/>
      <c r="C122" s="151"/>
      <c r="D122" s="151"/>
      <c r="E122" s="254"/>
      <c r="F122" s="254"/>
      <c r="G122" s="151"/>
      <c r="H122" s="151"/>
      <c r="I122" s="151"/>
      <c r="J122" s="151"/>
      <c r="K122" s="151"/>
      <c r="L122" s="151"/>
      <c r="M122" s="151"/>
      <c r="N122" s="151"/>
      <c r="O122" s="151"/>
      <c r="P122" s="151"/>
    </row>
    <row r="123" spans="1:16">
      <c r="A123" s="151"/>
      <c r="B123" s="151"/>
      <c r="C123" s="151"/>
      <c r="D123" s="151"/>
      <c r="E123" s="254"/>
      <c r="F123" s="254"/>
      <c r="G123" s="151"/>
      <c r="H123" s="151"/>
      <c r="I123" s="151"/>
      <c r="J123" s="151"/>
      <c r="K123" s="151"/>
      <c r="L123" s="151"/>
      <c r="M123" s="151"/>
      <c r="N123" s="151"/>
      <c r="O123" s="151"/>
      <c r="P123" s="151"/>
    </row>
    <row r="124" spans="1:16">
      <c r="A124" s="151"/>
      <c r="B124" s="151"/>
      <c r="C124" s="151"/>
      <c r="D124" s="151"/>
      <c r="E124" s="254"/>
      <c r="F124" s="254"/>
      <c r="G124" s="151"/>
      <c r="H124" s="151"/>
      <c r="I124" s="151"/>
      <c r="J124" s="151"/>
      <c r="K124" s="151"/>
      <c r="L124" s="151"/>
      <c r="M124" s="151"/>
      <c r="N124" s="151"/>
      <c r="O124" s="151"/>
      <c r="P124" s="151"/>
    </row>
    <row r="125" spans="1:16">
      <c r="A125" s="151"/>
      <c r="B125" s="151"/>
      <c r="C125" s="151"/>
      <c r="D125" s="151"/>
      <c r="E125" s="254"/>
      <c r="F125" s="254"/>
      <c r="G125" s="151"/>
      <c r="H125" s="151"/>
      <c r="I125" s="151"/>
      <c r="J125" s="151"/>
      <c r="K125" s="151"/>
      <c r="L125" s="151"/>
      <c r="M125" s="151"/>
      <c r="N125" s="151"/>
      <c r="O125" s="151"/>
      <c r="P125" s="151"/>
    </row>
    <row r="126" spans="1:16">
      <c r="A126" s="151"/>
      <c r="B126" s="151"/>
      <c r="C126" s="151"/>
      <c r="D126" s="151"/>
      <c r="E126" s="254"/>
      <c r="F126" s="254"/>
      <c r="G126" s="151"/>
      <c r="H126" s="151"/>
      <c r="I126" s="151"/>
      <c r="J126" s="151"/>
      <c r="K126" s="151"/>
      <c r="L126" s="151"/>
      <c r="M126" s="151"/>
      <c r="N126" s="151"/>
      <c r="O126" s="151"/>
      <c r="P126" s="151"/>
    </row>
    <row r="127" spans="1:16">
      <c r="A127" s="151"/>
      <c r="B127" s="151"/>
      <c r="C127" s="151"/>
      <c r="D127" s="151"/>
      <c r="E127" s="254"/>
      <c r="F127" s="254"/>
      <c r="G127" s="151"/>
      <c r="H127" s="151"/>
      <c r="I127" s="151"/>
      <c r="J127" s="151"/>
      <c r="K127" s="151"/>
      <c r="L127" s="151"/>
      <c r="M127" s="151"/>
      <c r="N127" s="151"/>
      <c r="O127" s="151"/>
      <c r="P127" s="151"/>
    </row>
    <row r="128" spans="1:16">
      <c r="A128" s="151"/>
      <c r="B128" s="151"/>
      <c r="C128" s="151"/>
      <c r="D128" s="151"/>
      <c r="E128" s="254"/>
      <c r="F128" s="254"/>
      <c r="G128" s="151"/>
      <c r="H128" s="151"/>
      <c r="I128" s="151"/>
      <c r="J128" s="151"/>
      <c r="K128" s="151"/>
      <c r="L128" s="151"/>
      <c r="M128" s="151"/>
      <c r="N128" s="151"/>
      <c r="O128" s="151"/>
      <c r="P128" s="151"/>
    </row>
    <row r="129" spans="1:16">
      <c r="A129" s="151"/>
      <c r="B129" s="151"/>
      <c r="C129" s="151"/>
      <c r="D129" s="151"/>
      <c r="E129" s="254"/>
      <c r="F129" s="254"/>
      <c r="G129" s="151"/>
      <c r="H129" s="151"/>
      <c r="I129" s="151"/>
      <c r="J129" s="151"/>
      <c r="K129" s="151"/>
      <c r="L129" s="151"/>
      <c r="M129" s="151"/>
      <c r="N129" s="151"/>
      <c r="O129" s="151"/>
      <c r="P129" s="151"/>
    </row>
    <row r="130" spans="1:16">
      <c r="A130" s="151"/>
      <c r="B130" s="151"/>
      <c r="C130" s="151"/>
      <c r="D130" s="151"/>
      <c r="E130" s="254"/>
      <c r="F130" s="254"/>
      <c r="G130" s="151"/>
      <c r="H130" s="151"/>
      <c r="I130" s="151"/>
      <c r="J130" s="151"/>
      <c r="K130" s="151"/>
      <c r="L130" s="151"/>
      <c r="M130" s="151"/>
      <c r="N130" s="151"/>
      <c r="O130" s="151"/>
      <c r="P130" s="151"/>
    </row>
    <row r="131" spans="1:16">
      <c r="A131" s="151"/>
      <c r="B131" s="151"/>
      <c r="C131" s="151"/>
      <c r="D131" s="151"/>
      <c r="E131" s="254"/>
      <c r="F131" s="254"/>
      <c r="G131" s="151"/>
      <c r="H131" s="151"/>
      <c r="I131" s="151"/>
      <c r="J131" s="151"/>
      <c r="K131" s="151"/>
      <c r="L131" s="151"/>
      <c r="M131" s="151"/>
      <c r="N131" s="151"/>
      <c r="O131" s="151"/>
      <c r="P131" s="151"/>
    </row>
    <row r="132" spans="1:16">
      <c r="A132" s="151"/>
      <c r="B132" s="151"/>
      <c r="C132" s="151"/>
      <c r="D132" s="151"/>
      <c r="E132" s="254"/>
      <c r="F132" s="254"/>
      <c r="G132" s="151"/>
      <c r="H132" s="151"/>
      <c r="I132" s="151"/>
      <c r="J132" s="151"/>
      <c r="K132" s="151"/>
      <c r="L132" s="151"/>
      <c r="M132" s="151"/>
      <c r="N132" s="151"/>
      <c r="O132" s="151"/>
      <c r="P132" s="151"/>
    </row>
    <row r="133" spans="1:16">
      <c r="A133" s="151"/>
      <c r="B133" s="151"/>
      <c r="C133" s="151"/>
      <c r="D133" s="151"/>
      <c r="E133" s="254"/>
      <c r="F133" s="254"/>
      <c r="G133" s="151"/>
      <c r="H133" s="151"/>
      <c r="I133" s="151"/>
      <c r="J133" s="151"/>
      <c r="K133" s="151"/>
      <c r="L133" s="151"/>
      <c r="M133" s="151"/>
      <c r="N133" s="151"/>
      <c r="O133" s="151"/>
      <c r="P133" s="151"/>
    </row>
    <row r="134" spans="1:16">
      <c r="A134" s="151"/>
      <c r="B134" s="151"/>
      <c r="C134" s="151"/>
      <c r="D134" s="151"/>
      <c r="E134" s="254"/>
      <c r="F134" s="254"/>
      <c r="G134" s="151"/>
      <c r="H134" s="151"/>
      <c r="I134" s="151"/>
      <c r="J134" s="151"/>
      <c r="K134" s="151"/>
      <c r="L134" s="151"/>
      <c r="M134" s="151"/>
      <c r="N134" s="151"/>
      <c r="O134" s="151"/>
      <c r="P134" s="151"/>
    </row>
    <row r="135" spans="1:16">
      <c r="A135" s="151"/>
      <c r="B135" s="151"/>
      <c r="C135" s="151"/>
      <c r="D135" s="151"/>
      <c r="E135" s="151"/>
      <c r="F135" s="151"/>
      <c r="G135" s="151"/>
      <c r="H135" s="151"/>
      <c r="I135" s="151"/>
      <c r="J135" s="151"/>
      <c r="K135" s="151"/>
      <c r="L135" s="151"/>
      <c r="M135" s="151"/>
      <c r="N135" s="151"/>
      <c r="O135" s="151"/>
      <c r="P135" s="151"/>
    </row>
    <row r="136" spans="1:16">
      <c r="A136" s="151"/>
      <c r="B136" s="151"/>
      <c r="C136" s="151"/>
      <c r="D136" s="151"/>
      <c r="E136" s="151"/>
      <c r="F136" s="151"/>
      <c r="G136" s="151"/>
      <c r="H136" s="151"/>
      <c r="I136" s="151"/>
      <c r="J136" s="151"/>
      <c r="K136" s="151"/>
      <c r="L136" s="151"/>
      <c r="M136" s="151"/>
      <c r="N136" s="151"/>
      <c r="O136" s="151"/>
      <c r="P136" s="151"/>
    </row>
    <row r="137" spans="1:16">
      <c r="A137" s="151"/>
      <c r="B137" s="151"/>
      <c r="C137" s="151"/>
      <c r="D137" s="151"/>
      <c r="E137" s="151"/>
      <c r="F137" s="151"/>
      <c r="G137" s="151"/>
      <c r="H137" s="151"/>
      <c r="I137" s="151"/>
      <c r="J137" s="151"/>
      <c r="K137" s="151"/>
      <c r="L137" s="151"/>
      <c r="M137" s="151"/>
      <c r="N137" s="151"/>
      <c r="O137" s="151"/>
      <c r="P137" s="151"/>
    </row>
    <row r="138" spans="1:16">
      <c r="A138" s="151"/>
      <c r="B138" s="151"/>
      <c r="C138" s="151"/>
      <c r="D138" s="151"/>
      <c r="E138" s="151"/>
      <c r="F138" s="151"/>
      <c r="G138" s="151"/>
      <c r="H138" s="151"/>
      <c r="I138" s="151"/>
      <c r="J138" s="151"/>
      <c r="K138" s="151"/>
      <c r="L138" s="151"/>
      <c r="M138" s="151"/>
      <c r="N138" s="151"/>
      <c r="O138" s="151"/>
      <c r="P138" s="151"/>
    </row>
    <row r="139" spans="1:16">
      <c r="A139" s="151"/>
      <c r="B139" s="151"/>
      <c r="C139" s="151"/>
      <c r="D139" s="151"/>
      <c r="E139" s="151"/>
      <c r="F139" s="151"/>
      <c r="G139" s="151"/>
      <c r="H139" s="151"/>
      <c r="I139" s="151"/>
      <c r="J139" s="151"/>
      <c r="K139" s="151"/>
      <c r="L139" s="151"/>
      <c r="M139" s="151"/>
      <c r="N139" s="151"/>
      <c r="O139" s="151"/>
      <c r="P139" s="151"/>
    </row>
    <row r="140" spans="1:16">
      <c r="A140" s="151"/>
      <c r="B140" s="151"/>
      <c r="C140" s="151"/>
      <c r="D140" s="151"/>
      <c r="E140" s="151"/>
      <c r="F140" s="151"/>
      <c r="G140" s="151"/>
      <c r="H140" s="151"/>
      <c r="I140" s="151"/>
      <c r="J140" s="151"/>
      <c r="K140" s="151"/>
      <c r="L140" s="151"/>
      <c r="M140" s="151"/>
      <c r="N140" s="151"/>
      <c r="O140" s="151"/>
      <c r="P140" s="151"/>
    </row>
    <row r="141" spans="1:16">
      <c r="A141" s="151"/>
      <c r="B141" s="151"/>
      <c r="C141" s="151"/>
      <c r="D141" s="151"/>
      <c r="E141" s="151"/>
      <c r="F141" s="151"/>
      <c r="G141" s="151"/>
      <c r="H141" s="151"/>
      <c r="I141" s="151"/>
      <c r="J141" s="151"/>
      <c r="K141" s="151"/>
      <c r="L141" s="151"/>
      <c r="M141" s="151"/>
      <c r="N141" s="151"/>
      <c r="O141" s="151"/>
      <c r="P141" s="151"/>
    </row>
    <row r="142" spans="1:16">
      <c r="A142" s="151"/>
      <c r="B142" s="151"/>
      <c r="C142" s="151"/>
      <c r="D142" s="151"/>
      <c r="E142" s="151"/>
      <c r="F142" s="151"/>
      <c r="G142" s="151"/>
      <c r="H142" s="151"/>
      <c r="I142" s="151"/>
      <c r="J142" s="151"/>
      <c r="K142" s="151"/>
      <c r="L142" s="151"/>
      <c r="M142" s="151"/>
      <c r="N142" s="151"/>
      <c r="O142" s="151"/>
      <c r="P142" s="151"/>
    </row>
    <row r="143" spans="1:16">
      <c r="A143" s="151"/>
      <c r="B143" s="151"/>
      <c r="C143" s="151"/>
      <c r="D143" s="151"/>
      <c r="E143" s="151"/>
      <c r="F143" s="151"/>
      <c r="G143" s="151"/>
      <c r="H143" s="151"/>
      <c r="I143" s="151"/>
      <c r="J143" s="151"/>
      <c r="K143" s="151"/>
      <c r="L143" s="151"/>
      <c r="M143" s="151"/>
      <c r="N143" s="151"/>
      <c r="O143" s="151"/>
      <c r="P143" s="151"/>
    </row>
    <row r="144" spans="1:16">
      <c r="A144" s="151"/>
      <c r="B144" s="151"/>
      <c r="C144" s="151"/>
      <c r="D144" s="151"/>
      <c r="E144" s="151"/>
      <c r="F144" s="151"/>
      <c r="G144" s="151"/>
      <c r="H144" s="151"/>
      <c r="I144" s="151"/>
      <c r="J144" s="151"/>
      <c r="K144" s="151"/>
      <c r="L144" s="151"/>
      <c r="M144" s="151"/>
      <c r="N144" s="151"/>
      <c r="O144" s="151"/>
      <c r="P144" s="151"/>
    </row>
    <row r="145" spans="1:16">
      <c r="A145" s="151"/>
      <c r="B145" s="151"/>
      <c r="C145" s="151"/>
      <c r="D145" s="151"/>
      <c r="E145" s="151"/>
      <c r="F145" s="151"/>
      <c r="G145" s="151"/>
      <c r="H145" s="151"/>
      <c r="I145" s="151"/>
      <c r="J145" s="151"/>
      <c r="K145" s="151"/>
      <c r="L145" s="151"/>
      <c r="M145" s="151"/>
      <c r="N145" s="151"/>
      <c r="O145" s="151"/>
      <c r="P145" s="151"/>
    </row>
    <row r="146" spans="1:16">
      <c r="A146" s="151"/>
      <c r="B146" s="151"/>
      <c r="C146" s="151"/>
      <c r="D146" s="151"/>
      <c r="E146" s="151"/>
      <c r="F146" s="151"/>
      <c r="G146" s="151"/>
      <c r="H146" s="151"/>
      <c r="I146" s="151"/>
      <c r="J146" s="151"/>
      <c r="K146" s="151"/>
      <c r="L146" s="151"/>
      <c r="M146" s="151"/>
      <c r="N146" s="151"/>
      <c r="O146" s="151"/>
      <c r="P146" s="151"/>
    </row>
    <row r="147" spans="1:16">
      <c r="A147" s="151"/>
      <c r="B147" s="151"/>
      <c r="C147" s="151"/>
      <c r="D147" s="151"/>
      <c r="E147" s="151"/>
      <c r="F147" s="151"/>
      <c r="G147" s="151"/>
      <c r="H147" s="151"/>
      <c r="I147" s="151"/>
      <c r="J147" s="151"/>
      <c r="K147" s="151"/>
      <c r="L147" s="151"/>
      <c r="M147" s="151"/>
      <c r="N147" s="151"/>
      <c r="O147" s="151"/>
      <c r="P147" s="151"/>
    </row>
    <row r="148" spans="1:16">
      <c r="A148" s="151"/>
      <c r="B148" s="151"/>
      <c r="C148" s="151"/>
      <c r="D148" s="151"/>
      <c r="E148" s="151"/>
      <c r="F148" s="151"/>
      <c r="G148" s="151"/>
      <c r="H148" s="151"/>
      <c r="I148" s="151"/>
      <c r="J148" s="151"/>
      <c r="K148" s="151"/>
      <c r="L148" s="151"/>
      <c r="M148" s="151"/>
      <c r="N148" s="151"/>
      <c r="O148" s="151"/>
      <c r="P148" s="151"/>
    </row>
    <row r="149" spans="1:16">
      <c r="A149" s="151"/>
      <c r="B149" s="151"/>
      <c r="C149" s="151"/>
      <c r="D149" s="151"/>
      <c r="E149" s="151"/>
      <c r="F149" s="151"/>
      <c r="G149" s="151"/>
      <c r="H149" s="151"/>
      <c r="I149" s="151"/>
      <c r="J149" s="151"/>
      <c r="K149" s="151"/>
      <c r="L149" s="151"/>
      <c r="M149" s="151"/>
      <c r="N149" s="151"/>
      <c r="O149" s="151"/>
      <c r="P149" s="151"/>
    </row>
    <row r="150" spans="1:16">
      <c r="A150" s="151"/>
      <c r="B150" s="151"/>
      <c r="C150" s="151"/>
      <c r="D150" s="151"/>
      <c r="E150" s="151"/>
      <c r="F150" s="151"/>
      <c r="G150" s="151"/>
      <c r="H150" s="151"/>
      <c r="I150" s="151"/>
      <c r="J150" s="151"/>
      <c r="K150" s="151"/>
      <c r="L150" s="151"/>
      <c r="M150" s="151"/>
      <c r="N150" s="151"/>
      <c r="O150" s="151"/>
      <c r="P150" s="151"/>
    </row>
    <row r="151" spans="1:16">
      <c r="A151" s="151"/>
      <c r="B151" s="151"/>
      <c r="C151" s="151"/>
      <c r="D151" s="151"/>
      <c r="E151" s="151"/>
      <c r="F151" s="151"/>
      <c r="G151" s="151"/>
      <c r="H151" s="151"/>
      <c r="I151" s="151"/>
      <c r="J151" s="151"/>
      <c r="K151" s="151"/>
      <c r="L151" s="151"/>
      <c r="M151" s="151"/>
      <c r="N151" s="151"/>
      <c r="O151" s="151"/>
      <c r="P151" s="151"/>
    </row>
    <row r="152" spans="1:16">
      <c r="A152" s="151"/>
      <c r="B152" s="151"/>
      <c r="C152" s="151"/>
      <c r="D152" s="151"/>
      <c r="E152" s="151"/>
      <c r="F152" s="151"/>
      <c r="G152" s="151"/>
      <c r="H152" s="151"/>
      <c r="I152" s="151"/>
      <c r="J152" s="151"/>
      <c r="K152" s="151"/>
      <c r="L152" s="151"/>
      <c r="M152" s="151"/>
      <c r="N152" s="151"/>
      <c r="O152" s="151"/>
      <c r="P152" s="151"/>
    </row>
    <row r="153" spans="1:16">
      <c r="A153" s="151"/>
      <c r="B153" s="151"/>
      <c r="C153" s="151"/>
      <c r="D153" s="151"/>
      <c r="E153" s="151"/>
      <c r="F153" s="151"/>
      <c r="G153" s="151"/>
      <c r="H153" s="151"/>
      <c r="I153" s="151"/>
      <c r="J153" s="151"/>
      <c r="K153" s="151"/>
      <c r="L153" s="151"/>
      <c r="M153" s="151"/>
      <c r="N153" s="151"/>
      <c r="O153" s="151"/>
      <c r="P153" s="151"/>
    </row>
    <row r="154" spans="1:16">
      <c r="A154" s="151"/>
      <c r="B154" s="151"/>
      <c r="C154" s="151"/>
      <c r="D154" s="151"/>
      <c r="E154" s="151"/>
      <c r="F154" s="151"/>
      <c r="G154" s="151"/>
      <c r="H154" s="151"/>
      <c r="I154" s="151"/>
      <c r="J154" s="151"/>
      <c r="K154" s="151"/>
      <c r="L154" s="151"/>
      <c r="M154" s="151"/>
      <c r="N154" s="151"/>
      <c r="O154" s="151"/>
      <c r="P154" s="151"/>
    </row>
    <row r="155" spans="1:16">
      <c r="A155" s="151"/>
      <c r="B155" s="151"/>
      <c r="C155" s="151"/>
      <c r="D155" s="151"/>
      <c r="E155" s="151"/>
      <c r="F155" s="151"/>
      <c r="G155" s="151"/>
      <c r="H155" s="151"/>
      <c r="I155" s="151"/>
      <c r="J155" s="151"/>
      <c r="K155" s="151"/>
      <c r="L155" s="151"/>
      <c r="M155" s="151"/>
      <c r="N155" s="151"/>
      <c r="O155" s="151"/>
      <c r="P155" s="151"/>
    </row>
    <row r="156" spans="1:16">
      <c r="A156" s="151"/>
      <c r="B156" s="151"/>
      <c r="C156" s="151"/>
      <c r="D156" s="151"/>
      <c r="E156" s="151"/>
      <c r="F156" s="151"/>
      <c r="G156" s="151"/>
      <c r="H156" s="151"/>
      <c r="I156" s="151"/>
      <c r="J156" s="151"/>
      <c r="K156" s="151"/>
      <c r="L156" s="151"/>
      <c r="M156" s="151"/>
      <c r="N156" s="151"/>
      <c r="O156" s="151"/>
      <c r="P156" s="151"/>
    </row>
    <row r="157" spans="1:16">
      <c r="A157" s="151"/>
      <c r="B157" s="151"/>
      <c r="C157" s="151"/>
      <c r="D157" s="151"/>
      <c r="E157" s="151"/>
      <c r="F157" s="151"/>
      <c r="G157" s="151"/>
      <c r="H157" s="151"/>
      <c r="I157" s="151"/>
      <c r="J157" s="151"/>
      <c r="K157" s="151"/>
      <c r="L157" s="151"/>
      <c r="M157" s="151"/>
      <c r="N157" s="151"/>
      <c r="O157" s="151"/>
      <c r="P157" s="151"/>
    </row>
    <row r="158" spans="1:16">
      <c r="A158" s="151"/>
      <c r="B158" s="151"/>
      <c r="C158" s="151"/>
      <c r="D158" s="151"/>
      <c r="E158" s="151"/>
      <c r="F158" s="151"/>
      <c r="G158" s="151"/>
      <c r="H158" s="151"/>
      <c r="I158" s="151"/>
      <c r="J158" s="151"/>
      <c r="K158" s="151"/>
      <c r="L158" s="151"/>
      <c r="M158" s="151"/>
      <c r="N158" s="151"/>
      <c r="O158" s="151"/>
      <c r="P158" s="151"/>
    </row>
    <row r="159" spans="1:16">
      <c r="A159" s="151"/>
      <c r="B159" s="151"/>
      <c r="C159" s="151"/>
      <c r="D159" s="151"/>
      <c r="E159" s="151"/>
      <c r="F159" s="151"/>
      <c r="G159" s="151"/>
      <c r="H159" s="151"/>
      <c r="I159" s="151"/>
      <c r="J159" s="151"/>
      <c r="K159" s="151"/>
      <c r="L159" s="151"/>
      <c r="M159" s="151"/>
      <c r="N159" s="151"/>
      <c r="O159" s="151"/>
      <c r="P159" s="151"/>
    </row>
    <row r="160" spans="1:16">
      <c r="A160" s="151"/>
      <c r="B160" s="151"/>
      <c r="C160" s="151"/>
      <c r="D160" s="151"/>
      <c r="E160" s="151"/>
      <c r="F160" s="151"/>
      <c r="G160" s="151"/>
      <c r="H160" s="151"/>
      <c r="I160" s="151"/>
      <c r="J160" s="151"/>
      <c r="K160" s="151"/>
      <c r="L160" s="151"/>
      <c r="M160" s="151"/>
      <c r="N160" s="151"/>
      <c r="O160" s="151"/>
      <c r="P160" s="151"/>
    </row>
    <row r="161" spans="1:16">
      <c r="A161" s="151"/>
      <c r="B161" s="151"/>
      <c r="C161" s="151"/>
      <c r="D161" s="151"/>
      <c r="E161" s="151"/>
      <c r="F161" s="151"/>
      <c r="G161" s="151"/>
      <c r="H161" s="151"/>
      <c r="I161" s="151"/>
      <c r="J161" s="151"/>
      <c r="K161" s="151"/>
      <c r="L161" s="151"/>
      <c r="M161" s="151"/>
      <c r="N161" s="151"/>
      <c r="O161" s="151"/>
      <c r="P161" s="151"/>
    </row>
    <row r="162" spans="1:16">
      <c r="A162" s="151"/>
      <c r="B162" s="151"/>
      <c r="C162" s="151"/>
      <c r="D162" s="151"/>
      <c r="E162" s="151"/>
      <c r="F162" s="151"/>
      <c r="G162" s="151"/>
      <c r="H162" s="151"/>
      <c r="I162" s="151"/>
      <c r="J162" s="151"/>
      <c r="K162" s="151"/>
      <c r="L162" s="151"/>
      <c r="M162" s="151"/>
      <c r="N162" s="151"/>
      <c r="O162" s="151"/>
      <c r="P162" s="151"/>
    </row>
    <row r="163" spans="1:16">
      <c r="A163" s="151"/>
      <c r="B163" s="151"/>
      <c r="C163" s="151"/>
      <c r="D163" s="151"/>
      <c r="E163" s="151"/>
      <c r="F163" s="151"/>
      <c r="G163" s="151"/>
      <c r="H163" s="151"/>
      <c r="I163" s="151"/>
      <c r="J163" s="151"/>
      <c r="K163" s="151"/>
      <c r="L163" s="151"/>
      <c r="M163" s="151"/>
      <c r="N163" s="151"/>
      <c r="O163" s="151"/>
      <c r="P163" s="151"/>
    </row>
    <row r="164" spans="1:16">
      <c r="A164" s="151"/>
      <c r="B164" s="151"/>
      <c r="C164" s="151"/>
      <c r="D164" s="151"/>
      <c r="E164" s="151"/>
      <c r="F164" s="151"/>
      <c r="G164" s="151"/>
      <c r="H164" s="151"/>
      <c r="I164" s="151"/>
      <c r="J164" s="151"/>
      <c r="K164" s="151"/>
      <c r="L164" s="151"/>
      <c r="M164" s="151"/>
      <c r="N164" s="151"/>
      <c r="O164" s="151"/>
      <c r="P164" s="151"/>
    </row>
    <row r="165" spans="1:16">
      <c r="A165" s="151"/>
      <c r="B165" s="151"/>
      <c r="C165" s="151"/>
      <c r="D165" s="151"/>
      <c r="E165" s="151"/>
      <c r="F165" s="151"/>
      <c r="G165" s="151"/>
      <c r="H165" s="151"/>
      <c r="I165" s="151"/>
      <c r="J165" s="151"/>
      <c r="K165" s="151"/>
      <c r="L165" s="151"/>
      <c r="M165" s="151"/>
      <c r="N165" s="151"/>
      <c r="O165" s="151"/>
      <c r="P165" s="151"/>
    </row>
    <row r="166" spans="1:16">
      <c r="A166" s="151"/>
      <c r="B166" s="151"/>
      <c r="C166" s="151"/>
      <c r="D166" s="151"/>
      <c r="E166" s="151"/>
      <c r="F166" s="151"/>
      <c r="G166" s="151"/>
      <c r="H166" s="151"/>
      <c r="I166" s="151"/>
      <c r="J166" s="151"/>
      <c r="K166" s="151"/>
      <c r="L166" s="151"/>
      <c r="M166" s="151"/>
      <c r="N166" s="151"/>
      <c r="O166" s="151"/>
      <c r="P166" s="151"/>
    </row>
    <row r="167" spans="1:16">
      <c r="A167" s="151"/>
      <c r="B167" s="151"/>
      <c r="C167" s="151"/>
      <c r="D167" s="151"/>
      <c r="E167" s="151"/>
      <c r="F167" s="151"/>
      <c r="G167" s="151"/>
      <c r="H167" s="151"/>
      <c r="I167" s="151"/>
      <c r="J167" s="151"/>
      <c r="K167" s="151"/>
      <c r="L167" s="151"/>
      <c r="M167" s="151"/>
      <c r="N167" s="151"/>
      <c r="O167" s="151"/>
      <c r="P167" s="151"/>
    </row>
    <row r="168" spans="1:16">
      <c r="A168" s="151"/>
      <c r="B168" s="151"/>
      <c r="C168" s="151"/>
      <c r="D168" s="151"/>
      <c r="E168" s="151"/>
      <c r="F168" s="151"/>
      <c r="G168" s="151"/>
      <c r="H168" s="151"/>
      <c r="I168" s="151"/>
      <c r="J168" s="151"/>
      <c r="K168" s="151"/>
      <c r="L168" s="151"/>
      <c r="M168" s="151"/>
      <c r="N168" s="151"/>
      <c r="O168" s="151"/>
      <c r="P168" s="151"/>
    </row>
  </sheetData>
  <mergeCells count="139">
    <mergeCell ref="E133:F133"/>
    <mergeCell ref="E134:F134"/>
    <mergeCell ref="E128:F128"/>
    <mergeCell ref="E129:F129"/>
    <mergeCell ref="E130:F130"/>
    <mergeCell ref="E131:F131"/>
    <mergeCell ref="E132:F132"/>
    <mergeCell ref="E123:F123"/>
    <mergeCell ref="E124:F124"/>
    <mergeCell ref="E125:F125"/>
    <mergeCell ref="E126:F126"/>
    <mergeCell ref="E127:F127"/>
    <mergeCell ref="E118:F118"/>
    <mergeCell ref="E119:F119"/>
    <mergeCell ref="E120:F120"/>
    <mergeCell ref="E121:F121"/>
    <mergeCell ref="E122:F122"/>
    <mergeCell ref="E113:F113"/>
    <mergeCell ref="E114:F114"/>
    <mergeCell ref="E115:F115"/>
    <mergeCell ref="E116:F116"/>
    <mergeCell ref="E117:F117"/>
    <mergeCell ref="E108:F108"/>
    <mergeCell ref="E109:F109"/>
    <mergeCell ref="E110:F110"/>
    <mergeCell ref="E111:F111"/>
    <mergeCell ref="E112:F112"/>
    <mergeCell ref="E99:F99"/>
    <mergeCell ref="E100:F100"/>
    <mergeCell ref="E106:F106"/>
    <mergeCell ref="E107:F107"/>
    <mergeCell ref="E94:F94"/>
    <mergeCell ref="E95:F95"/>
    <mergeCell ref="E96:F96"/>
    <mergeCell ref="E97:F97"/>
    <mergeCell ref="E98:F98"/>
    <mergeCell ref="E89:F89"/>
    <mergeCell ref="E90:F90"/>
    <mergeCell ref="E91:F91"/>
    <mergeCell ref="E92:F92"/>
    <mergeCell ref="E93:F93"/>
    <mergeCell ref="E84:F84"/>
    <mergeCell ref="E85:F85"/>
    <mergeCell ref="E86:F86"/>
    <mergeCell ref="E87:F87"/>
    <mergeCell ref="E88:F88"/>
    <mergeCell ref="E79:F79"/>
    <mergeCell ref="E80:F80"/>
    <mergeCell ref="E81:F81"/>
    <mergeCell ref="E82:F82"/>
    <mergeCell ref="E83:F83"/>
    <mergeCell ref="E74:F74"/>
    <mergeCell ref="E75:F75"/>
    <mergeCell ref="E76:F76"/>
    <mergeCell ref="E77:F77"/>
    <mergeCell ref="E78:F78"/>
    <mergeCell ref="E65:F65"/>
    <mergeCell ref="E66:F66"/>
    <mergeCell ref="E72:F72"/>
    <mergeCell ref="E73:F73"/>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47:F47"/>
    <mergeCell ref="E48:F48"/>
    <mergeCell ref="E49:F49"/>
    <mergeCell ref="E40:F40"/>
    <mergeCell ref="E41:F41"/>
    <mergeCell ref="E42:F42"/>
    <mergeCell ref="E43:F43"/>
    <mergeCell ref="E44:F44"/>
    <mergeCell ref="G22:I22"/>
    <mergeCell ref="G23:I23"/>
    <mergeCell ref="G24:I24"/>
    <mergeCell ref="E38:F38"/>
    <mergeCell ref="E39:F39"/>
    <mergeCell ref="E22:F22"/>
    <mergeCell ref="E23:F23"/>
    <mergeCell ref="E24:F24"/>
    <mergeCell ref="E25:F25"/>
    <mergeCell ref="E26:F26"/>
    <mergeCell ref="E27:F27"/>
    <mergeCell ref="G5:I5"/>
    <mergeCell ref="G6:I6"/>
    <mergeCell ref="G7:I7"/>
    <mergeCell ref="G8:I8"/>
    <mergeCell ref="G9:I9"/>
    <mergeCell ref="G10:I10"/>
    <mergeCell ref="G11:I11"/>
    <mergeCell ref="G12:I12"/>
    <mergeCell ref="G13:I13"/>
    <mergeCell ref="G14:I14"/>
    <mergeCell ref="G15:I15"/>
    <mergeCell ref="G16:I16"/>
    <mergeCell ref="G17:I17"/>
    <mergeCell ref="E33:F33"/>
    <mergeCell ref="E34:F34"/>
    <mergeCell ref="G4:I4"/>
    <mergeCell ref="E28:F28"/>
    <mergeCell ref="E29:F29"/>
    <mergeCell ref="E30:F30"/>
    <mergeCell ref="E31:F31"/>
    <mergeCell ref="E32:F32"/>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G18:I18"/>
    <mergeCell ref="E19:F19"/>
    <mergeCell ref="E20:F20"/>
    <mergeCell ref="E21:F21"/>
    <mergeCell ref="G19:I19"/>
    <mergeCell ref="G20:I20"/>
    <mergeCell ref="G21:I21"/>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3">
    <tabColor theme="6" tint="0.59999389629810485"/>
  </sheetPr>
  <dimension ref="A1:E74"/>
  <sheetViews>
    <sheetView topLeftCell="A40" zoomScale="85" zoomScaleNormal="85" workbookViewId="0">
      <selection activeCell="G36" sqref="G36"/>
    </sheetView>
  </sheetViews>
  <sheetFormatPr defaultRowHeight="15"/>
  <cols>
    <col min="1" max="1" width="71.85546875" customWidth="1"/>
    <col min="2" max="2" width="23.85546875" customWidth="1"/>
    <col min="3" max="3" width="26.42578125" customWidth="1"/>
    <col min="4" max="4" width="23.85546875" customWidth="1"/>
    <col min="5" max="5" width="20.5703125" customWidth="1"/>
  </cols>
  <sheetData>
    <row r="1" spans="1:5">
      <c r="A1" s="1" t="s">
        <v>24</v>
      </c>
      <c r="B1" s="4"/>
      <c r="C1" s="2"/>
      <c r="D1" s="1"/>
      <c r="E1" s="4"/>
    </row>
    <row r="2" spans="1:5" ht="126.75" customHeight="1">
      <c r="A2" s="255" t="s">
        <v>128</v>
      </c>
      <c r="B2" s="256"/>
      <c r="C2" s="256"/>
      <c r="D2" s="256"/>
      <c r="E2" s="257"/>
    </row>
    <row r="4" spans="1:5">
      <c r="A4" s="1" t="s">
        <v>32</v>
      </c>
      <c r="B4" s="4"/>
      <c r="C4" s="2"/>
      <c r="D4" s="1"/>
      <c r="E4" s="4"/>
    </row>
    <row r="5" spans="1:5">
      <c r="A5" s="11" t="s">
        <v>23</v>
      </c>
      <c r="D5" s="21"/>
      <c r="E5" s="21"/>
    </row>
    <row r="6" spans="1:5">
      <c r="A6" s="11"/>
      <c r="D6" s="22"/>
      <c r="E6" s="22"/>
    </row>
    <row r="7" spans="1:5" ht="18.75" customHeight="1">
      <c r="A7" s="3" t="s">
        <v>25</v>
      </c>
      <c r="B7" s="117" t="s">
        <v>26</v>
      </c>
      <c r="C7" s="18" t="s">
        <v>27</v>
      </c>
      <c r="D7" s="57" t="s">
        <v>28</v>
      </c>
      <c r="E7" s="20" t="s">
        <v>29</v>
      </c>
    </row>
    <row r="8" spans="1:5">
      <c r="A8" s="26"/>
      <c r="B8" s="131" t="s">
        <v>31</v>
      </c>
      <c r="C8" s="27"/>
      <c r="D8" s="118" t="s">
        <v>30</v>
      </c>
      <c r="E8" s="28" t="s">
        <v>30</v>
      </c>
    </row>
    <row r="9" spans="1:5">
      <c r="A9" s="49" t="str">
        <f>'Input Opening RAB'!G4</f>
        <v>Sub-transmission lines and cables</v>
      </c>
      <c r="B9" s="89">
        <f>'Input Opening RAB'!J4</f>
        <v>1403.7886147320628</v>
      </c>
      <c r="C9" s="89">
        <f>'Input Opening RAB'!K4</f>
        <v>0</v>
      </c>
      <c r="D9" s="89">
        <f>'Input Opening RAB'!L4</f>
        <v>33.08211868107152</v>
      </c>
      <c r="E9" s="89">
        <f>'Input Opening RAB'!M4</f>
        <v>46.298951338166589</v>
      </c>
    </row>
    <row r="10" spans="1:5">
      <c r="A10" s="49" t="str">
        <f>'Input Opening RAB'!G5</f>
        <v>Cable tunnel (dx)</v>
      </c>
      <c r="B10" s="89">
        <f>'Input Opening RAB'!J5</f>
        <v>128.92097430089834</v>
      </c>
      <c r="C10" s="89">
        <f>'Input Opening RAB'!K5</f>
        <v>0</v>
      </c>
      <c r="D10" s="89">
        <f>'Input Opening RAB'!L5</f>
        <v>67.432796191310828</v>
      </c>
      <c r="E10" s="89">
        <f>'Input Opening RAB'!M5</f>
        <v>70</v>
      </c>
    </row>
    <row r="11" spans="1:5">
      <c r="A11" s="49" t="str">
        <f>'Input Opening RAB'!G6</f>
        <v>Distribution lines and cables</v>
      </c>
      <c r="B11" s="89">
        <f>'Input Opening RAB'!J6</f>
        <v>3190.8455609959765</v>
      </c>
      <c r="C11" s="89">
        <f>'Input Opening RAB'!K6</f>
        <v>0</v>
      </c>
      <c r="D11" s="89">
        <f>'Input Opening RAB'!L6</f>
        <v>46.947568413368408</v>
      </c>
      <c r="E11" s="89">
        <f>'Input Opening RAB'!M6</f>
        <v>58.033383369141177</v>
      </c>
    </row>
    <row r="12" spans="1:5">
      <c r="A12" s="49" t="str">
        <f>'Input Opening RAB'!G7</f>
        <v>Substations</v>
      </c>
      <c r="B12" s="89">
        <f>'Input Opening RAB'!J7</f>
        <v>3451.1634692551952</v>
      </c>
      <c r="C12" s="89">
        <f>'Input Opening RAB'!K7</f>
        <v>0</v>
      </c>
      <c r="D12" s="89">
        <f>'Input Opening RAB'!L7</f>
        <v>34.977326927112472</v>
      </c>
      <c r="E12" s="89">
        <f>'Input Opening RAB'!M7</f>
        <v>46.842831924321999</v>
      </c>
    </row>
    <row r="13" spans="1:5">
      <c r="A13" s="49" t="str">
        <f>'Input Opening RAB'!G8</f>
        <v>Transformers</v>
      </c>
      <c r="B13" s="89">
        <f>'Input Opening RAB'!J8</f>
        <v>682.59316957085889</v>
      </c>
      <c r="C13" s="89">
        <f>'Input Opening RAB'!K8</f>
        <v>0</v>
      </c>
      <c r="D13" s="89">
        <f>'Input Opening RAB'!L8</f>
        <v>30.480576899188691</v>
      </c>
      <c r="E13" s="89">
        <f>'Input Opening RAB'!M8</f>
        <v>45.887214388616371</v>
      </c>
    </row>
    <row r="14" spans="1:5">
      <c r="A14" s="49" t="str">
        <f>'Input Opening RAB'!G9</f>
        <v>Low Voltage Lines and Cables</v>
      </c>
      <c r="B14" s="89">
        <f>'Input Opening RAB'!J9</f>
        <v>1588.5345227032271</v>
      </c>
      <c r="C14" s="89">
        <f>'Input Opening RAB'!K9</f>
        <v>0</v>
      </c>
      <c r="D14" s="89">
        <f>'Input Opening RAB'!L9</f>
        <v>39.89751867509063</v>
      </c>
      <c r="E14" s="89">
        <f>'Input Opening RAB'!M9</f>
        <v>52.073244732796169</v>
      </c>
    </row>
    <row r="15" spans="1:5">
      <c r="A15" s="49" t="str">
        <f>'Input Opening RAB'!G10</f>
        <v>Customer Metering and Load Control</v>
      </c>
      <c r="B15" s="89">
        <f>'Input Opening RAB'!J10</f>
        <v>130.8690262983088</v>
      </c>
      <c r="C15" s="89">
        <f>'Input Opening RAB'!K10</f>
        <v>0</v>
      </c>
      <c r="D15" s="89">
        <f>'Input Opening RAB'!L10</f>
        <v>14.476029211645269</v>
      </c>
      <c r="E15" s="89">
        <f>'Input Opening RAB'!M10</f>
        <v>25</v>
      </c>
    </row>
    <row r="16" spans="1:5">
      <c r="A16" s="49" t="str">
        <f>'Input Opening RAB'!G11</f>
        <v>Customer Metering (digital)</v>
      </c>
      <c r="B16" s="89">
        <f>'Input Opening RAB'!J11</f>
        <v>127.65566180967656</v>
      </c>
      <c r="C16" s="89">
        <f>'Input Opening RAB'!K11</f>
        <v>0</v>
      </c>
      <c r="D16" s="89">
        <f>'Input Opening RAB'!L11</f>
        <v>12.681339560491102</v>
      </c>
      <c r="E16" s="89">
        <f>'Input Opening RAB'!M11</f>
        <v>15</v>
      </c>
    </row>
    <row r="17" spans="1:5">
      <c r="A17" s="49" t="str">
        <f>'Input Opening RAB'!G12</f>
        <v>Communications (digital) - dx</v>
      </c>
      <c r="B17" s="89">
        <f>'Input Opening RAB'!J12</f>
        <v>16.87842221087196</v>
      </c>
      <c r="C17" s="89">
        <f>'Input Opening RAB'!K12</f>
        <v>0</v>
      </c>
      <c r="D17" s="89">
        <f>'Input Opening RAB'!L12</f>
        <v>4.644955223357627</v>
      </c>
      <c r="E17" s="89">
        <f>'Input Opening RAB'!M12</f>
        <v>10</v>
      </c>
    </row>
    <row r="18" spans="1:5">
      <c r="A18" s="49" t="str">
        <f>'Input Opening RAB'!G13</f>
        <v>Total Communications</v>
      </c>
      <c r="B18" s="89">
        <f>'Input Opening RAB'!J13</f>
        <v>18.801393667595008</v>
      </c>
      <c r="C18" s="89">
        <f>'Input Opening RAB'!K13</f>
        <v>0</v>
      </c>
      <c r="D18" s="89">
        <f>'Input Opening RAB'!L13</f>
        <v>2.9948709195105057</v>
      </c>
      <c r="E18" s="89">
        <f>'Input Opening RAB'!M13</f>
        <v>10.221009481131924</v>
      </c>
    </row>
    <row r="19" spans="1:5">
      <c r="A19" s="49" t="str">
        <f>'Input Opening RAB'!G14</f>
        <v>System IT (dx)</v>
      </c>
      <c r="B19" s="89">
        <f>'Input Opening RAB'!J14</f>
        <v>262.61693903941574</v>
      </c>
      <c r="C19" s="89">
        <f>'Input Opening RAB'!K14</f>
        <v>0</v>
      </c>
      <c r="D19" s="89">
        <f>'Input Opening RAB'!L14</f>
        <v>5.1579374996654979</v>
      </c>
      <c r="E19" s="89">
        <f>'Input Opening RAB'!M14</f>
        <v>7</v>
      </c>
    </row>
    <row r="20" spans="1:5">
      <c r="A20" s="49" t="str">
        <f>'Input Opening RAB'!G15</f>
        <v>Ancillary substation equipment (dx)</v>
      </c>
      <c r="B20" s="89">
        <f>'Input Opening RAB'!J15</f>
        <v>93.965188114270234</v>
      </c>
      <c r="C20" s="89">
        <f>'Input Opening RAB'!K15</f>
        <v>0</v>
      </c>
      <c r="D20" s="89">
        <f>'Input Opening RAB'!L15</f>
        <v>12.508900027619248</v>
      </c>
      <c r="E20" s="89">
        <f>'Input Opening RAB'!M15</f>
        <v>15</v>
      </c>
    </row>
    <row r="21" spans="1:5">
      <c r="A21" s="49" t="str">
        <f>'Input Opening RAB'!G16</f>
        <v>Land and Easements</v>
      </c>
      <c r="B21" s="89">
        <f>'Input Opening RAB'!J16</f>
        <v>737.22794415310148</v>
      </c>
      <c r="C21" s="89">
        <f>'Input Opening RAB'!K16</f>
        <v>0</v>
      </c>
      <c r="D21" s="89" t="str">
        <f>'Input Opening RAB'!L16</f>
        <v>n/a</v>
      </c>
      <c r="E21" s="89" t="str">
        <f>'Input Opening RAB'!M16</f>
        <v>n/a</v>
      </c>
    </row>
    <row r="22" spans="1:5">
      <c r="A22" s="49" t="str">
        <f>'Input Opening RAB'!G17</f>
        <v>Emergency Spares (Major Plant, Excludes Inventory)</v>
      </c>
      <c r="B22" s="89">
        <f>'Input Opening RAB'!J17</f>
        <v>46.28923045379937</v>
      </c>
      <c r="C22" s="89">
        <f>'Input Opening RAB'!K17</f>
        <v>0</v>
      </c>
      <c r="D22" s="89" t="str">
        <f>'Input Opening RAB'!L17</f>
        <v>n/a</v>
      </c>
      <c r="E22" s="89" t="str">
        <f>'Input Opening RAB'!M17</f>
        <v>n/a</v>
      </c>
    </row>
    <row r="23" spans="1:5">
      <c r="A23" s="49" t="str">
        <f>'Input Opening RAB'!G18</f>
        <v>Furniture, fittings, plant and equipment</v>
      </c>
      <c r="B23" s="89">
        <f>'Input Opening RAB'!J18</f>
        <v>47.12143954974033</v>
      </c>
      <c r="C23" s="89">
        <f>'Input Opening RAB'!K18</f>
        <v>0</v>
      </c>
      <c r="D23" s="89">
        <f>'Input Opening RAB'!L18</f>
        <v>12.359137535366273</v>
      </c>
      <c r="E23" s="89">
        <f>'Input Opening RAB'!M18</f>
        <v>17.439221952066688</v>
      </c>
    </row>
    <row r="24" spans="1:5">
      <c r="A24" s="49" t="str">
        <f>'Input Opening RAB'!G19</f>
        <v>Land (non-system)</v>
      </c>
      <c r="B24" s="89">
        <f>'Input Opening RAB'!J19</f>
        <v>10.964367907690351</v>
      </c>
      <c r="C24" s="89">
        <f>'Input Opening RAB'!K19</f>
        <v>0</v>
      </c>
      <c r="D24" s="89" t="str">
        <f>'Input Opening RAB'!L19</f>
        <v>n/a</v>
      </c>
      <c r="E24" s="89" t="str">
        <f>'Input Opening RAB'!M19</f>
        <v>n/a</v>
      </c>
    </row>
    <row r="25" spans="1:5">
      <c r="A25" s="49" t="str">
        <f>'Input Opening RAB'!G20</f>
        <v>Other non system assets</v>
      </c>
      <c r="B25" s="89">
        <f>'Input Opening RAB'!J20</f>
        <v>75.982754148721298</v>
      </c>
      <c r="C25" s="89">
        <f>'Input Opening RAB'!K20</f>
        <v>0</v>
      </c>
      <c r="D25" s="89">
        <f>'Input Opening RAB'!L20</f>
        <v>7.4768530001334419</v>
      </c>
      <c r="E25" s="89">
        <f>'Input Opening RAB'!M20</f>
        <v>29.444039815489198</v>
      </c>
    </row>
    <row r="26" spans="1:5">
      <c r="A26" s="49" t="str">
        <f>'Input Opening RAB'!G21</f>
        <v>IT systems</v>
      </c>
      <c r="B26" s="89">
        <f>'Input Opening RAB'!J21</f>
        <v>137.62077941549396</v>
      </c>
      <c r="C26" s="89">
        <f>'Input Opening RAB'!K21</f>
        <v>0</v>
      </c>
      <c r="D26" s="89">
        <f>'Input Opening RAB'!L21</f>
        <v>3.1899221157696669</v>
      </c>
      <c r="E26" s="89">
        <f>'Input Opening RAB'!M21</f>
        <v>5</v>
      </c>
    </row>
    <row r="27" spans="1:5">
      <c r="A27" s="49" t="str">
        <f>'Input Opening RAB'!G22</f>
        <v>Motor vehicles</v>
      </c>
      <c r="B27" s="89">
        <f>'Input Opening RAB'!J22</f>
        <v>126.55201004296865</v>
      </c>
      <c r="C27" s="89">
        <f>'Input Opening RAB'!K22</f>
        <v>0</v>
      </c>
      <c r="D27" s="89">
        <f>'Input Opening RAB'!L22</f>
        <v>6.4209734249008505</v>
      </c>
      <c r="E27" s="89">
        <f>'Input Opening RAB'!M22</f>
        <v>10.244186762015632</v>
      </c>
    </row>
    <row r="28" spans="1:5">
      <c r="A28" s="49" t="str">
        <f>'Input Opening RAB'!G23</f>
        <v>Buildings</v>
      </c>
      <c r="B28" s="89">
        <f>'Input Opening RAB'!J23</f>
        <v>233.80020751335485</v>
      </c>
      <c r="C28" s="89">
        <f>'Input Opening RAB'!K23</f>
        <v>0</v>
      </c>
      <c r="D28" s="89">
        <f>'Input Opening RAB'!L23</f>
        <v>29.793168927434824</v>
      </c>
      <c r="E28" s="89">
        <f>'Input Opening RAB'!M23</f>
        <v>35.916896031439698</v>
      </c>
    </row>
    <row r="29" spans="1:5">
      <c r="A29" s="145" t="str">
        <f>'Input Opening RAB'!G24</f>
        <v>Equity raising costs</v>
      </c>
      <c r="B29" s="146">
        <f>'Input Opening RAB'!J24</f>
        <v>28.357127848899619</v>
      </c>
      <c r="C29" s="146">
        <f>'Input Opening RAB'!K24</f>
        <v>0</v>
      </c>
      <c r="D29" s="146">
        <f>'Input Opening RAB'!L24</f>
        <v>36.578996819394263</v>
      </c>
      <c r="E29" s="146">
        <f>'Input Opening RAB'!M24</f>
        <v>47.42815308482453</v>
      </c>
    </row>
    <row r="30" spans="1:5">
      <c r="A30" s="9" t="s">
        <v>97</v>
      </c>
      <c r="B30" s="212">
        <f>SUM(B9:B29)</f>
        <v>12540.548803732128</v>
      </c>
      <c r="C30" s="6"/>
      <c r="D30" s="6"/>
      <c r="E30" s="6"/>
    </row>
    <row r="32" spans="1:5" ht="26.25">
      <c r="A32" s="40" t="s">
        <v>107</v>
      </c>
      <c r="B32" s="4" t="s">
        <v>120</v>
      </c>
      <c r="C32" s="2" t="s">
        <v>119</v>
      </c>
      <c r="D32" s="1"/>
      <c r="E32" s="4" t="s">
        <v>129</v>
      </c>
    </row>
    <row r="33" spans="1:5">
      <c r="A33" t="s">
        <v>118</v>
      </c>
      <c r="B33" s="135">
        <f>C33*SUM(B15:B16)</f>
        <v>36.90358113381523</v>
      </c>
      <c r="C33" s="154">
        <f>'[1]Replacement Cost Calcs'!$I$3</f>
        <v>0.14274683553007775</v>
      </c>
    </row>
    <row r="39" spans="1:5">
      <c r="A39" s="40" t="s">
        <v>130</v>
      </c>
      <c r="B39" s="4"/>
      <c r="C39" s="2"/>
      <c r="D39" s="1"/>
      <c r="E39" s="4"/>
    </row>
    <row r="40" spans="1:5" s="14" customFormat="1">
      <c r="A40" s="10"/>
      <c r="B40" s="10"/>
      <c r="C40" s="10"/>
      <c r="D40" s="10"/>
      <c r="E40" s="10"/>
    </row>
    <row r="41" spans="1:5" ht="18.75" customHeight="1">
      <c r="A41" s="3" t="s">
        <v>25</v>
      </c>
      <c r="B41" s="18" t="s">
        <v>26</v>
      </c>
      <c r="C41" s="18" t="s">
        <v>27</v>
      </c>
      <c r="D41" s="19" t="s">
        <v>28</v>
      </c>
      <c r="E41" s="20" t="s">
        <v>29</v>
      </c>
    </row>
    <row r="42" spans="1:5">
      <c r="A42" s="26"/>
      <c r="B42" s="29" t="s">
        <v>31</v>
      </c>
      <c r="C42" s="27"/>
      <c r="D42" s="27" t="s">
        <v>30</v>
      </c>
      <c r="E42" s="28" t="s">
        <v>30</v>
      </c>
    </row>
    <row r="43" spans="1:5">
      <c r="A43" s="49" t="s">
        <v>116</v>
      </c>
      <c r="B43" s="54">
        <f>B15-B33</f>
        <v>93.965445164493559</v>
      </c>
      <c r="C43" s="54">
        <f t="shared" ref="C43:E43" si="0">C15</f>
        <v>0</v>
      </c>
      <c r="D43" s="54">
        <f t="shared" si="0"/>
        <v>14.476029211645269</v>
      </c>
      <c r="E43" s="67">
        <f t="shared" si="0"/>
        <v>25</v>
      </c>
    </row>
    <row r="44" spans="1:5">
      <c r="A44" s="24" t="s">
        <v>58</v>
      </c>
      <c r="B44" s="68">
        <f>B16</f>
        <v>127.65566180967656</v>
      </c>
      <c r="C44" s="68">
        <f t="shared" ref="C44:E44" si="1">C16</f>
        <v>0</v>
      </c>
      <c r="D44" s="68">
        <f t="shared" si="1"/>
        <v>12.681339560491102</v>
      </c>
      <c r="E44" s="69">
        <f t="shared" si="1"/>
        <v>15</v>
      </c>
    </row>
    <row r="45" spans="1:5">
      <c r="A45" s="145" t="s">
        <v>110</v>
      </c>
      <c r="B45" s="213">
        <f>SUM(B43:B44)</f>
        <v>221.62110697417012</v>
      </c>
      <c r="C45" s="138"/>
      <c r="D45" s="22"/>
      <c r="E45" s="22"/>
    </row>
    <row r="47" spans="1:5">
      <c r="A47" s="1" t="s">
        <v>34</v>
      </c>
      <c r="B47" s="4"/>
      <c r="C47" s="2"/>
      <c r="D47" s="1"/>
      <c r="E47" s="4"/>
    </row>
    <row r="49" spans="1:5">
      <c r="A49" s="3" t="s">
        <v>25</v>
      </c>
      <c r="B49" s="18" t="s">
        <v>26</v>
      </c>
      <c r="C49" s="18" t="s">
        <v>27</v>
      </c>
      <c r="D49" s="19" t="s">
        <v>28</v>
      </c>
      <c r="E49" s="20" t="s">
        <v>29</v>
      </c>
    </row>
    <row r="50" spans="1:5">
      <c r="A50" s="26"/>
      <c r="B50" s="29" t="s">
        <v>31</v>
      </c>
      <c r="C50" s="27"/>
      <c r="D50" s="27" t="s">
        <v>30</v>
      </c>
      <c r="E50" s="28" t="s">
        <v>30</v>
      </c>
    </row>
    <row r="51" spans="1:5">
      <c r="A51" s="49" t="str">
        <f>A9</f>
        <v>Sub-transmission lines and cables</v>
      </c>
      <c r="B51" s="54">
        <f>B9</f>
        <v>1403.7886147320628</v>
      </c>
      <c r="C51" s="54">
        <f t="shared" ref="C51:E51" si="2">C9</f>
        <v>0</v>
      </c>
      <c r="D51" s="54">
        <f t="shared" si="2"/>
        <v>33.08211868107152</v>
      </c>
      <c r="E51" s="67">
        <f t="shared" si="2"/>
        <v>46.298951338166589</v>
      </c>
    </row>
    <row r="52" spans="1:5">
      <c r="A52" s="23" t="str">
        <f>A10</f>
        <v>Cable tunnel (dx)</v>
      </c>
      <c r="B52" s="30">
        <f t="shared" ref="B52:E52" si="3">B10</f>
        <v>128.92097430089834</v>
      </c>
      <c r="C52" s="30">
        <f t="shared" si="3"/>
        <v>0</v>
      </c>
      <c r="D52" s="30">
        <f t="shared" si="3"/>
        <v>67.432796191310828</v>
      </c>
      <c r="E52" s="31">
        <f t="shared" si="3"/>
        <v>70</v>
      </c>
    </row>
    <row r="53" spans="1:5">
      <c r="A53" s="23" t="str">
        <f t="shared" ref="A53:A56" si="4">A11</f>
        <v>Distribution lines and cables</v>
      </c>
      <c r="B53" s="30">
        <f t="shared" ref="B53:E53" si="5">B11</f>
        <v>3190.8455609959765</v>
      </c>
      <c r="C53" s="30">
        <f t="shared" si="5"/>
        <v>0</v>
      </c>
      <c r="D53" s="30">
        <f t="shared" si="5"/>
        <v>46.947568413368408</v>
      </c>
      <c r="E53" s="31">
        <f t="shared" si="5"/>
        <v>58.033383369141177</v>
      </c>
    </row>
    <row r="54" spans="1:5">
      <c r="A54" s="23" t="str">
        <f t="shared" si="4"/>
        <v>Substations</v>
      </c>
      <c r="B54" s="30">
        <f t="shared" ref="B54:E54" si="6">B12</f>
        <v>3451.1634692551952</v>
      </c>
      <c r="C54" s="30">
        <f t="shared" si="6"/>
        <v>0</v>
      </c>
      <c r="D54" s="30">
        <f t="shared" si="6"/>
        <v>34.977326927112472</v>
      </c>
      <c r="E54" s="31">
        <f t="shared" si="6"/>
        <v>46.842831924321999</v>
      </c>
    </row>
    <row r="55" spans="1:5">
      <c r="A55" s="23" t="str">
        <f t="shared" si="4"/>
        <v>Transformers</v>
      </c>
      <c r="B55" s="30">
        <f t="shared" ref="B55:E55" si="7">B13</f>
        <v>682.59316957085889</v>
      </c>
      <c r="C55" s="30">
        <f t="shared" si="7"/>
        <v>0</v>
      </c>
      <c r="D55" s="30">
        <f t="shared" si="7"/>
        <v>30.480576899188691</v>
      </c>
      <c r="E55" s="31">
        <f t="shared" si="7"/>
        <v>45.887214388616371</v>
      </c>
    </row>
    <row r="56" spans="1:5">
      <c r="A56" s="23" t="str">
        <f t="shared" si="4"/>
        <v>Low Voltage Lines and Cables</v>
      </c>
      <c r="B56" s="30">
        <f t="shared" ref="B56:E56" si="8">B14</f>
        <v>1588.5345227032271</v>
      </c>
      <c r="C56" s="30">
        <f t="shared" si="8"/>
        <v>0</v>
      </c>
      <c r="D56" s="30">
        <f t="shared" si="8"/>
        <v>39.89751867509063</v>
      </c>
      <c r="E56" s="31">
        <f t="shared" si="8"/>
        <v>52.073244732796169</v>
      </c>
    </row>
    <row r="57" spans="1:5">
      <c r="A57" s="5" t="s">
        <v>108</v>
      </c>
      <c r="B57" s="30">
        <f>B33</f>
        <v>36.90358113381523</v>
      </c>
      <c r="C57" s="30">
        <f>C15</f>
        <v>0</v>
      </c>
      <c r="D57" s="30">
        <f t="shared" ref="D57:E57" si="9">D15</f>
        <v>14.476029211645269</v>
      </c>
      <c r="E57" s="30">
        <f t="shared" si="9"/>
        <v>25</v>
      </c>
    </row>
    <row r="58" spans="1:5">
      <c r="A58" s="5"/>
      <c r="B58" s="30"/>
      <c r="C58" s="30"/>
      <c r="D58" s="30"/>
      <c r="E58" s="31"/>
    </row>
    <row r="59" spans="1:5">
      <c r="A59" s="5" t="str">
        <f>A17</f>
        <v>Communications (digital) - dx</v>
      </c>
      <c r="B59" s="30">
        <f t="shared" ref="B59:E59" si="10">B17</f>
        <v>16.87842221087196</v>
      </c>
      <c r="C59" s="30">
        <f t="shared" si="10"/>
        <v>0</v>
      </c>
      <c r="D59" s="42">
        <f t="shared" si="10"/>
        <v>4.644955223357627</v>
      </c>
      <c r="E59" s="43">
        <f t="shared" si="10"/>
        <v>10</v>
      </c>
    </row>
    <row r="60" spans="1:5">
      <c r="A60" s="5" t="str">
        <f t="shared" ref="A60:A71" si="11">A18</f>
        <v>Total Communications</v>
      </c>
      <c r="B60" s="30">
        <f t="shared" ref="B60:E60" si="12">B18</f>
        <v>18.801393667595008</v>
      </c>
      <c r="C60" s="30">
        <f t="shared" si="12"/>
        <v>0</v>
      </c>
      <c r="D60" s="42">
        <f t="shared" si="12"/>
        <v>2.9948709195105057</v>
      </c>
      <c r="E60" s="43">
        <f t="shared" si="12"/>
        <v>10.221009481131924</v>
      </c>
    </row>
    <row r="61" spans="1:5">
      <c r="A61" s="5" t="str">
        <f t="shared" si="11"/>
        <v>System IT (dx)</v>
      </c>
      <c r="B61" s="30">
        <f t="shared" ref="B61:E61" si="13">B19</f>
        <v>262.61693903941574</v>
      </c>
      <c r="C61" s="30">
        <f t="shared" si="13"/>
        <v>0</v>
      </c>
      <c r="D61" s="42">
        <f t="shared" si="13"/>
        <v>5.1579374996654979</v>
      </c>
      <c r="E61" s="43">
        <f t="shared" si="13"/>
        <v>7</v>
      </c>
    </row>
    <row r="62" spans="1:5">
      <c r="A62" s="5" t="str">
        <f t="shared" si="11"/>
        <v>Ancillary substation equipment (dx)</v>
      </c>
      <c r="B62" s="30">
        <f t="shared" ref="B62:E62" si="14">B20</f>
        <v>93.965188114270234</v>
      </c>
      <c r="C62" s="30">
        <f t="shared" si="14"/>
        <v>0</v>
      </c>
      <c r="D62" s="42">
        <f t="shared" si="14"/>
        <v>12.508900027619248</v>
      </c>
      <c r="E62" s="43">
        <f t="shared" si="14"/>
        <v>15</v>
      </c>
    </row>
    <row r="63" spans="1:5">
      <c r="A63" s="5" t="str">
        <f t="shared" si="11"/>
        <v>Land and Easements</v>
      </c>
      <c r="B63" s="30">
        <f t="shared" ref="B63:E63" si="15">B21</f>
        <v>737.22794415310148</v>
      </c>
      <c r="C63" s="30">
        <f t="shared" si="15"/>
        <v>0</v>
      </c>
      <c r="D63" s="42" t="str">
        <f t="shared" si="15"/>
        <v>n/a</v>
      </c>
      <c r="E63" s="43" t="str">
        <f t="shared" si="15"/>
        <v>n/a</v>
      </c>
    </row>
    <row r="64" spans="1:5">
      <c r="A64" s="5" t="str">
        <f t="shared" si="11"/>
        <v>Emergency Spares (Major Plant, Excludes Inventory)</v>
      </c>
      <c r="B64" s="30">
        <f t="shared" ref="B64:E64" si="16">B22</f>
        <v>46.28923045379937</v>
      </c>
      <c r="C64" s="30">
        <f t="shared" si="16"/>
        <v>0</v>
      </c>
      <c r="D64" s="42" t="str">
        <f t="shared" si="16"/>
        <v>n/a</v>
      </c>
      <c r="E64" s="43" t="str">
        <f t="shared" si="16"/>
        <v>n/a</v>
      </c>
    </row>
    <row r="65" spans="1:5">
      <c r="A65" s="5" t="str">
        <f t="shared" si="11"/>
        <v>Furniture, fittings, plant and equipment</v>
      </c>
      <c r="B65" s="30">
        <f t="shared" ref="B65:E65" si="17">B23</f>
        <v>47.12143954974033</v>
      </c>
      <c r="C65" s="30">
        <f t="shared" si="17"/>
        <v>0</v>
      </c>
      <c r="D65" s="42">
        <f t="shared" si="17"/>
        <v>12.359137535366273</v>
      </c>
      <c r="E65" s="43">
        <f t="shared" si="17"/>
        <v>17.439221952066688</v>
      </c>
    </row>
    <row r="66" spans="1:5">
      <c r="A66" s="5" t="str">
        <f t="shared" si="11"/>
        <v>Land (non-system)</v>
      </c>
      <c r="B66" s="30">
        <f t="shared" ref="B66:E66" si="18">B24</f>
        <v>10.964367907690351</v>
      </c>
      <c r="C66" s="30">
        <f t="shared" si="18"/>
        <v>0</v>
      </c>
      <c r="D66" s="42" t="str">
        <f t="shared" si="18"/>
        <v>n/a</v>
      </c>
      <c r="E66" s="43" t="str">
        <f t="shared" si="18"/>
        <v>n/a</v>
      </c>
    </row>
    <row r="67" spans="1:5">
      <c r="A67" s="5" t="str">
        <f t="shared" si="11"/>
        <v>Other non system assets</v>
      </c>
      <c r="B67" s="30">
        <f t="shared" ref="B67:E67" si="19">B25</f>
        <v>75.982754148721298</v>
      </c>
      <c r="C67" s="30">
        <f t="shared" si="19"/>
        <v>0</v>
      </c>
      <c r="D67" s="42">
        <f t="shared" si="19"/>
        <v>7.4768530001334419</v>
      </c>
      <c r="E67" s="43">
        <f t="shared" si="19"/>
        <v>29.444039815489198</v>
      </c>
    </row>
    <row r="68" spans="1:5">
      <c r="A68" s="5" t="str">
        <f t="shared" si="11"/>
        <v>IT systems</v>
      </c>
      <c r="B68" s="30">
        <f t="shared" ref="B68:E68" si="20">B26</f>
        <v>137.62077941549396</v>
      </c>
      <c r="C68" s="30">
        <f t="shared" si="20"/>
        <v>0</v>
      </c>
      <c r="D68" s="42">
        <f t="shared" si="20"/>
        <v>3.1899221157696669</v>
      </c>
      <c r="E68" s="43">
        <f t="shared" si="20"/>
        <v>5</v>
      </c>
    </row>
    <row r="69" spans="1:5">
      <c r="A69" s="5" t="str">
        <f t="shared" si="11"/>
        <v>Motor vehicles</v>
      </c>
      <c r="B69" s="30">
        <f t="shared" ref="B69:E69" si="21">B27</f>
        <v>126.55201004296865</v>
      </c>
      <c r="C69" s="30">
        <f t="shared" si="21"/>
        <v>0</v>
      </c>
      <c r="D69" s="42">
        <f t="shared" si="21"/>
        <v>6.4209734249008505</v>
      </c>
      <c r="E69" s="43">
        <f t="shared" si="21"/>
        <v>10.244186762015632</v>
      </c>
    </row>
    <row r="70" spans="1:5">
      <c r="A70" s="5" t="str">
        <f t="shared" si="11"/>
        <v>Buildings</v>
      </c>
      <c r="B70" s="30">
        <f t="shared" ref="B70:E70" si="22">B28</f>
        <v>233.80020751335485</v>
      </c>
      <c r="C70" s="30">
        <f t="shared" si="22"/>
        <v>0</v>
      </c>
      <c r="D70" s="42">
        <f t="shared" si="22"/>
        <v>29.793168927434824</v>
      </c>
      <c r="E70" s="43">
        <f t="shared" si="22"/>
        <v>35.916896031439698</v>
      </c>
    </row>
    <row r="71" spans="1:5">
      <c r="A71" s="7" t="str">
        <f t="shared" si="11"/>
        <v>Equity raising costs</v>
      </c>
      <c r="B71" s="68">
        <f t="shared" ref="B71:E71" si="23">B29</f>
        <v>28.357127848899619</v>
      </c>
      <c r="C71" s="68">
        <f t="shared" si="23"/>
        <v>0</v>
      </c>
      <c r="D71" s="70">
        <f t="shared" si="23"/>
        <v>36.578996819394263</v>
      </c>
      <c r="E71" s="71">
        <f t="shared" si="23"/>
        <v>47.42815308482453</v>
      </c>
    </row>
    <row r="72" spans="1:5" ht="15.75" thickBot="1">
      <c r="A72" s="203" t="s">
        <v>97</v>
      </c>
      <c r="B72" s="212">
        <f>SUM(B51:B71)</f>
        <v>12318.927696757957</v>
      </c>
    </row>
    <row r="73" spans="1:5" ht="16.5" thickTop="1" thickBot="1">
      <c r="B73" s="135"/>
      <c r="C73" s="156"/>
    </row>
    <row r="74" spans="1:5" ht="15.75" thickTop="1"/>
  </sheetData>
  <mergeCells count="1">
    <mergeCell ref="A2:E2"/>
  </mergeCells>
  <pageMargins left="0.7" right="0.7" top="0.75" bottom="0.75" header="0.3" footer="0.3"/>
  <pageSetup paperSize="119" orientation="portrait" r:id="rId1"/>
</worksheet>
</file>

<file path=xl/worksheets/sheet6.xml><?xml version="1.0" encoding="utf-8"?>
<worksheet xmlns="http://schemas.openxmlformats.org/spreadsheetml/2006/main" xmlns:r="http://schemas.openxmlformats.org/officeDocument/2006/relationships">
  <sheetPr codeName="Sheet8">
    <tabColor theme="6" tint="0.39997558519241921"/>
  </sheetPr>
  <dimension ref="A1:J27"/>
  <sheetViews>
    <sheetView zoomScale="85" zoomScaleNormal="85" workbookViewId="0">
      <selection activeCell="G10" sqref="G10"/>
    </sheetView>
  </sheetViews>
  <sheetFormatPr defaultRowHeight="15"/>
  <cols>
    <col min="1" max="1" width="74.5703125" customWidth="1"/>
    <col min="2" max="4" width="17.140625" customWidth="1"/>
    <col min="5" max="5" width="31.5703125" customWidth="1"/>
    <col min="6" max="6" width="54.140625" customWidth="1"/>
    <col min="7" max="9" width="31.5703125" customWidth="1"/>
    <col min="10" max="10" width="9.28515625" bestFit="1" customWidth="1"/>
  </cols>
  <sheetData>
    <row r="1" spans="1:10">
      <c r="A1" s="40" t="s">
        <v>131</v>
      </c>
      <c r="B1" s="4"/>
      <c r="C1" s="2"/>
      <c r="D1" s="1"/>
      <c r="E1" s="4"/>
    </row>
    <row r="2" spans="1:10" ht="111.75" customHeight="1">
      <c r="A2" s="259" t="s">
        <v>132</v>
      </c>
      <c r="B2" s="256"/>
      <c r="C2" s="256"/>
      <c r="D2" s="256"/>
      <c r="E2" s="257"/>
    </row>
    <row r="3" spans="1:10">
      <c r="A3" s="258"/>
      <c r="B3" s="258"/>
      <c r="C3" s="258"/>
      <c r="D3" s="258"/>
      <c r="E3" s="258"/>
    </row>
    <row r="4" spans="1:10">
      <c r="A4" s="39" t="s">
        <v>33</v>
      </c>
      <c r="B4" s="4"/>
      <c r="C4" s="2"/>
      <c r="D4" s="1"/>
      <c r="E4" s="4"/>
    </row>
    <row r="5" spans="1:10">
      <c r="A5" s="11"/>
      <c r="D5" s="22"/>
      <c r="E5" s="22"/>
    </row>
    <row r="6" spans="1:10" ht="26.25">
      <c r="A6" s="72" t="s">
        <v>25</v>
      </c>
      <c r="B6" s="73" t="s">
        <v>26</v>
      </c>
      <c r="C6" s="73" t="s">
        <v>27</v>
      </c>
      <c r="D6" s="74" t="s">
        <v>28</v>
      </c>
      <c r="E6" s="75" t="s">
        <v>29</v>
      </c>
    </row>
    <row r="7" spans="1:10">
      <c r="A7" s="48"/>
      <c r="B7" s="80" t="s">
        <v>31</v>
      </c>
      <c r="C7" s="80"/>
      <c r="D7" s="80" t="s">
        <v>30</v>
      </c>
      <c r="E7" s="81" t="s">
        <v>30</v>
      </c>
    </row>
    <row r="8" spans="1:10">
      <c r="A8" s="7" t="s">
        <v>60</v>
      </c>
      <c r="B8" s="76">
        <f>B26*B19</f>
        <v>25.955210046856433</v>
      </c>
      <c r="C8" s="77">
        <v>0</v>
      </c>
      <c r="D8" s="78">
        <f>'RAB 3.1 Direct Type 5-6 Assets'!D26</f>
        <v>3.1899221157696669</v>
      </c>
      <c r="E8" s="79">
        <f>'RAB 3.1 Direct Type 5-6 Assets'!E26</f>
        <v>5</v>
      </c>
    </row>
    <row r="11" spans="1:10">
      <c r="A11" s="40" t="s">
        <v>111</v>
      </c>
      <c r="B11" s="41"/>
      <c r="C11" s="52"/>
      <c r="D11" s="1"/>
      <c r="E11" s="4"/>
    </row>
    <row r="12" spans="1:10">
      <c r="A12" s="11"/>
      <c r="D12" s="22"/>
      <c r="E12" s="22"/>
    </row>
    <row r="13" spans="1:10" ht="26.25">
      <c r="A13" s="3" t="s">
        <v>25</v>
      </c>
      <c r="B13" s="18" t="s">
        <v>26</v>
      </c>
      <c r="C13" s="18" t="s">
        <v>27</v>
      </c>
      <c r="D13" s="19" t="s">
        <v>28</v>
      </c>
      <c r="E13" s="20" t="s">
        <v>29</v>
      </c>
    </row>
    <row r="14" spans="1:10">
      <c r="A14" s="26"/>
      <c r="B14" s="29" t="s">
        <v>31</v>
      </c>
      <c r="C14" s="27"/>
      <c r="D14" s="27" t="s">
        <v>30</v>
      </c>
      <c r="E14" s="28" t="s">
        <v>30</v>
      </c>
    </row>
    <row r="15" spans="1:10">
      <c r="A15" s="51" t="s">
        <v>17</v>
      </c>
      <c r="B15" s="65">
        <f>B26-B8</f>
        <v>111.66556936863752</v>
      </c>
      <c r="C15" s="51">
        <v>0</v>
      </c>
      <c r="D15" s="66">
        <f>'RAB 3.1 Direct Type 5-6 Assets'!D26</f>
        <v>3.1899221157696669</v>
      </c>
      <c r="E15" s="9">
        <f>'RAB 3.1 Direct Type 5-6 Assets'!E26</f>
        <v>5</v>
      </c>
    </row>
    <row r="16" spans="1:10">
      <c r="A16" s="6"/>
      <c r="B16" s="6"/>
      <c r="C16" s="6"/>
      <c r="D16" s="6"/>
      <c r="E16" s="6"/>
      <c r="F16" s="6"/>
      <c r="G16" s="6"/>
      <c r="H16" s="6"/>
      <c r="I16" s="6"/>
      <c r="J16" s="6"/>
    </row>
    <row r="17" spans="1:10">
      <c r="A17" s="1" t="s">
        <v>50</v>
      </c>
      <c r="B17" s="4"/>
      <c r="C17" s="2"/>
      <c r="D17" s="1"/>
      <c r="E17" s="4"/>
      <c r="F17" s="155"/>
      <c r="G17" s="155"/>
      <c r="H17" s="155"/>
      <c r="I17" s="155"/>
      <c r="J17" s="155"/>
    </row>
    <row r="18" spans="1:10">
      <c r="A18" s="22" t="s">
        <v>48</v>
      </c>
      <c r="B18" s="32"/>
      <c r="C18" s="32"/>
      <c r="D18" s="36"/>
      <c r="E18" s="36"/>
    </row>
    <row r="19" spans="1:10">
      <c r="A19" s="6" t="s">
        <v>44</v>
      </c>
      <c r="B19" s="56">
        <f>B21/(B20*B25+B21)</f>
        <v>0.18859949897896219</v>
      </c>
      <c r="C19" s="32"/>
      <c r="D19" s="36"/>
      <c r="E19" s="36"/>
    </row>
    <row r="20" spans="1:10">
      <c r="A20" s="6" t="s">
        <v>112</v>
      </c>
      <c r="B20" s="136">
        <v>109490786.76000008</v>
      </c>
      <c r="C20" s="32"/>
      <c r="D20" s="36"/>
      <c r="E20" s="36"/>
    </row>
    <row r="21" spans="1:10">
      <c r="A21" s="22" t="s">
        <v>133</v>
      </c>
      <c r="B21" s="136">
        <v>22260991.739999987</v>
      </c>
      <c r="C21" s="32"/>
      <c r="D21" s="36"/>
      <c r="E21" s="36"/>
    </row>
    <row r="22" spans="1:10" s="151" customFormat="1">
      <c r="A22" s="22"/>
      <c r="B22" s="136"/>
      <c r="C22" s="32"/>
      <c r="D22" s="36"/>
      <c r="E22" s="36"/>
    </row>
    <row r="23" spans="1:10" s="151" customFormat="1">
      <c r="A23" s="151" t="s">
        <v>123</v>
      </c>
      <c r="B23" s="153">
        <v>109.52425476251349</v>
      </c>
      <c r="C23" s="32"/>
      <c r="D23" s="36"/>
      <c r="E23" s="36"/>
    </row>
    <row r="24" spans="1:10" s="151" customFormat="1">
      <c r="A24" s="151" t="s">
        <v>124</v>
      </c>
      <c r="B24" s="136">
        <v>15.688519454760886</v>
      </c>
      <c r="C24" s="32"/>
      <c r="D24" s="36"/>
      <c r="E24" s="36"/>
    </row>
    <row r="25" spans="1:10">
      <c r="A25" s="152" t="s">
        <v>47</v>
      </c>
      <c r="B25" s="214">
        <f>B23/(SUM(B23:B24))</f>
        <v>0.87470512052118954</v>
      </c>
      <c r="C25" s="32"/>
      <c r="D25" s="36"/>
      <c r="E25" s="36"/>
    </row>
    <row r="26" spans="1:10">
      <c r="A26" s="22" t="s">
        <v>49</v>
      </c>
      <c r="B26" s="32">
        <f>'RAB 3.1 Direct Type 5-6 Assets'!B26</f>
        <v>137.62077941549396</v>
      </c>
      <c r="C26" s="32"/>
      <c r="D26" s="36"/>
      <c r="E26" s="36"/>
    </row>
    <row r="27" spans="1:10">
      <c r="A27" s="6"/>
      <c r="B27" s="32"/>
      <c r="C27" s="32"/>
      <c r="D27" s="36"/>
      <c r="E27" s="36"/>
    </row>
  </sheetData>
  <mergeCells count="2">
    <mergeCell ref="A3:E3"/>
    <mergeCell ref="A2:E2"/>
  </mergeCells>
  <pageMargins left="0.7" right="0.7" top="0.75" bottom="0.75" header="0.3" footer="0.3"/>
  <pageSetup paperSize="119" orientation="portrait" r:id="rId1"/>
</worksheet>
</file>

<file path=xl/worksheets/sheet7.xml><?xml version="1.0" encoding="utf-8"?>
<worksheet xmlns="http://schemas.openxmlformats.org/spreadsheetml/2006/main" xmlns:r="http://schemas.openxmlformats.org/officeDocument/2006/relationships">
  <sheetPr codeName="Sheet5">
    <tabColor theme="6" tint="0.59999389629810485"/>
  </sheetPr>
  <dimension ref="A1:H66"/>
  <sheetViews>
    <sheetView topLeftCell="A37" zoomScaleNormal="100" workbookViewId="0">
      <selection activeCell="A54" sqref="A54"/>
    </sheetView>
  </sheetViews>
  <sheetFormatPr defaultRowHeight="15"/>
  <cols>
    <col min="1" max="1" width="71.85546875" customWidth="1"/>
    <col min="2" max="2" width="23.85546875" customWidth="1"/>
    <col min="3" max="3" width="35.5703125" customWidth="1"/>
    <col min="4" max="4" width="23.85546875" customWidth="1"/>
    <col min="5" max="5" width="20.5703125" customWidth="1"/>
    <col min="6" max="6" width="42.7109375" customWidth="1"/>
    <col min="7" max="7" width="65" customWidth="1"/>
  </cols>
  <sheetData>
    <row r="1" spans="1:8">
      <c r="A1" s="1" t="s">
        <v>134</v>
      </c>
      <c r="B1" s="4"/>
      <c r="C1" s="2"/>
      <c r="D1" s="1"/>
      <c r="E1" s="4"/>
    </row>
    <row r="2" spans="1:8" ht="96" customHeight="1">
      <c r="A2" s="260" t="s">
        <v>135</v>
      </c>
      <c r="B2" s="261"/>
      <c r="C2" s="261"/>
      <c r="D2" s="261"/>
      <c r="E2" s="261"/>
    </row>
    <row r="3" spans="1:8" ht="96" customHeight="1">
      <c r="A3" s="262"/>
      <c r="B3" s="262"/>
      <c r="C3" s="262"/>
      <c r="D3" s="262"/>
      <c r="E3" s="262"/>
    </row>
    <row r="5" spans="1:8">
      <c r="A5" s="1" t="s">
        <v>32</v>
      </c>
      <c r="B5" s="4"/>
      <c r="C5" s="2"/>
      <c r="D5" s="1"/>
      <c r="E5" s="4"/>
    </row>
    <row r="6" spans="1:8">
      <c r="A6" s="11"/>
      <c r="D6" s="21"/>
      <c r="E6" s="21"/>
    </row>
    <row r="7" spans="1:8">
      <c r="A7" s="11"/>
      <c r="D7" s="22"/>
      <c r="E7" s="22"/>
    </row>
    <row r="8" spans="1:8" ht="18.75" customHeight="1">
      <c r="A8" s="3" t="s">
        <v>25</v>
      </c>
      <c r="B8" s="18" t="s">
        <v>26</v>
      </c>
      <c r="C8" s="18" t="s">
        <v>27</v>
      </c>
      <c r="D8" s="19" t="s">
        <v>28</v>
      </c>
      <c r="E8" s="20" t="s">
        <v>29</v>
      </c>
      <c r="F8" s="57" t="s">
        <v>35</v>
      </c>
      <c r="G8" s="60" t="s">
        <v>39</v>
      </c>
      <c r="H8" s="63" t="s">
        <v>45</v>
      </c>
    </row>
    <row r="9" spans="1:8">
      <c r="A9" s="26"/>
      <c r="B9" s="29" t="s">
        <v>31</v>
      </c>
      <c r="C9" s="27"/>
      <c r="D9" s="27" t="s">
        <v>30</v>
      </c>
      <c r="E9" s="28" t="s">
        <v>30</v>
      </c>
      <c r="F9" s="9"/>
      <c r="G9" s="12"/>
    </row>
    <row r="10" spans="1:8">
      <c r="A10" s="23" t="s">
        <v>0</v>
      </c>
      <c r="B10" s="42">
        <f>'RAB 3.1 Direct Type 5-6 Assets'!B9</f>
        <v>1403.7886147320628</v>
      </c>
      <c r="C10" s="42">
        <f>'RAB 3.1 Direct Type 5-6 Assets'!C9</f>
        <v>0</v>
      </c>
      <c r="D10" s="42">
        <f>'RAB 3.1 Direct Type 5-6 Assets'!D9</f>
        <v>33.08211868107152</v>
      </c>
      <c r="E10" s="42">
        <f>'RAB 3.1 Direct Type 5-6 Assets'!E9</f>
        <v>46.298951338166589</v>
      </c>
      <c r="F10" s="58" t="s">
        <v>21</v>
      </c>
      <c r="G10" s="61" t="s">
        <v>22</v>
      </c>
    </row>
    <row r="11" spans="1:8">
      <c r="A11" s="23" t="s">
        <v>1</v>
      </c>
      <c r="B11" s="42">
        <f>'RAB 3.1 Direct Type 5-6 Assets'!B10</f>
        <v>128.92097430089834</v>
      </c>
      <c r="C11" s="42">
        <f>'RAB 3.1 Direct Type 5-6 Assets'!C10</f>
        <v>0</v>
      </c>
      <c r="D11" s="42">
        <f>'RAB 3.1 Direct Type 5-6 Assets'!D10</f>
        <v>67.432796191310828</v>
      </c>
      <c r="E11" s="42">
        <f>'RAB 3.1 Direct Type 5-6 Assets'!E10</f>
        <v>70</v>
      </c>
      <c r="F11" s="58" t="s">
        <v>21</v>
      </c>
      <c r="G11" s="61" t="s">
        <v>22</v>
      </c>
    </row>
    <row r="12" spans="1:8">
      <c r="A12" s="5" t="s">
        <v>2</v>
      </c>
      <c r="B12" s="42">
        <f>'RAB 3.1 Direct Type 5-6 Assets'!B11</f>
        <v>3190.8455609959765</v>
      </c>
      <c r="C12" s="42">
        <f>'RAB 3.1 Direct Type 5-6 Assets'!C11</f>
        <v>0</v>
      </c>
      <c r="D12" s="42">
        <f>'RAB 3.1 Direct Type 5-6 Assets'!D11</f>
        <v>46.947568413368408</v>
      </c>
      <c r="E12" s="42">
        <f>'RAB 3.1 Direct Type 5-6 Assets'!E11</f>
        <v>58.033383369141177</v>
      </c>
      <c r="F12" s="58" t="s">
        <v>21</v>
      </c>
      <c r="G12" s="61" t="s">
        <v>22</v>
      </c>
    </row>
    <row r="13" spans="1:8">
      <c r="A13" s="5" t="s">
        <v>3</v>
      </c>
      <c r="B13" s="42">
        <f>'RAB 3.1 Direct Type 5-6 Assets'!B12</f>
        <v>3451.1634692551952</v>
      </c>
      <c r="C13" s="42">
        <f>'RAB 3.1 Direct Type 5-6 Assets'!C12</f>
        <v>0</v>
      </c>
      <c r="D13" s="42">
        <f>'RAB 3.1 Direct Type 5-6 Assets'!D12</f>
        <v>34.977326927112472</v>
      </c>
      <c r="E13" s="42">
        <f>'RAB 3.1 Direct Type 5-6 Assets'!E12</f>
        <v>46.842831924321999</v>
      </c>
      <c r="F13" s="58" t="s">
        <v>21</v>
      </c>
      <c r="G13" s="61" t="s">
        <v>22</v>
      </c>
    </row>
    <row r="14" spans="1:8">
      <c r="A14" s="5" t="s">
        <v>4</v>
      </c>
      <c r="B14" s="42">
        <f>'RAB 3.1 Direct Type 5-6 Assets'!B13</f>
        <v>682.59316957085889</v>
      </c>
      <c r="C14" s="42">
        <f>'RAB 3.1 Direct Type 5-6 Assets'!C13</f>
        <v>0</v>
      </c>
      <c r="D14" s="42">
        <f>'RAB 3.1 Direct Type 5-6 Assets'!D13</f>
        <v>30.480576899188691</v>
      </c>
      <c r="E14" s="42">
        <f>'RAB 3.1 Direct Type 5-6 Assets'!E13</f>
        <v>45.887214388616371</v>
      </c>
      <c r="F14" s="58" t="s">
        <v>21</v>
      </c>
      <c r="G14" s="61" t="s">
        <v>22</v>
      </c>
    </row>
    <row r="15" spans="1:8">
      <c r="A15" s="23" t="s">
        <v>5</v>
      </c>
      <c r="B15" s="42">
        <f>'RAB 3.1 Direct Type 5-6 Assets'!B14</f>
        <v>1588.5345227032271</v>
      </c>
      <c r="C15" s="42">
        <f>'RAB 3.1 Direct Type 5-6 Assets'!C14</f>
        <v>0</v>
      </c>
      <c r="D15" s="42">
        <f>'RAB 3.1 Direct Type 5-6 Assets'!D14</f>
        <v>39.89751867509063</v>
      </c>
      <c r="E15" s="42">
        <f>'RAB 3.1 Direct Type 5-6 Assets'!E14</f>
        <v>52.073244732796169</v>
      </c>
      <c r="F15" s="58" t="s">
        <v>21</v>
      </c>
      <c r="G15" s="61" t="s">
        <v>22</v>
      </c>
    </row>
    <row r="16" spans="1:8">
      <c r="A16" s="23" t="s">
        <v>6</v>
      </c>
      <c r="B16" s="42">
        <f>'RAB 3.1 Direct Type 5-6 Assets'!B15</f>
        <v>130.8690262983088</v>
      </c>
      <c r="C16" s="42">
        <f>'RAB 3.1 Direct Type 5-6 Assets'!C15</f>
        <v>0</v>
      </c>
      <c r="D16" s="42">
        <f>'RAB 3.1 Direct Type 5-6 Assets'!D15</f>
        <v>14.476029211645269</v>
      </c>
      <c r="E16" s="42">
        <f>'RAB 3.1 Direct Type 5-6 Assets'!E15</f>
        <v>25</v>
      </c>
      <c r="F16" s="58" t="s">
        <v>21</v>
      </c>
      <c r="G16" s="61" t="s">
        <v>21</v>
      </c>
    </row>
    <row r="17" spans="1:8">
      <c r="A17" s="23" t="s">
        <v>7</v>
      </c>
      <c r="B17" s="42">
        <f>'RAB 3.1 Direct Type 5-6 Assets'!B16</f>
        <v>127.65566180967656</v>
      </c>
      <c r="C17" s="42">
        <f>'RAB 3.1 Direct Type 5-6 Assets'!C16</f>
        <v>0</v>
      </c>
      <c r="D17" s="42">
        <f>'RAB 3.1 Direct Type 5-6 Assets'!D16</f>
        <v>12.681339560491102</v>
      </c>
      <c r="E17" s="42">
        <f>'RAB 3.1 Direct Type 5-6 Assets'!E16</f>
        <v>15</v>
      </c>
      <c r="F17" s="58" t="s">
        <v>21</v>
      </c>
      <c r="G17" s="61" t="s">
        <v>21</v>
      </c>
    </row>
    <row r="18" spans="1:8">
      <c r="A18" s="23" t="s">
        <v>8</v>
      </c>
      <c r="B18" s="42">
        <f>'RAB 3.1 Direct Type 5-6 Assets'!B17</f>
        <v>16.87842221087196</v>
      </c>
      <c r="C18" s="42">
        <f>'RAB 3.1 Direct Type 5-6 Assets'!C17</f>
        <v>0</v>
      </c>
      <c r="D18" s="42">
        <f>'RAB 3.1 Direct Type 5-6 Assets'!D17</f>
        <v>4.644955223357627</v>
      </c>
      <c r="E18" s="42">
        <f>'RAB 3.1 Direct Type 5-6 Assets'!E17</f>
        <v>10</v>
      </c>
      <c r="F18" s="58" t="s">
        <v>21</v>
      </c>
      <c r="G18" s="61" t="s">
        <v>22</v>
      </c>
    </row>
    <row r="19" spans="1:8">
      <c r="A19" s="23" t="s">
        <v>9</v>
      </c>
      <c r="B19" s="42">
        <f>'RAB 3.1 Direct Type 5-6 Assets'!B18</f>
        <v>18.801393667595008</v>
      </c>
      <c r="C19" s="42">
        <f>'RAB 3.1 Direct Type 5-6 Assets'!C18</f>
        <v>0</v>
      </c>
      <c r="D19" s="42">
        <f>'RAB 3.1 Direct Type 5-6 Assets'!D18</f>
        <v>2.9948709195105057</v>
      </c>
      <c r="E19" s="42">
        <f>'RAB 3.1 Direct Type 5-6 Assets'!E18</f>
        <v>10.221009481131924</v>
      </c>
      <c r="F19" s="58" t="s">
        <v>21</v>
      </c>
      <c r="G19" s="61" t="s">
        <v>22</v>
      </c>
    </row>
    <row r="20" spans="1:8">
      <c r="A20" s="23" t="s">
        <v>10</v>
      </c>
      <c r="B20" s="42">
        <f>'RAB 3.1 Direct Type 5-6 Assets'!B19</f>
        <v>262.61693903941574</v>
      </c>
      <c r="C20" s="42">
        <f>'RAB 3.1 Direct Type 5-6 Assets'!C19</f>
        <v>0</v>
      </c>
      <c r="D20" s="42">
        <f>'RAB 3.1 Direct Type 5-6 Assets'!D19</f>
        <v>5.1579374996654979</v>
      </c>
      <c r="E20" s="42">
        <f>'RAB 3.1 Direct Type 5-6 Assets'!E19</f>
        <v>7</v>
      </c>
      <c r="F20" s="58" t="s">
        <v>21</v>
      </c>
      <c r="G20" s="61" t="s">
        <v>22</v>
      </c>
    </row>
    <row r="21" spans="1:8">
      <c r="A21" s="5" t="s">
        <v>11</v>
      </c>
      <c r="B21" s="42">
        <f>'RAB 3.1 Direct Type 5-6 Assets'!B20</f>
        <v>93.965188114270234</v>
      </c>
      <c r="C21" s="42">
        <f>'RAB 3.1 Direct Type 5-6 Assets'!C20</f>
        <v>0</v>
      </c>
      <c r="D21" s="42">
        <f>'RAB 3.1 Direct Type 5-6 Assets'!D20</f>
        <v>12.508900027619248</v>
      </c>
      <c r="E21" s="42">
        <f>'RAB 3.1 Direct Type 5-6 Assets'!E20</f>
        <v>15</v>
      </c>
      <c r="F21" s="58" t="s">
        <v>21</v>
      </c>
      <c r="G21" s="61" t="s">
        <v>22</v>
      </c>
    </row>
    <row r="22" spans="1:8">
      <c r="A22" s="5" t="s">
        <v>12</v>
      </c>
      <c r="B22" s="42">
        <f>'RAB 3.1 Direct Type 5-6 Assets'!B21</f>
        <v>737.22794415310148</v>
      </c>
      <c r="C22" s="42">
        <f>'RAB 3.1 Direct Type 5-6 Assets'!C21</f>
        <v>0</v>
      </c>
      <c r="D22" s="42" t="str">
        <f>'RAB 3.1 Direct Type 5-6 Assets'!D21</f>
        <v>n/a</v>
      </c>
      <c r="E22" s="42" t="str">
        <f>'RAB 3.1 Direct Type 5-6 Assets'!E21</f>
        <v>n/a</v>
      </c>
      <c r="F22" s="58" t="s">
        <v>21</v>
      </c>
      <c r="G22" s="61" t="s">
        <v>22</v>
      </c>
    </row>
    <row r="23" spans="1:8">
      <c r="A23" s="5" t="s">
        <v>13</v>
      </c>
      <c r="B23" s="42">
        <f>'RAB 3.1 Direct Type 5-6 Assets'!B22</f>
        <v>46.28923045379937</v>
      </c>
      <c r="C23" s="42">
        <f>'RAB 3.1 Direct Type 5-6 Assets'!C22</f>
        <v>0</v>
      </c>
      <c r="D23" s="42" t="str">
        <f>'RAB 3.1 Direct Type 5-6 Assets'!D22</f>
        <v>n/a</v>
      </c>
      <c r="E23" s="42" t="str">
        <f>'RAB 3.1 Direct Type 5-6 Assets'!E22</f>
        <v>n/a</v>
      </c>
      <c r="F23" s="58" t="s">
        <v>21</v>
      </c>
      <c r="G23" s="61" t="s">
        <v>22</v>
      </c>
    </row>
    <row r="24" spans="1:8">
      <c r="A24" s="5" t="s">
        <v>14</v>
      </c>
      <c r="B24" s="42">
        <f>'RAB 3.1 Direct Type 5-6 Assets'!B23</f>
        <v>47.12143954974033</v>
      </c>
      <c r="C24" s="42">
        <f>'RAB 3.1 Direct Type 5-6 Assets'!C23</f>
        <v>0</v>
      </c>
      <c r="D24" s="42">
        <f>'RAB 3.1 Direct Type 5-6 Assets'!D23</f>
        <v>12.359137535366273</v>
      </c>
      <c r="E24" s="42">
        <f>'RAB 3.1 Direct Type 5-6 Assets'!E23</f>
        <v>17.439221952066688</v>
      </c>
      <c r="F24" s="58" t="s">
        <v>22</v>
      </c>
      <c r="G24" s="61" t="s">
        <v>21</v>
      </c>
    </row>
    <row r="25" spans="1:8">
      <c r="A25" s="5" t="s">
        <v>15</v>
      </c>
      <c r="B25" s="42">
        <f>'RAB 3.1 Direct Type 5-6 Assets'!B24</f>
        <v>10.964367907690351</v>
      </c>
      <c r="C25" s="42">
        <f>'RAB 3.1 Direct Type 5-6 Assets'!C24</f>
        <v>0</v>
      </c>
      <c r="D25" s="42" t="str">
        <f>'RAB 3.1 Direct Type 5-6 Assets'!D24</f>
        <v>n/a</v>
      </c>
      <c r="E25" s="42" t="str">
        <f>'RAB 3.1 Direct Type 5-6 Assets'!E24</f>
        <v>n/a</v>
      </c>
      <c r="F25" s="58" t="s">
        <v>22</v>
      </c>
      <c r="G25" s="61" t="s">
        <v>21</v>
      </c>
    </row>
    <row r="26" spans="1:8">
      <c r="A26" s="5" t="s">
        <v>16</v>
      </c>
      <c r="B26" s="42">
        <f>'RAB 3.1 Direct Type 5-6 Assets'!B25</f>
        <v>75.982754148721298</v>
      </c>
      <c r="C26" s="42">
        <f>'RAB 3.1 Direct Type 5-6 Assets'!C25</f>
        <v>0</v>
      </c>
      <c r="D26" s="42">
        <f>'RAB 3.1 Direct Type 5-6 Assets'!D25</f>
        <v>7.4768530001334419</v>
      </c>
      <c r="E26" s="42">
        <f>'RAB 3.1 Direct Type 5-6 Assets'!E25</f>
        <v>29.444039815489198</v>
      </c>
      <c r="F26" s="58" t="s">
        <v>22</v>
      </c>
      <c r="G26" s="61" t="s">
        <v>21</v>
      </c>
    </row>
    <row r="27" spans="1:8">
      <c r="A27" s="23" t="s">
        <v>113</v>
      </c>
      <c r="B27" s="42">
        <f>'RAB 3.2 Direct Type 5-6 IT'!B15</f>
        <v>111.66556936863752</v>
      </c>
      <c r="C27" s="42">
        <f>'RAB 3.1 Direct Type 5-6 Assets'!C26</f>
        <v>0</v>
      </c>
      <c r="D27" s="42">
        <f>'RAB 3.1 Direct Type 5-6 Assets'!D26</f>
        <v>3.1899221157696669</v>
      </c>
      <c r="E27" s="42">
        <f>'RAB 3.1 Direct Type 5-6 Assets'!E26</f>
        <v>5</v>
      </c>
      <c r="F27" s="82" t="s">
        <v>22</v>
      </c>
      <c r="G27" s="83" t="s">
        <v>21</v>
      </c>
      <c r="H27" t="s">
        <v>46</v>
      </c>
    </row>
    <row r="28" spans="1:8">
      <c r="A28" s="5" t="s">
        <v>18</v>
      </c>
      <c r="B28" s="42">
        <f>'RAB 3.1 Direct Type 5-6 Assets'!B27</f>
        <v>126.55201004296865</v>
      </c>
      <c r="C28" s="42">
        <f>'RAB 3.1 Direct Type 5-6 Assets'!C27</f>
        <v>0</v>
      </c>
      <c r="D28" s="42">
        <f>'RAB 3.1 Direct Type 5-6 Assets'!D27</f>
        <v>6.4209734249008505</v>
      </c>
      <c r="E28" s="42">
        <f>'RAB 3.1 Direct Type 5-6 Assets'!E27</f>
        <v>10.244186762015632</v>
      </c>
      <c r="F28" s="58" t="s">
        <v>22</v>
      </c>
      <c r="G28" s="61" t="s">
        <v>21</v>
      </c>
    </row>
    <row r="29" spans="1:8">
      <c r="A29" s="5" t="s">
        <v>19</v>
      </c>
      <c r="B29" s="42">
        <f>'RAB 3.1 Direct Type 5-6 Assets'!B28</f>
        <v>233.80020751335485</v>
      </c>
      <c r="C29" s="42">
        <f>'RAB 3.1 Direct Type 5-6 Assets'!C28</f>
        <v>0</v>
      </c>
      <c r="D29" s="42">
        <f>'RAB 3.1 Direct Type 5-6 Assets'!D28</f>
        <v>29.793168927434824</v>
      </c>
      <c r="E29" s="42">
        <f>'RAB 3.1 Direct Type 5-6 Assets'!E28</f>
        <v>35.916896031439698</v>
      </c>
      <c r="F29" s="58" t="s">
        <v>22</v>
      </c>
      <c r="G29" s="61" t="s">
        <v>21</v>
      </c>
    </row>
    <row r="30" spans="1:8">
      <c r="A30" s="7" t="s">
        <v>20</v>
      </c>
      <c r="B30" s="70">
        <f>'RAB 3.1 Direct Type 5-6 Assets'!B29</f>
        <v>28.357127848899619</v>
      </c>
      <c r="C30" s="70">
        <f>'RAB 3.1 Direct Type 5-6 Assets'!C29</f>
        <v>0</v>
      </c>
      <c r="D30" s="70">
        <f>'RAB 3.1 Direct Type 5-6 Assets'!D29</f>
        <v>36.578996819394263</v>
      </c>
      <c r="E30" s="71">
        <f>'RAB 3.1 Direct Type 5-6 Assets'!E29</f>
        <v>47.42815308482453</v>
      </c>
      <c r="F30" s="59" t="s">
        <v>22</v>
      </c>
      <c r="G30" s="62" t="s">
        <v>21</v>
      </c>
    </row>
    <row r="31" spans="1:8">
      <c r="A31" s="6" t="s">
        <v>97</v>
      </c>
      <c r="B31" s="158">
        <f>SUM(B10:B30)</f>
        <v>12514.593593685271</v>
      </c>
      <c r="C31" s="6"/>
      <c r="D31" s="6"/>
      <c r="E31" s="6"/>
    </row>
    <row r="32" spans="1:8">
      <c r="A32" s="6" t="s">
        <v>114</v>
      </c>
    </row>
    <row r="33" spans="1:6">
      <c r="A33" s="40" t="s">
        <v>36</v>
      </c>
      <c r="B33" s="4"/>
      <c r="C33" s="2"/>
      <c r="D33" s="1"/>
      <c r="E33" s="4"/>
    </row>
    <row r="34" spans="1:6">
      <c r="A34" s="11"/>
      <c r="D34" s="22"/>
      <c r="E34" s="22"/>
    </row>
    <row r="35" spans="1:6" ht="18.75" customHeight="1">
      <c r="A35" s="3" t="s">
        <v>25</v>
      </c>
      <c r="B35" s="18" t="s">
        <v>26</v>
      </c>
      <c r="C35" s="18"/>
      <c r="D35" s="19"/>
      <c r="E35" s="20"/>
    </row>
    <row r="36" spans="1:6">
      <c r="A36" s="26"/>
      <c r="B36" s="29" t="s">
        <v>31</v>
      </c>
      <c r="C36" s="27"/>
      <c r="D36" s="27"/>
      <c r="E36" s="28"/>
    </row>
    <row r="37" spans="1:6">
      <c r="A37" s="8" t="s">
        <v>59</v>
      </c>
      <c r="B37" s="157">
        <f>'RAB 3.2 Direct Type 5-6 IT'!B8+'RAB 3.1 Direct Type 5-6 Assets'!B43+'RAB 3.1 Direct Type 5-6 Assets'!B44</f>
        <v>247.57631702102657</v>
      </c>
      <c r="C37" s="44"/>
      <c r="D37" s="45"/>
      <c r="E37" s="46"/>
      <c r="F37" s="17"/>
    </row>
    <row r="38" spans="1:6">
      <c r="A38" s="5" t="s">
        <v>37</v>
      </c>
      <c r="B38" s="158">
        <f>SUMIF(G10:G30,"Yes",B10:B30)+'RAB 3.1 Direct Type 5-6 Assets'!B33</f>
        <v>11658.529010331085</v>
      </c>
      <c r="C38" s="32"/>
      <c r="D38" s="36"/>
      <c r="E38" s="37"/>
      <c r="F38" s="17"/>
    </row>
    <row r="39" spans="1:6">
      <c r="A39" s="5"/>
      <c r="B39" s="32"/>
      <c r="C39" s="32"/>
      <c r="D39" s="36"/>
      <c r="E39" s="37"/>
      <c r="F39" s="17"/>
    </row>
    <row r="40" spans="1:6">
      <c r="A40" s="7" t="s">
        <v>38</v>
      </c>
      <c r="B40" s="137">
        <f>B37/(B37+B38)</f>
        <v>2.0794064071671281E-2</v>
      </c>
      <c r="C40" s="34"/>
      <c r="D40" s="84"/>
      <c r="E40" s="50"/>
      <c r="F40" s="17"/>
    </row>
    <row r="43" spans="1:6">
      <c r="A43" s="1" t="s">
        <v>136</v>
      </c>
      <c r="B43" s="4"/>
      <c r="C43" s="2"/>
      <c r="D43" s="1"/>
      <c r="E43" s="4"/>
    </row>
    <row r="45" spans="1:6">
      <c r="A45" s="3" t="s">
        <v>25</v>
      </c>
      <c r="B45" s="18" t="s">
        <v>26</v>
      </c>
      <c r="C45" s="18" t="s">
        <v>27</v>
      </c>
      <c r="D45" s="19" t="s">
        <v>28</v>
      </c>
      <c r="E45" s="20" t="s">
        <v>29</v>
      </c>
    </row>
    <row r="46" spans="1:6">
      <c r="A46" s="26"/>
      <c r="B46" s="29" t="s">
        <v>31</v>
      </c>
      <c r="C46" s="27"/>
      <c r="D46" s="27" t="s">
        <v>30</v>
      </c>
      <c r="E46" s="28" t="s">
        <v>30</v>
      </c>
    </row>
    <row r="47" spans="1:6">
      <c r="A47" s="8" t="s">
        <v>14</v>
      </c>
      <c r="B47" s="44">
        <f>(1-$B$40)*B24</f>
        <v>46.141593316593642</v>
      </c>
      <c r="C47" s="44">
        <f>C24</f>
        <v>0</v>
      </c>
      <c r="D47" s="44">
        <f t="shared" ref="D47:E47" si="0">D24</f>
        <v>12.359137535366273</v>
      </c>
      <c r="E47" s="132">
        <f t="shared" si="0"/>
        <v>17.439221952066688</v>
      </c>
    </row>
    <row r="48" spans="1:6">
      <c r="A48" s="5" t="s">
        <v>15</v>
      </c>
      <c r="B48" s="32">
        <f t="shared" ref="B48:B53" si="1">(1-$B$40)*B25</f>
        <v>10.736374138912462</v>
      </c>
      <c r="C48" s="32">
        <f t="shared" ref="C48:E48" si="2">C25</f>
        <v>0</v>
      </c>
      <c r="D48" s="36" t="str">
        <f t="shared" si="2"/>
        <v>n/a</v>
      </c>
      <c r="E48" s="37" t="str">
        <f t="shared" si="2"/>
        <v>n/a</v>
      </c>
    </row>
    <row r="49" spans="1:5">
      <c r="A49" s="5" t="s">
        <v>16</v>
      </c>
      <c r="B49" s="32">
        <f>(1-$B$40)*B26</f>
        <v>74.402763890610743</v>
      </c>
      <c r="C49" s="32">
        <f t="shared" ref="C49:E49" si="3">C26</f>
        <v>0</v>
      </c>
      <c r="D49" s="32">
        <f t="shared" si="3"/>
        <v>7.4768530001334419</v>
      </c>
      <c r="E49" s="33">
        <f t="shared" si="3"/>
        <v>29.444039815489198</v>
      </c>
    </row>
    <row r="50" spans="1:5">
      <c r="A50" s="5" t="s">
        <v>17</v>
      </c>
      <c r="B50" s="32">
        <f t="shared" si="1"/>
        <v>109.34358836458642</v>
      </c>
      <c r="C50" s="32">
        <f t="shared" ref="C50:E50" si="4">C27</f>
        <v>0</v>
      </c>
      <c r="D50" s="32">
        <f t="shared" si="4"/>
        <v>3.1899221157696669</v>
      </c>
      <c r="E50" s="33">
        <f t="shared" si="4"/>
        <v>5</v>
      </c>
    </row>
    <row r="51" spans="1:5">
      <c r="A51" s="5" t="s">
        <v>18</v>
      </c>
      <c r="B51" s="32">
        <f t="shared" si="1"/>
        <v>123.92047943773638</v>
      </c>
      <c r="C51" s="32">
        <f t="shared" ref="C51:E51" si="5">C28</f>
        <v>0</v>
      </c>
      <c r="D51" s="32">
        <f t="shared" si="5"/>
        <v>6.4209734249008505</v>
      </c>
      <c r="E51" s="33">
        <f t="shared" si="5"/>
        <v>10.244186762015632</v>
      </c>
    </row>
    <row r="52" spans="1:5">
      <c r="A52" s="5" t="s">
        <v>19</v>
      </c>
      <c r="B52" s="32">
        <f t="shared" si="1"/>
        <v>228.93855101835211</v>
      </c>
      <c r="C52" s="32">
        <f t="shared" ref="C52:E52" si="6">C29</f>
        <v>0</v>
      </c>
      <c r="D52" s="32">
        <f t="shared" si="6"/>
        <v>29.793168927434824</v>
      </c>
      <c r="E52" s="33">
        <f t="shared" si="6"/>
        <v>35.916896031439698</v>
      </c>
    </row>
    <row r="53" spans="1:5">
      <c r="A53" s="7" t="s">
        <v>20</v>
      </c>
      <c r="B53" s="34">
        <f t="shared" si="1"/>
        <v>27.767467915521028</v>
      </c>
      <c r="C53" s="34">
        <f t="shared" ref="C53:E53" si="7">C30</f>
        <v>0</v>
      </c>
      <c r="D53" s="34">
        <f t="shared" si="7"/>
        <v>36.578996819394263</v>
      </c>
      <c r="E53" s="35">
        <f t="shared" si="7"/>
        <v>47.42815308482453</v>
      </c>
    </row>
    <row r="56" spans="1:5">
      <c r="A56" s="40" t="s">
        <v>33</v>
      </c>
      <c r="B56" s="4"/>
      <c r="C56" s="2"/>
      <c r="D56" s="1"/>
      <c r="E56" s="4"/>
    </row>
    <row r="58" spans="1:5">
      <c r="A58" s="3" t="s">
        <v>25</v>
      </c>
      <c r="B58" s="18" t="s">
        <v>26</v>
      </c>
      <c r="C58" s="18" t="s">
        <v>27</v>
      </c>
      <c r="D58" s="19" t="s">
        <v>28</v>
      </c>
      <c r="E58" s="20" t="s">
        <v>29</v>
      </c>
    </row>
    <row r="59" spans="1:5">
      <c r="A59" s="26"/>
      <c r="B59" s="29" t="s">
        <v>31</v>
      </c>
      <c r="C59" s="27"/>
      <c r="D59" s="27" t="s">
        <v>30</v>
      </c>
      <c r="E59" s="28" t="s">
        <v>30</v>
      </c>
    </row>
    <row r="60" spans="1:5">
      <c r="A60" s="8" t="s">
        <v>51</v>
      </c>
      <c r="B60" s="44">
        <f>$B$40*B24</f>
        <v>0.97984623314668551</v>
      </c>
      <c r="C60" s="44">
        <v>0</v>
      </c>
      <c r="D60" s="44">
        <f>D24</f>
        <v>12.359137535366273</v>
      </c>
      <c r="E60" s="132">
        <f>E24</f>
        <v>17.439221952066688</v>
      </c>
    </row>
    <row r="61" spans="1:5">
      <c r="A61" s="5" t="s">
        <v>52</v>
      </c>
      <c r="B61" s="32">
        <f t="shared" ref="B61:B66" si="8">$B$40*B25</f>
        <v>0.22799376877788954</v>
      </c>
      <c r="C61" s="32">
        <v>0</v>
      </c>
      <c r="D61" s="36" t="str">
        <f t="shared" ref="D61:E64" si="9">D25</f>
        <v>n/a</v>
      </c>
      <c r="E61" s="37" t="str">
        <f t="shared" si="9"/>
        <v>n/a</v>
      </c>
    </row>
    <row r="62" spans="1:5">
      <c r="A62" s="5" t="s">
        <v>53</v>
      </c>
      <c r="B62" s="32">
        <f t="shared" si="8"/>
        <v>1.5799902581105576</v>
      </c>
      <c r="C62" s="32">
        <v>0</v>
      </c>
      <c r="D62" s="32">
        <f t="shared" si="9"/>
        <v>7.4768530001334419</v>
      </c>
      <c r="E62" s="33">
        <f t="shared" si="9"/>
        <v>29.444039815489198</v>
      </c>
    </row>
    <row r="63" spans="1:5">
      <c r="A63" s="5" t="s">
        <v>54</v>
      </c>
      <c r="B63" s="32">
        <f t="shared" si="8"/>
        <v>2.3219810040511026</v>
      </c>
      <c r="C63" s="32">
        <v>0</v>
      </c>
      <c r="D63" s="32">
        <f t="shared" si="9"/>
        <v>3.1899221157696669</v>
      </c>
      <c r="E63" s="33">
        <f t="shared" si="9"/>
        <v>5</v>
      </c>
    </row>
    <row r="64" spans="1:5">
      <c r="A64" s="5" t="s">
        <v>55</v>
      </c>
      <c r="B64" s="32">
        <f t="shared" si="8"/>
        <v>2.6315306052322773</v>
      </c>
      <c r="C64" s="32">
        <v>0</v>
      </c>
      <c r="D64" s="32">
        <f t="shared" si="9"/>
        <v>6.4209734249008505</v>
      </c>
      <c r="E64" s="33">
        <f t="shared" ref="E64" si="10">E28</f>
        <v>10.244186762015632</v>
      </c>
    </row>
    <row r="65" spans="1:6">
      <c r="A65" s="5" t="s">
        <v>56</v>
      </c>
      <c r="B65" s="32">
        <f t="shared" si="8"/>
        <v>4.8616564950027419</v>
      </c>
      <c r="C65" s="32">
        <v>0</v>
      </c>
      <c r="D65" s="32">
        <v>15</v>
      </c>
      <c r="E65" s="33">
        <v>15</v>
      </c>
      <c r="F65" t="s">
        <v>109</v>
      </c>
    </row>
    <row r="66" spans="1:6">
      <c r="A66" s="7" t="s">
        <v>57</v>
      </c>
      <c r="B66" s="34">
        <f t="shared" si="8"/>
        <v>0.58965993337859268</v>
      </c>
      <c r="C66" s="34">
        <v>0</v>
      </c>
      <c r="D66" s="34">
        <v>15</v>
      </c>
      <c r="E66" s="35">
        <v>15</v>
      </c>
      <c r="F66" t="s">
        <v>109</v>
      </c>
    </row>
  </sheetData>
  <mergeCells count="1">
    <mergeCell ref="A2:E3"/>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6">
    <tabColor theme="7" tint="0.39997558519241921"/>
  </sheetPr>
  <dimension ref="A1:E31"/>
  <sheetViews>
    <sheetView zoomScaleNormal="100" workbookViewId="0">
      <selection activeCell="A2" sqref="A2"/>
    </sheetView>
  </sheetViews>
  <sheetFormatPr defaultRowHeight="15"/>
  <cols>
    <col min="1" max="1" width="44.140625" customWidth="1"/>
    <col min="2" max="5" width="28.7109375" customWidth="1"/>
  </cols>
  <sheetData>
    <row r="1" spans="1:5" s="13" customFormat="1">
      <c r="A1" s="40" t="s">
        <v>115</v>
      </c>
      <c r="B1" s="41"/>
      <c r="C1" s="52"/>
      <c r="D1" s="40"/>
      <c r="E1" s="41"/>
    </row>
    <row r="2" spans="1:5">
      <c r="A2" s="11"/>
      <c r="D2" s="21"/>
      <c r="E2" s="21"/>
    </row>
    <row r="3" spans="1:5">
      <c r="A3" s="11"/>
      <c r="D3" s="22"/>
      <c r="E3" s="22"/>
    </row>
    <row r="4" spans="1:5" ht="15" customHeight="1">
      <c r="A4" s="3" t="s">
        <v>25</v>
      </c>
      <c r="B4" s="167" t="s">
        <v>26</v>
      </c>
      <c r="C4" s="171" t="s">
        <v>27</v>
      </c>
      <c r="D4" s="57" t="s">
        <v>28</v>
      </c>
      <c r="E4" s="195" t="s">
        <v>29</v>
      </c>
    </row>
    <row r="5" spans="1:5">
      <c r="A5" s="26"/>
      <c r="B5" s="168" t="s">
        <v>31</v>
      </c>
      <c r="C5" s="172"/>
      <c r="D5" s="118" t="s">
        <v>30</v>
      </c>
      <c r="E5" s="196" t="s">
        <v>30</v>
      </c>
    </row>
    <row r="6" spans="1:5">
      <c r="A6" s="23" t="s">
        <v>0</v>
      </c>
      <c r="B6" s="182">
        <f>'RAB 3.1 Direct Type 5-6 Assets'!B51</f>
        <v>1403.7886147320628</v>
      </c>
      <c r="C6" s="182">
        <f>'RAB 3.1 Direct Type 5-6 Assets'!C51</f>
        <v>0</v>
      </c>
      <c r="D6" s="183">
        <f>'RAB 3.1 Direct Type 5-6 Assets'!D51</f>
        <v>33.08211868107152</v>
      </c>
      <c r="E6" s="197">
        <f>'RAB 3.1 Direct Type 5-6 Assets'!E51</f>
        <v>46.298951338166589</v>
      </c>
    </row>
    <row r="7" spans="1:5">
      <c r="A7" s="23" t="s">
        <v>1</v>
      </c>
      <c r="B7" s="182">
        <f>'RAB 3.1 Direct Type 5-6 Assets'!B52</f>
        <v>128.92097430089834</v>
      </c>
      <c r="C7" s="182">
        <f>'RAB 3.1 Direct Type 5-6 Assets'!C52</f>
        <v>0</v>
      </c>
      <c r="D7" s="183">
        <f>'RAB 3.1 Direct Type 5-6 Assets'!D52</f>
        <v>67.432796191310828</v>
      </c>
      <c r="E7" s="197">
        <f>'RAB 3.1 Direct Type 5-6 Assets'!E52</f>
        <v>70</v>
      </c>
    </row>
    <row r="8" spans="1:5">
      <c r="A8" s="5" t="s">
        <v>2</v>
      </c>
      <c r="B8" s="182">
        <f>'RAB 3.1 Direct Type 5-6 Assets'!B53</f>
        <v>3190.8455609959765</v>
      </c>
      <c r="C8" s="182">
        <f>'RAB 3.1 Direct Type 5-6 Assets'!C53</f>
        <v>0</v>
      </c>
      <c r="D8" s="183">
        <f>'RAB 3.1 Direct Type 5-6 Assets'!D53</f>
        <v>46.947568413368408</v>
      </c>
      <c r="E8" s="198">
        <f>'RAB 3.1 Direct Type 5-6 Assets'!E53</f>
        <v>58.033383369141177</v>
      </c>
    </row>
    <row r="9" spans="1:5">
      <c r="A9" s="5" t="s">
        <v>3</v>
      </c>
      <c r="B9" s="182">
        <f>'RAB 3.1 Direct Type 5-6 Assets'!B54</f>
        <v>3451.1634692551952</v>
      </c>
      <c r="C9" s="182">
        <f>'RAB 3.1 Direct Type 5-6 Assets'!C54</f>
        <v>0</v>
      </c>
      <c r="D9" s="183">
        <f>'RAB 3.1 Direct Type 5-6 Assets'!D54</f>
        <v>34.977326927112472</v>
      </c>
      <c r="E9" s="198">
        <f>'RAB 3.1 Direct Type 5-6 Assets'!E54</f>
        <v>46.842831924321999</v>
      </c>
    </row>
    <row r="10" spans="1:5">
      <c r="A10" s="5" t="s">
        <v>4</v>
      </c>
      <c r="B10" s="182">
        <f>'RAB 3.1 Direct Type 5-6 Assets'!B55</f>
        <v>682.59316957085889</v>
      </c>
      <c r="C10" s="182">
        <f>'RAB 3.1 Direct Type 5-6 Assets'!C55</f>
        <v>0</v>
      </c>
      <c r="D10" s="183">
        <f>'RAB 3.1 Direct Type 5-6 Assets'!D55</f>
        <v>30.480576899188691</v>
      </c>
      <c r="E10" s="198">
        <f>'RAB 3.1 Direct Type 5-6 Assets'!E55</f>
        <v>45.887214388616371</v>
      </c>
    </row>
    <row r="11" spans="1:5">
      <c r="A11" s="5" t="s">
        <v>5</v>
      </c>
      <c r="B11" s="182">
        <f>'RAB 3.1 Direct Type 5-6 Assets'!B56</f>
        <v>1588.5345227032271</v>
      </c>
      <c r="C11" s="182">
        <f>'RAB 3.1 Direct Type 5-6 Assets'!C56</f>
        <v>0</v>
      </c>
      <c r="D11" s="183">
        <f>'RAB 3.1 Direct Type 5-6 Assets'!D56</f>
        <v>39.89751867509063</v>
      </c>
      <c r="E11" s="198">
        <f>'RAB 3.1 Direct Type 5-6 Assets'!E56</f>
        <v>52.073244732796169</v>
      </c>
    </row>
    <row r="12" spans="1:5">
      <c r="A12" s="53" t="s">
        <v>6</v>
      </c>
      <c r="B12" s="184">
        <f>'RAB 3.1 Direct Type 5-6 Assets'!B57</f>
        <v>36.90358113381523</v>
      </c>
      <c r="C12" s="185">
        <f>'RAB 3.1 Direct Type 5-6 Assets'!C57</f>
        <v>0</v>
      </c>
      <c r="D12" s="186">
        <f>'RAB 3.1 Direct Type 5-6 Assets'!D57</f>
        <v>14.476029211645269</v>
      </c>
      <c r="E12" s="199">
        <f>'RAB 3.1 Direct Type 5-6 Assets'!E57</f>
        <v>25</v>
      </c>
    </row>
    <row r="13" spans="1:5">
      <c r="A13" s="25" t="s">
        <v>7</v>
      </c>
      <c r="B13" s="187">
        <v>0</v>
      </c>
      <c r="C13" s="187">
        <v>0</v>
      </c>
      <c r="D13" s="188">
        <v>0</v>
      </c>
      <c r="E13" s="200">
        <v>0</v>
      </c>
    </row>
    <row r="14" spans="1:5">
      <c r="A14" s="5" t="s">
        <v>8</v>
      </c>
      <c r="B14" s="182">
        <f>'RAB 3.1 Direct Type 5-6 Assets'!B59</f>
        <v>16.87842221087196</v>
      </c>
      <c r="C14" s="182">
        <f>'RAB 3.1 Direct Type 5-6 Assets'!C59</f>
        <v>0</v>
      </c>
      <c r="D14" s="183">
        <f>'RAB 3.1 Direct Type 5-6 Assets'!D59</f>
        <v>4.644955223357627</v>
      </c>
      <c r="E14" s="198">
        <f>'RAB 3.1 Direct Type 5-6 Assets'!E59</f>
        <v>10</v>
      </c>
    </row>
    <row r="15" spans="1:5">
      <c r="A15" s="5" t="s">
        <v>9</v>
      </c>
      <c r="B15" s="182">
        <f>'RAB 3.1 Direct Type 5-6 Assets'!B60</f>
        <v>18.801393667595008</v>
      </c>
      <c r="C15" s="182">
        <f>'RAB 3.1 Direct Type 5-6 Assets'!C60</f>
        <v>0</v>
      </c>
      <c r="D15" s="183">
        <f>'RAB 3.1 Direct Type 5-6 Assets'!D60</f>
        <v>2.9948709195105057</v>
      </c>
      <c r="E15" s="198">
        <f>'RAB 3.1 Direct Type 5-6 Assets'!E60</f>
        <v>10.221009481131924</v>
      </c>
    </row>
    <row r="16" spans="1:5">
      <c r="A16" s="5" t="s">
        <v>10</v>
      </c>
      <c r="B16" s="182">
        <f>'RAB 3.1 Direct Type 5-6 Assets'!B61</f>
        <v>262.61693903941574</v>
      </c>
      <c r="C16" s="182">
        <f>'RAB 3.1 Direct Type 5-6 Assets'!C61</f>
        <v>0</v>
      </c>
      <c r="D16" s="183">
        <f>'RAB 3.1 Direct Type 5-6 Assets'!D61</f>
        <v>5.1579374996654979</v>
      </c>
      <c r="E16" s="198">
        <f>'RAB 3.1 Direct Type 5-6 Assets'!E61</f>
        <v>7</v>
      </c>
    </row>
    <row r="17" spans="1:5">
      <c r="A17" s="5" t="s">
        <v>11</v>
      </c>
      <c r="B17" s="182">
        <f>'RAB 3.1 Direct Type 5-6 Assets'!B62</f>
        <v>93.965188114270234</v>
      </c>
      <c r="C17" s="182">
        <f>'RAB 3.1 Direct Type 5-6 Assets'!C62</f>
        <v>0</v>
      </c>
      <c r="D17" s="183">
        <f>'RAB 3.1 Direct Type 5-6 Assets'!D62</f>
        <v>12.508900027619248</v>
      </c>
      <c r="E17" s="198">
        <f>'RAB 3.1 Direct Type 5-6 Assets'!E62</f>
        <v>15</v>
      </c>
    </row>
    <row r="18" spans="1:5">
      <c r="A18" s="5" t="s">
        <v>12</v>
      </c>
      <c r="B18" s="182">
        <f>'RAB 3.1 Direct Type 5-6 Assets'!B63</f>
        <v>737.22794415310148</v>
      </c>
      <c r="C18" s="182">
        <f>'RAB 3.1 Direct Type 5-6 Assets'!C63</f>
        <v>0</v>
      </c>
      <c r="D18" s="183" t="str">
        <f>'RAB 3.1 Direct Type 5-6 Assets'!D63</f>
        <v>n/a</v>
      </c>
      <c r="E18" s="198" t="str">
        <f>'RAB 3.1 Direct Type 5-6 Assets'!E63</f>
        <v>n/a</v>
      </c>
    </row>
    <row r="19" spans="1:5">
      <c r="A19" s="5" t="s">
        <v>13</v>
      </c>
      <c r="B19" s="182">
        <f>'RAB 3.1 Direct Type 5-6 Assets'!B64</f>
        <v>46.28923045379937</v>
      </c>
      <c r="C19" s="182">
        <f>'RAB 3.1 Direct Type 5-6 Assets'!C64</f>
        <v>0</v>
      </c>
      <c r="D19" s="183" t="str">
        <f>'RAB 3.1 Direct Type 5-6 Assets'!D64</f>
        <v>n/a</v>
      </c>
      <c r="E19" s="198" t="str">
        <f>'RAB 3.1 Direct Type 5-6 Assets'!E64</f>
        <v>n/a</v>
      </c>
    </row>
    <row r="20" spans="1:5">
      <c r="A20" s="53" t="s">
        <v>14</v>
      </c>
      <c r="B20" s="184">
        <f>'RAB 3.3 Indirect Assets'!B47</f>
        <v>46.141593316593642</v>
      </c>
      <c r="C20" s="189">
        <f>'RAB 3.3 Indirect Assets'!C47</f>
        <v>0</v>
      </c>
      <c r="D20" s="190">
        <f>'RAB 3.3 Indirect Assets'!D47</f>
        <v>12.359137535366273</v>
      </c>
      <c r="E20" s="199">
        <f>'RAB 3.3 Indirect Assets'!E47</f>
        <v>17.439221952066688</v>
      </c>
    </row>
    <row r="21" spans="1:5">
      <c r="A21" s="53" t="s">
        <v>15</v>
      </c>
      <c r="B21" s="184">
        <f>'RAB 3.3 Indirect Assets'!B48</f>
        <v>10.736374138912462</v>
      </c>
      <c r="C21" s="189">
        <f>'RAB 3.3 Indirect Assets'!C48</f>
        <v>0</v>
      </c>
      <c r="D21" s="190" t="str">
        <f>'RAB 3.3 Indirect Assets'!D48</f>
        <v>n/a</v>
      </c>
      <c r="E21" s="199" t="str">
        <f>'RAB 3.3 Indirect Assets'!E48</f>
        <v>n/a</v>
      </c>
    </row>
    <row r="22" spans="1:5">
      <c r="A22" s="53" t="s">
        <v>16</v>
      </c>
      <c r="B22" s="184">
        <f>'RAB 3.3 Indirect Assets'!B49</f>
        <v>74.402763890610743</v>
      </c>
      <c r="C22" s="189">
        <f>'RAB 3.3 Indirect Assets'!C49</f>
        <v>0</v>
      </c>
      <c r="D22" s="190">
        <f>'RAB 3.3 Indirect Assets'!D49</f>
        <v>7.4768530001334419</v>
      </c>
      <c r="E22" s="199">
        <f>'RAB 3.3 Indirect Assets'!E49</f>
        <v>29.444039815489198</v>
      </c>
    </row>
    <row r="23" spans="1:5">
      <c r="A23" s="53" t="s">
        <v>17</v>
      </c>
      <c r="B23" s="184">
        <f>'RAB 3.3 Indirect Assets'!B50</f>
        <v>109.34358836458642</v>
      </c>
      <c r="C23" s="189">
        <f>'RAB 3.3 Indirect Assets'!C50</f>
        <v>0</v>
      </c>
      <c r="D23" s="190">
        <f>'RAB 3.3 Indirect Assets'!D50</f>
        <v>3.1899221157696669</v>
      </c>
      <c r="E23" s="199">
        <f>'RAB 3.3 Indirect Assets'!E50</f>
        <v>5</v>
      </c>
    </row>
    <row r="24" spans="1:5">
      <c r="A24" s="53" t="s">
        <v>18</v>
      </c>
      <c r="B24" s="184">
        <f>'RAB 3.3 Indirect Assets'!B51</f>
        <v>123.92047943773638</v>
      </c>
      <c r="C24" s="189">
        <f>'RAB 3.3 Indirect Assets'!C51</f>
        <v>0</v>
      </c>
      <c r="D24" s="190">
        <f>'RAB 3.3 Indirect Assets'!D51</f>
        <v>6.4209734249008505</v>
      </c>
      <c r="E24" s="199">
        <f>'RAB 3.3 Indirect Assets'!E51</f>
        <v>10.244186762015632</v>
      </c>
    </row>
    <row r="25" spans="1:5">
      <c r="A25" s="53" t="s">
        <v>19</v>
      </c>
      <c r="B25" s="184">
        <f>'RAB 3.3 Indirect Assets'!B52</f>
        <v>228.93855101835211</v>
      </c>
      <c r="C25" s="189">
        <f>'RAB 3.3 Indirect Assets'!C52</f>
        <v>0</v>
      </c>
      <c r="D25" s="190">
        <f>'RAB 3.3 Indirect Assets'!D52</f>
        <v>29.793168927434824</v>
      </c>
      <c r="E25" s="199">
        <f>'RAB 3.3 Indirect Assets'!E52</f>
        <v>35.916896031439698</v>
      </c>
    </row>
    <row r="26" spans="1:5">
      <c r="A26" s="194" t="s">
        <v>20</v>
      </c>
      <c r="B26" s="191">
        <f>'RAB 3.3 Indirect Assets'!B53</f>
        <v>27.767467915521028</v>
      </c>
      <c r="C26" s="192">
        <f>'RAB 3.3 Indirect Assets'!C53</f>
        <v>0</v>
      </c>
      <c r="D26" s="193">
        <f>'RAB 3.3 Indirect Assets'!D53</f>
        <v>36.578996819394263</v>
      </c>
      <c r="E26" s="201">
        <f>'RAB 3.3 Indirect Assets'!E53</f>
        <v>47.42815308482453</v>
      </c>
    </row>
    <row r="27" spans="1:5">
      <c r="A27" s="203" t="s">
        <v>97</v>
      </c>
      <c r="B27" s="202">
        <f>SUM(B6:B26)</f>
        <v>12279.779828413399</v>
      </c>
    </row>
    <row r="28" spans="1:5" s="155" customFormat="1"/>
    <row r="29" spans="1:5">
      <c r="A29" s="16" t="s">
        <v>41</v>
      </c>
    </row>
    <row r="30" spans="1:5">
      <c r="A30" s="15" t="s">
        <v>42</v>
      </c>
    </row>
    <row r="31" spans="1:5">
      <c r="A31" t="s">
        <v>43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codeName="Sheet7">
    <tabColor theme="7" tint="0.39997558519241921"/>
  </sheetPr>
  <dimension ref="A1:E36"/>
  <sheetViews>
    <sheetView zoomScaleNormal="100" workbookViewId="0">
      <selection activeCell="B37" sqref="B37"/>
    </sheetView>
  </sheetViews>
  <sheetFormatPr defaultRowHeight="15"/>
  <cols>
    <col min="1" max="1" width="62.7109375" customWidth="1"/>
    <col min="2" max="5" width="31.5703125" customWidth="1"/>
  </cols>
  <sheetData>
    <row r="1" spans="1:5">
      <c r="A1" s="40" t="s">
        <v>137</v>
      </c>
      <c r="B1" s="4"/>
      <c r="C1" s="2"/>
      <c r="D1" s="1"/>
      <c r="E1" s="4"/>
    </row>
    <row r="2" spans="1:5">
      <c r="A2" s="11"/>
    </row>
    <row r="3" spans="1:5">
      <c r="A3" s="11"/>
    </row>
    <row r="4" spans="1:5">
      <c r="A4" s="47" t="s">
        <v>25</v>
      </c>
      <c r="B4" s="91" t="s">
        <v>26</v>
      </c>
      <c r="C4" s="91" t="s">
        <v>27</v>
      </c>
      <c r="D4" s="92" t="s">
        <v>28</v>
      </c>
      <c r="E4" s="93" t="s">
        <v>29</v>
      </c>
    </row>
    <row r="5" spans="1:5">
      <c r="A5" s="5"/>
      <c r="B5" s="94" t="s">
        <v>31</v>
      </c>
      <c r="C5" s="94"/>
      <c r="D5" s="95" t="s">
        <v>30</v>
      </c>
      <c r="E5" s="96" t="s">
        <v>30</v>
      </c>
    </row>
    <row r="6" spans="1:5">
      <c r="A6" s="5" t="s">
        <v>61</v>
      </c>
      <c r="B6" s="5"/>
      <c r="C6" s="5"/>
      <c r="D6" s="64"/>
      <c r="E6" s="88"/>
    </row>
    <row r="7" spans="1:5">
      <c r="A7" s="5" t="s">
        <v>61</v>
      </c>
      <c r="B7" s="5"/>
      <c r="C7" s="5"/>
      <c r="D7" s="64"/>
      <c r="E7" s="88"/>
    </row>
    <row r="8" spans="1:5">
      <c r="A8" s="5" t="s">
        <v>61</v>
      </c>
      <c r="B8" s="5"/>
      <c r="C8" s="5"/>
      <c r="D8" s="64"/>
      <c r="E8" s="88"/>
    </row>
    <row r="9" spans="1:5">
      <c r="A9" s="5" t="s">
        <v>61</v>
      </c>
      <c r="B9" s="23"/>
      <c r="C9" s="23"/>
      <c r="D9" s="90"/>
      <c r="E9" s="87"/>
    </row>
    <row r="10" spans="1:5">
      <c r="A10" s="5" t="s">
        <v>61</v>
      </c>
      <c r="B10" s="23"/>
      <c r="C10" s="23"/>
      <c r="D10" s="90"/>
      <c r="E10" s="87"/>
    </row>
    <row r="11" spans="1:5">
      <c r="A11" s="5" t="s">
        <v>61</v>
      </c>
      <c r="B11" s="23"/>
      <c r="C11" s="23"/>
      <c r="D11" s="90"/>
      <c r="E11" s="87"/>
    </row>
    <row r="12" spans="1:5">
      <c r="A12" s="23" t="str">
        <f>'RAB 3.1 Direct Type 5-6 Assets'!A43</f>
        <v>Type 5-6 Customer Metering and Load Control</v>
      </c>
      <c r="B12" s="23">
        <f>'RAB 3.1 Direct Type 5-6 Assets'!B43</f>
        <v>93.965445164493559</v>
      </c>
      <c r="C12" s="23">
        <f>'RAB 3.1 Direct Type 5-6 Assets'!C43</f>
        <v>0</v>
      </c>
      <c r="D12" s="90">
        <f>'RAB 3.1 Direct Type 5-6 Assets'!D43</f>
        <v>14.476029211645269</v>
      </c>
      <c r="E12" s="87">
        <f>'RAB 3.1 Direct Type 5-6 Assets'!E43</f>
        <v>25</v>
      </c>
    </row>
    <row r="13" spans="1:5">
      <c r="A13" s="23" t="str">
        <f>'RAB 3.1 Direct Type 5-6 Assets'!A44</f>
        <v>Type 5-6 Customer Metering (digital)</v>
      </c>
      <c r="B13" s="23">
        <f>'RAB 3.1 Direct Type 5-6 Assets'!B44</f>
        <v>127.65566180967656</v>
      </c>
      <c r="C13" s="23">
        <f>'RAB 3.1 Direct Type 5-6 Assets'!C44</f>
        <v>0</v>
      </c>
      <c r="D13" s="90">
        <f>'RAB 3.1 Direct Type 5-6 Assets'!D44</f>
        <v>12.681339560491102</v>
      </c>
      <c r="E13" s="87">
        <f>'RAB 3.1 Direct Type 5-6 Assets'!E44</f>
        <v>15</v>
      </c>
    </row>
    <row r="14" spans="1:5">
      <c r="A14" s="5" t="s">
        <v>61</v>
      </c>
      <c r="B14" s="23"/>
      <c r="C14" s="23"/>
      <c r="D14" s="90"/>
      <c r="E14" s="87"/>
    </row>
    <row r="15" spans="1:5">
      <c r="A15" s="5" t="s">
        <v>61</v>
      </c>
      <c r="B15" s="23"/>
      <c r="C15" s="23"/>
      <c r="D15" s="90"/>
      <c r="E15" s="87"/>
    </row>
    <row r="16" spans="1:5">
      <c r="A16" s="5" t="s">
        <v>61</v>
      </c>
      <c r="B16" s="23"/>
      <c r="C16" s="23"/>
      <c r="D16" s="90"/>
      <c r="E16" s="87"/>
    </row>
    <row r="17" spans="1:5">
      <c r="A17" s="5" t="s">
        <v>61</v>
      </c>
      <c r="B17" s="23"/>
      <c r="C17" s="23"/>
      <c r="D17" s="90"/>
      <c r="E17" s="87"/>
    </row>
    <row r="18" spans="1:5">
      <c r="A18" s="5" t="s">
        <v>61</v>
      </c>
      <c r="B18" s="23"/>
      <c r="C18" s="23"/>
      <c r="D18" s="90"/>
      <c r="E18" s="87"/>
    </row>
    <row r="19" spans="1:5">
      <c r="A19" s="5" t="s">
        <v>61</v>
      </c>
      <c r="B19" s="23"/>
      <c r="C19" s="23"/>
      <c r="D19" s="90"/>
      <c r="E19" s="87"/>
    </row>
    <row r="20" spans="1:5">
      <c r="A20" s="5" t="str">
        <f>'RAB 3.3 Indirect Assets'!A60</f>
        <v>Type 5-6 Furniture, fittings, plant and equipment</v>
      </c>
      <c r="B20" s="85">
        <f>'RAB 3.3 Indirect Assets'!B60</f>
        <v>0.97984623314668551</v>
      </c>
      <c r="C20" s="5">
        <f>'RAB 3.3 Indirect Assets'!C60</f>
        <v>0</v>
      </c>
      <c r="D20" s="64">
        <f>'RAB 3.3 Indirect Assets'!D60</f>
        <v>12.359137535366273</v>
      </c>
      <c r="E20" s="88">
        <f>'RAB 3.3 Indirect Assets'!E60</f>
        <v>17.439221952066688</v>
      </c>
    </row>
    <row r="21" spans="1:5">
      <c r="A21" s="5" t="str">
        <f>'RAB 3.3 Indirect Assets'!A61</f>
        <v>Type 5-6 Land (non-system)</v>
      </c>
      <c r="B21" s="5">
        <f>'RAB 3.3 Indirect Assets'!B61</f>
        <v>0.22799376877788954</v>
      </c>
      <c r="C21" s="5">
        <f>'RAB 3.3 Indirect Assets'!C61</f>
        <v>0</v>
      </c>
      <c r="D21" s="64" t="str">
        <f>'RAB 3.3 Indirect Assets'!D61</f>
        <v>n/a</v>
      </c>
      <c r="E21" s="88" t="str">
        <f>'RAB 3.3 Indirect Assets'!E61</f>
        <v>n/a</v>
      </c>
    </row>
    <row r="22" spans="1:5">
      <c r="A22" s="5" t="str">
        <f>'RAB 3.3 Indirect Assets'!A62</f>
        <v>Type 5-6 Other non system assets</v>
      </c>
      <c r="B22" s="5">
        <f>'RAB 3.3 Indirect Assets'!B62</f>
        <v>1.5799902581105576</v>
      </c>
      <c r="C22" s="5">
        <f>'RAB 3.3 Indirect Assets'!C62</f>
        <v>0</v>
      </c>
      <c r="D22" s="64">
        <f>'RAB 3.3 Indirect Assets'!D62</f>
        <v>7.4768530001334419</v>
      </c>
      <c r="E22" s="88">
        <f>'RAB 3.3 Indirect Assets'!E62</f>
        <v>29.444039815489198</v>
      </c>
    </row>
    <row r="23" spans="1:5">
      <c r="A23" s="5" t="str">
        <f>'RAB 3.3 Indirect Assets'!A63</f>
        <v>Type 5-6 IT systems</v>
      </c>
      <c r="B23" s="5">
        <f>'RAB 3.3 Indirect Assets'!B63+'RAB 3.2 Direct Type 5-6 IT'!B8</f>
        <v>28.277191050907536</v>
      </c>
      <c r="C23" s="5">
        <f>'RAB 3.3 Indirect Assets'!C63</f>
        <v>0</v>
      </c>
      <c r="D23" s="64">
        <f>'RAB 3.3 Indirect Assets'!D63</f>
        <v>3.1899221157696669</v>
      </c>
      <c r="E23" s="88">
        <f>'RAB 3.3 Indirect Assets'!E63</f>
        <v>5</v>
      </c>
    </row>
    <row r="24" spans="1:5">
      <c r="A24" s="5" t="str">
        <f>'RAB 3.3 Indirect Assets'!A64</f>
        <v>Type 5-6 Motor vehicles</v>
      </c>
      <c r="B24" s="5">
        <f>'RAB 3.3 Indirect Assets'!B64</f>
        <v>2.6315306052322773</v>
      </c>
      <c r="C24" s="5">
        <f>'RAB 3.3 Indirect Assets'!C64</f>
        <v>0</v>
      </c>
      <c r="D24" s="64">
        <f>'RAB 3.3 Indirect Assets'!D64</f>
        <v>6.4209734249008505</v>
      </c>
      <c r="E24" s="88">
        <f>'RAB 3.3 Indirect Assets'!E64</f>
        <v>10.244186762015632</v>
      </c>
    </row>
    <row r="25" spans="1:5">
      <c r="A25" s="5" t="str">
        <f>'RAB 3.3 Indirect Assets'!A65</f>
        <v>Type 5-6 Buildings</v>
      </c>
      <c r="B25" s="5">
        <f>'RAB 3.3 Indirect Assets'!B65</f>
        <v>4.8616564950027419</v>
      </c>
      <c r="C25" s="5">
        <f>'RAB 3.3 Indirect Assets'!C65</f>
        <v>0</v>
      </c>
      <c r="D25" s="64">
        <f>'RAB 3.3 Indirect Assets'!D65</f>
        <v>15</v>
      </c>
      <c r="E25" s="88">
        <f>'RAB 3.3 Indirect Assets'!E65</f>
        <v>15</v>
      </c>
    </row>
    <row r="26" spans="1:5">
      <c r="A26" s="5" t="str">
        <f>'RAB 3.3 Indirect Assets'!A66</f>
        <v>Type 5-6 Equity raising costs</v>
      </c>
      <c r="B26" s="5">
        <f>'RAB 3.3 Indirect Assets'!B66</f>
        <v>0.58965993337859268</v>
      </c>
      <c r="C26" s="5">
        <f>'RAB 3.3 Indirect Assets'!C66</f>
        <v>0</v>
      </c>
      <c r="D26" s="64">
        <f>'RAB 3.3 Indirect Assets'!D66</f>
        <v>15</v>
      </c>
      <c r="E26" s="88">
        <f>'RAB 3.3 Indirect Assets'!E66</f>
        <v>15</v>
      </c>
    </row>
    <row r="27" spans="1:5">
      <c r="A27" s="5"/>
      <c r="B27" s="5"/>
      <c r="C27" s="5"/>
      <c r="D27" s="5"/>
      <c r="E27" s="86"/>
    </row>
    <row r="28" spans="1:5">
      <c r="A28" s="204" t="s">
        <v>40</v>
      </c>
      <c r="B28" s="205">
        <f>SUM(B12:B26)</f>
        <v>260.7689753187264</v>
      </c>
      <c r="C28" s="9"/>
      <c r="D28" s="9"/>
      <c r="E28" s="9"/>
    </row>
    <row r="36" spans="2:2">
      <c r="B36" s="6"/>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30</vt:i4>
      </vt:variant>
    </vt:vector>
  </HeadingPairs>
  <TitlesOfParts>
    <vt:vector size="44" baseType="lpstr">
      <vt:lpstr>Cover</vt:lpstr>
      <vt:lpstr>Input Opening RAB</vt:lpstr>
      <vt:lpstr>Output METERING RAB</vt:lpstr>
      <vt:lpstr>Output Dx SCS RAB</vt:lpstr>
      <vt:lpstr>RAB 3.1 Direct Type 5-6 Assets</vt:lpstr>
      <vt:lpstr>RAB 3.2 Direct Type 5-6 IT</vt:lpstr>
      <vt:lpstr>RAB 3.3 Indirect Assets</vt:lpstr>
      <vt:lpstr>Standard Control RAB</vt:lpstr>
      <vt:lpstr>Type 5-6 Metering RAB</vt:lpstr>
      <vt:lpstr>TAB 3.1 Direct Type 5-6 Assets</vt:lpstr>
      <vt:lpstr>TAB 3.2 Direct Type 5-6 IT</vt:lpstr>
      <vt:lpstr>TAB 3.3 Indirect Assets</vt:lpstr>
      <vt:lpstr>Revised Standard Control TAB</vt:lpstr>
      <vt:lpstr>Type 5-6 Metering TAB</vt:lpstr>
      <vt:lpstr>'Input Opening RAB'!Asset1</vt:lpstr>
      <vt:lpstr>'Input Opening RAB'!Asset10</vt:lpstr>
      <vt:lpstr>'Input Opening RAB'!Asset11</vt:lpstr>
      <vt:lpstr>'Input Opening RAB'!Asset12</vt:lpstr>
      <vt:lpstr>'Input Opening RAB'!Asset13</vt:lpstr>
      <vt:lpstr>'Input Opening RAB'!Asset14</vt:lpstr>
      <vt:lpstr>'Input Opening RAB'!Asset15</vt:lpstr>
      <vt:lpstr>'Input Opening RAB'!Asset16</vt:lpstr>
      <vt:lpstr>'Input Opening RAB'!Asset17</vt:lpstr>
      <vt:lpstr>'Input Opening RAB'!Asset18</vt:lpstr>
      <vt:lpstr>'Input Opening RAB'!Asset19</vt:lpstr>
      <vt:lpstr>'Input Opening RAB'!Asset2</vt:lpstr>
      <vt:lpstr>'Input Opening RAB'!Asset20</vt:lpstr>
      <vt:lpstr>'Input Opening RAB'!Asset21</vt:lpstr>
      <vt:lpstr>'Input Opening RAB'!Asset22</vt:lpstr>
      <vt:lpstr>'Input Opening RAB'!Asset23</vt:lpstr>
      <vt:lpstr>'Input Opening RAB'!Asset24</vt:lpstr>
      <vt:lpstr>'Input Opening RAB'!Asset25</vt:lpstr>
      <vt:lpstr>'Input Opening RAB'!Asset26</vt:lpstr>
      <vt:lpstr>'Input Opening RAB'!Asset27</vt:lpstr>
      <vt:lpstr>'Input Opening RAB'!Asset28</vt:lpstr>
      <vt:lpstr>'Input Opening RAB'!Asset29</vt:lpstr>
      <vt:lpstr>'Input Opening RAB'!Asset3</vt:lpstr>
      <vt:lpstr>'Input Opening RAB'!Asset4</vt:lpstr>
      <vt:lpstr>'Input Opening RAB'!Asset5</vt:lpstr>
      <vt:lpstr>'Input Opening RAB'!Asset6</vt:lpstr>
      <vt:lpstr>'Input Opening RAB'!Asset7</vt:lpstr>
      <vt:lpstr>'Input Opening RAB'!Asset8</vt:lpstr>
      <vt:lpstr>'Input Opening RAB'!Asset9</vt:lpstr>
      <vt:lpstr>'Input Opening RAB'!fuck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2014-05-30T01:09:17Z</dcterms:modified>
</cp:coreProperties>
</file>