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Client\C$\Users\anhan\OneDrive - AusNet Services\"/>
    </mc:Choice>
  </mc:AlternateContent>
  <xr:revisionPtr revIDLastSave="0" documentId="13_ncr:1_{A6BF687E-0597-4A09-A27D-43BC20A2E050}" xr6:coauthVersionLast="45" xr6:coauthVersionMax="47" xr10:uidLastSave="{00000000-0000-0000-0000-000000000000}"/>
  <bookViews>
    <workbookView xWindow="-120" yWindow="-120" windowWidth="20730" windowHeight="11160" tabRatio="695" xr2:uid="{00000000-000D-0000-FFFF-FFFF00000000}"/>
  </bookViews>
  <sheets>
    <sheet name="Summary" sheetId="5" r:id="rId1"/>
    <sheet name="Sheet1" sheetId="17" state="hidden" r:id="rId2"/>
    <sheet name="Basic Data" sheetId="14" r:id="rId3"/>
    <sheet name="Maintenance" sheetId="13" r:id="rId4"/>
    <sheet name="Lines O&amp;M" sheetId="2" state="hidden" r:id="rId5"/>
    <sheet name="O&amp;M - Site" sheetId="12" state="hidden" r:id="rId6"/>
    <sheet name="O&amp;M - Equipment Unit Rates" sheetId="7" r:id="rId7"/>
    <sheet name="O&amp;M - Line Unit Rates" sheetId="10" state="hidden" r:id="rId8"/>
  </sheets>
  <definedNames>
    <definedName name="ASSET_CLASS">#REF!</definedName>
    <definedName name="BASIC_DATA">'Basic Data'!$A$4:$D$7</definedName>
    <definedName name="CONTRACT_TERM">Summary!$B$4</definedName>
    <definedName name="Failure_Models">#REF!</definedName>
    <definedName name="FPROBS">#REF!</definedName>
    <definedName name="LINES_OM">'Lines O&amp;M'!$B$23</definedName>
    <definedName name="PL_OM">'O&amp;M - Site'!$F$36</definedName>
    <definedName name="UNIT_RATES_TABLE">'O&amp;M - Equipment Unit Rates'!$B$2:$N$6</definedName>
    <definedName name="UPL_OM">'O&amp;M - Site'!$F$37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5" l="1"/>
  <c r="G4" i="14"/>
  <c r="H4" i="14"/>
  <c r="G5" i="14"/>
  <c r="H5" i="14"/>
  <c r="G6" i="14"/>
  <c r="H6" i="14"/>
  <c r="G7" i="14"/>
  <c r="M8" i="13" s="1"/>
  <c r="H7" i="14"/>
  <c r="B16" i="5"/>
  <c r="M4" i="7"/>
  <c r="I2" i="7"/>
  <c r="B18" i="5" l="1"/>
  <c r="B19" i="5"/>
  <c r="B20" i="5"/>
  <c r="T8" i="13" l="1"/>
  <c r="S8" i="13"/>
  <c r="R8" i="13"/>
  <c r="Q8" i="13"/>
  <c r="L8" i="13"/>
  <c r="K8" i="13"/>
  <c r="J8" i="13"/>
  <c r="I8" i="13"/>
  <c r="T7" i="13"/>
  <c r="S7" i="13"/>
  <c r="R7" i="13"/>
  <c r="Q7" i="13"/>
  <c r="L7" i="13"/>
  <c r="K7" i="13"/>
  <c r="O7" i="13" s="1"/>
  <c r="J7" i="13"/>
  <c r="I7" i="13"/>
  <c r="T6" i="13"/>
  <c r="S6" i="13"/>
  <c r="Q6" i="13"/>
  <c r="L6" i="13"/>
  <c r="K6" i="13"/>
  <c r="J6" i="13"/>
  <c r="I6" i="13"/>
  <c r="I5" i="13"/>
  <c r="T5" i="13"/>
  <c r="S5" i="13"/>
  <c r="R5" i="13"/>
  <c r="Q5" i="13"/>
  <c r="L5" i="13"/>
  <c r="K5" i="13"/>
  <c r="O5" i="13" s="1"/>
  <c r="J5" i="13"/>
  <c r="N4" i="7"/>
  <c r="R6" i="13" s="1"/>
  <c r="I4" i="7"/>
  <c r="A8" i="13"/>
  <c r="B8" i="13" s="1"/>
  <c r="A7" i="13"/>
  <c r="C7" i="13" s="1"/>
  <c r="A6" i="13"/>
  <c r="A5" i="13"/>
  <c r="C5" i="13" s="1"/>
  <c r="M6" i="7"/>
  <c r="I6" i="7"/>
  <c r="M5" i="7"/>
  <c r="I5" i="7"/>
  <c r="M3" i="7"/>
  <c r="I3" i="7"/>
  <c r="M2" i="7"/>
  <c r="P5" i="13" l="1"/>
  <c r="N7" i="13"/>
  <c r="P7" i="13"/>
  <c r="P8" i="13"/>
  <c r="O8" i="13"/>
  <c r="W8" i="13" s="1"/>
  <c r="N8" i="13"/>
  <c r="V8" i="13" s="1"/>
  <c r="M6" i="13"/>
  <c r="M5" i="13"/>
  <c r="N5" i="13"/>
  <c r="M7" i="13"/>
  <c r="U8" i="13"/>
  <c r="N6" i="13"/>
  <c r="P6" i="13"/>
  <c r="O6" i="13"/>
  <c r="C8" i="13"/>
  <c r="B6" i="13"/>
  <c r="B7" i="13"/>
  <c r="B5" i="13"/>
  <c r="W5" i="13" s="1"/>
  <c r="Y8" i="13" l="1"/>
  <c r="Z8" i="13" s="1"/>
  <c r="V7" i="13"/>
  <c r="U5" i="13"/>
  <c r="U6" i="13"/>
  <c r="V5" i="13"/>
  <c r="W7" i="13"/>
  <c r="U7" i="13"/>
  <c r="V6" i="13"/>
  <c r="W6" i="13"/>
  <c r="Y5" i="13" l="1"/>
  <c r="Y6" i="13"/>
  <c r="Z6" i="13" s="1"/>
  <c r="Z5" i="13"/>
  <c r="Y7" i="13"/>
  <c r="Z7" i="13" s="1"/>
  <c r="Y2" i="13" l="1"/>
  <c r="A29" i="13"/>
  <c r="F29" i="12" l="1"/>
  <c r="G29" i="12"/>
  <c r="H29" i="12"/>
  <c r="I29" i="12"/>
  <c r="J29" i="12"/>
  <c r="Z2" i="13" l="1"/>
  <c r="D18" i="2"/>
  <c r="AZ29" i="12"/>
  <c r="BA29" i="12"/>
  <c r="BB29" i="12"/>
  <c r="BC29" i="12"/>
  <c r="AY29" i="12"/>
  <c r="AP29" i="12"/>
  <c r="AQ29" i="12"/>
  <c r="AR29" i="12"/>
  <c r="AS29" i="12"/>
  <c r="AT29" i="12"/>
  <c r="AU29" i="12"/>
  <c r="AV29" i="12"/>
  <c r="AW29" i="12"/>
  <c r="AX29" i="12"/>
  <c r="AO29" i="12"/>
  <c r="AF29" i="12"/>
  <c r="AG29" i="12"/>
  <c r="AH29" i="12"/>
  <c r="AI29" i="12"/>
  <c r="AJ29" i="12"/>
  <c r="AK29" i="12"/>
  <c r="AL29" i="12"/>
  <c r="AM29" i="12"/>
  <c r="AN29" i="12"/>
  <c r="AE29" i="12"/>
  <c r="V29" i="12"/>
  <c r="W29" i="12"/>
  <c r="X29" i="12"/>
  <c r="Y29" i="12"/>
  <c r="Z29" i="12"/>
  <c r="AA29" i="12"/>
  <c r="AB29" i="12"/>
  <c r="AC29" i="12"/>
  <c r="AD29" i="12"/>
  <c r="U29" i="12"/>
  <c r="L29" i="12"/>
  <c r="M29" i="12"/>
  <c r="N29" i="12"/>
  <c r="O29" i="12"/>
  <c r="P29" i="12"/>
  <c r="Q29" i="12"/>
  <c r="R29" i="12"/>
  <c r="S29" i="12"/>
  <c r="T29" i="12"/>
  <c r="K29" i="12"/>
  <c r="E32" i="12"/>
  <c r="C21" i="12"/>
  <c r="B21" i="12"/>
  <c r="C20" i="12"/>
  <c r="C19" i="12"/>
  <c r="B19" i="12"/>
  <c r="C18" i="12"/>
  <c r="B18" i="12"/>
  <c r="C16" i="12"/>
  <c r="C15" i="12"/>
  <c r="B15" i="12"/>
  <c r="C14" i="12"/>
  <c r="B14" i="12"/>
  <c r="C13" i="12"/>
  <c r="B13" i="12"/>
  <c r="C12" i="12"/>
  <c r="C11" i="12"/>
  <c r="B9" i="12"/>
  <c r="B8" i="12"/>
  <c r="S12" i="10"/>
  <c r="P12" i="10"/>
  <c r="M12" i="10"/>
  <c r="J12" i="10"/>
  <c r="G12" i="10"/>
  <c r="I11" i="10"/>
  <c r="F11" i="10"/>
  <c r="I10" i="10"/>
  <c r="F10" i="10"/>
  <c r="S9" i="10"/>
  <c r="P9" i="10"/>
  <c r="S8" i="10"/>
  <c r="S7" i="10"/>
  <c r="P7" i="10"/>
  <c r="S5" i="10"/>
  <c r="S4" i="10"/>
  <c r="J11" i="10"/>
  <c r="H17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I14" i="2"/>
  <c r="J14" i="2"/>
  <c r="P14" i="2"/>
  <c r="R14" i="2"/>
  <c r="U14" i="2"/>
  <c r="V14" i="2"/>
  <c r="AB14" i="2"/>
  <c r="AD14" i="2"/>
  <c r="AG14" i="2"/>
  <c r="AH14" i="2"/>
  <c r="AN14" i="2"/>
  <c r="AP14" i="2"/>
  <c r="AS14" i="2"/>
  <c r="AT14" i="2"/>
  <c r="AZ14" i="2"/>
  <c r="BB14" i="2"/>
  <c r="I16" i="2"/>
  <c r="M16" i="2"/>
  <c r="P16" i="2"/>
  <c r="T16" i="2"/>
  <c r="X16" i="2"/>
  <c r="AD16" i="2"/>
  <c r="AE16" i="2"/>
  <c r="AI16" i="2"/>
  <c r="AL16" i="2"/>
  <c r="AR16" i="2"/>
  <c r="AW16" i="2"/>
  <c r="AX16" i="2"/>
  <c r="BA16" i="2"/>
  <c r="G17" i="2"/>
  <c r="W17" i="2"/>
  <c r="AE17" i="2"/>
  <c r="AM17" i="2"/>
  <c r="BC17" i="2"/>
  <c r="F10" i="2"/>
  <c r="F11" i="2"/>
  <c r="F12" i="2"/>
  <c r="F13" i="2"/>
  <c r="E15" i="2"/>
  <c r="H15" i="2" s="1"/>
  <c r="D16" i="2"/>
  <c r="J16" i="2" s="1"/>
  <c r="G14" i="2"/>
  <c r="AS16" i="2" l="1"/>
  <c r="AB16" i="2"/>
  <c r="G16" i="2"/>
  <c r="AP16" i="2"/>
  <c r="U16" i="2"/>
  <c r="AJ16" i="2"/>
  <c r="Q16" i="2"/>
  <c r="B9" i="5"/>
  <c r="BC16" i="2"/>
  <c r="AO16" i="2"/>
  <c r="Z16" i="2"/>
  <c r="L16" i="2"/>
  <c r="BB16" i="2"/>
  <c r="AN16" i="2"/>
  <c r="Y16" i="2"/>
  <c r="K16" i="2"/>
  <c r="AZ16" i="2"/>
  <c r="AK16" i="2"/>
  <c r="W16" i="2"/>
  <c r="H16" i="2"/>
  <c r="F16" i="2"/>
  <c r="AV16" i="2"/>
  <c r="AG16" i="2"/>
  <c r="S16" i="2"/>
  <c r="AU16" i="2"/>
  <c r="AF16" i="2"/>
  <c r="R16" i="2"/>
  <c r="AQ16" i="2"/>
  <c r="AC16" i="2"/>
  <c r="N16" i="2"/>
  <c r="R15" i="2"/>
  <c r="H26" i="12"/>
  <c r="AF26" i="12"/>
  <c r="I26" i="12"/>
  <c r="L26" i="12"/>
  <c r="AJ26" i="12"/>
  <c r="M26" i="12"/>
  <c r="AK26" i="12"/>
  <c r="P26" i="12"/>
  <c r="AN26" i="12"/>
  <c r="T26" i="12"/>
  <c r="AR26" i="12"/>
  <c r="U26" i="12"/>
  <c r="AS26" i="12"/>
  <c r="X26" i="12"/>
  <c r="AV26" i="12"/>
  <c r="AC26" i="12"/>
  <c r="Y26" i="12"/>
  <c r="AB26" i="12"/>
  <c r="AZ26" i="12"/>
  <c r="BA26" i="12"/>
  <c r="AS15" i="2"/>
  <c r="BA15" i="2"/>
  <c r="G7" i="12"/>
  <c r="AY16" i="2"/>
  <c r="AM16" i="2"/>
  <c r="AA16" i="2"/>
  <c r="O16" i="2"/>
  <c r="AZ15" i="2"/>
  <c r="AN15" i="2"/>
  <c r="AB15" i="2"/>
  <c r="P15" i="2"/>
  <c r="BA14" i="2"/>
  <c r="AO14" i="2"/>
  <c r="AC14" i="2"/>
  <c r="Q14" i="2"/>
  <c r="AW26" i="12"/>
  <c r="AG15" i="2"/>
  <c r="AC15" i="2"/>
  <c r="AO26" i="12"/>
  <c r="AX15" i="2"/>
  <c r="AL15" i="2"/>
  <c r="Z15" i="2"/>
  <c r="N15" i="2"/>
  <c r="AY14" i="2"/>
  <c r="AM14" i="2"/>
  <c r="AM18" i="2" s="1"/>
  <c r="AA14" i="2"/>
  <c r="O14" i="2"/>
  <c r="AQ7" i="12"/>
  <c r="AG26" i="12"/>
  <c r="AW15" i="2"/>
  <c r="AK15" i="2"/>
  <c r="Y15" i="2"/>
  <c r="M15" i="2"/>
  <c r="AX14" i="2"/>
  <c r="AL14" i="2"/>
  <c r="Z14" i="2"/>
  <c r="N14" i="2"/>
  <c r="AO15" i="2"/>
  <c r="Q15" i="2"/>
  <c r="AM15" i="2"/>
  <c r="AA15" i="2"/>
  <c r="AV15" i="2"/>
  <c r="X15" i="2"/>
  <c r="AW14" i="2"/>
  <c r="Y14" i="2"/>
  <c r="M14" i="2"/>
  <c r="T12" i="10"/>
  <c r="Q26" i="12"/>
  <c r="AJ15" i="2"/>
  <c r="L15" i="2"/>
  <c r="AK14" i="2"/>
  <c r="AT16" i="2"/>
  <c r="AH16" i="2"/>
  <c r="V16" i="2"/>
  <c r="AU15" i="2"/>
  <c r="AI15" i="2"/>
  <c r="W15" i="2"/>
  <c r="K15" i="2"/>
  <c r="AV14" i="2"/>
  <c r="AJ14" i="2"/>
  <c r="X14" i="2"/>
  <c r="L14" i="2"/>
  <c r="J26" i="12"/>
  <c r="AY15" i="2"/>
  <c r="O15" i="2"/>
  <c r="AT15" i="2"/>
  <c r="AH15" i="2"/>
  <c r="V15" i="2"/>
  <c r="J15" i="2"/>
  <c r="AU14" i="2"/>
  <c r="AI14" i="2"/>
  <c r="W14" i="2"/>
  <c r="K14" i="2"/>
  <c r="I15" i="2"/>
  <c r="F15" i="2"/>
  <c r="AF15" i="2"/>
  <c r="F14" i="2"/>
  <c r="BC15" i="2"/>
  <c r="AQ15" i="2"/>
  <c r="AE15" i="2"/>
  <c r="S15" i="2"/>
  <c r="G15" i="2"/>
  <c r="G18" i="2" s="1"/>
  <c r="AR14" i="2"/>
  <c r="AF14" i="2"/>
  <c r="T14" i="2"/>
  <c r="H14" i="2"/>
  <c r="U15" i="2"/>
  <c r="AR15" i="2"/>
  <c r="T15" i="2"/>
  <c r="BB15" i="2"/>
  <c r="AP15" i="2"/>
  <c r="AD15" i="2"/>
  <c r="BC14" i="2"/>
  <c r="BC18" i="2" s="1"/>
  <c r="AQ14" i="2"/>
  <c r="AE14" i="2"/>
  <c r="S14" i="2"/>
  <c r="BC26" i="12"/>
  <c r="AY26" i="12"/>
  <c r="AU26" i="12"/>
  <c r="AQ26" i="12"/>
  <c r="AM26" i="12"/>
  <c r="AI26" i="12"/>
  <c r="AE26" i="12"/>
  <c r="AA26" i="12"/>
  <c r="W26" i="12"/>
  <c r="S26" i="12"/>
  <c r="O26" i="12"/>
  <c r="K26" i="12"/>
  <c r="G26" i="12"/>
  <c r="F26" i="12"/>
  <c r="BB26" i="12"/>
  <c r="AX26" i="12"/>
  <c r="AT26" i="12"/>
  <c r="AP26" i="12"/>
  <c r="AL26" i="12"/>
  <c r="AH26" i="12"/>
  <c r="AD26" i="12"/>
  <c r="Z26" i="12"/>
  <c r="V26" i="12"/>
  <c r="R26" i="12"/>
  <c r="N26" i="12"/>
  <c r="AM7" i="12"/>
  <c r="AA7" i="12"/>
  <c r="BC7" i="12"/>
  <c r="S7" i="12"/>
  <c r="AY7" i="12"/>
  <c r="AG7" i="12"/>
  <c r="AW7" i="12"/>
  <c r="BB7" i="12"/>
  <c r="AX7" i="12"/>
  <c r="AT7" i="12"/>
  <c r="AP7" i="12"/>
  <c r="AL7" i="12"/>
  <c r="AH7" i="12"/>
  <c r="AD7" i="12"/>
  <c r="Z7" i="12"/>
  <c r="V7" i="12"/>
  <c r="R7" i="12"/>
  <c r="N7" i="12"/>
  <c r="J7" i="12"/>
  <c r="F7" i="12"/>
  <c r="O7" i="12"/>
  <c r="AE7" i="12"/>
  <c r="G12" i="12"/>
  <c r="O12" i="12"/>
  <c r="S12" i="12"/>
  <c r="AA12" i="12"/>
  <c r="AE12" i="12"/>
  <c r="AM12" i="12"/>
  <c r="AQ12" i="12"/>
  <c r="AY12" i="12"/>
  <c r="BC12" i="12"/>
  <c r="I12" i="12"/>
  <c r="M12" i="12"/>
  <c r="U12" i="12"/>
  <c r="Y12" i="12"/>
  <c r="AG12" i="12"/>
  <c r="AK12" i="12"/>
  <c r="AS12" i="12"/>
  <c r="AW12" i="12"/>
  <c r="F12" i="12"/>
  <c r="J12" i="12"/>
  <c r="N12" i="12"/>
  <c r="R12" i="12"/>
  <c r="V12" i="12"/>
  <c r="Z12" i="12"/>
  <c r="AD12" i="12"/>
  <c r="AH12" i="12"/>
  <c r="AL12" i="12"/>
  <c r="AP12" i="12"/>
  <c r="AT12" i="12"/>
  <c r="AX12" i="12"/>
  <c r="BB12" i="12"/>
  <c r="S9" i="12"/>
  <c r="O9" i="12"/>
  <c r="G9" i="12"/>
  <c r="AP9" i="12"/>
  <c r="AL9" i="12"/>
  <c r="AD9" i="12"/>
  <c r="Z9" i="12"/>
  <c r="V9" i="12"/>
  <c r="R9" i="12"/>
  <c r="N9" i="12"/>
  <c r="J9" i="12"/>
  <c r="F9" i="12"/>
  <c r="I9" i="12"/>
  <c r="Y9" i="12"/>
  <c r="AG9" i="12"/>
  <c r="AW9" i="12"/>
  <c r="G4" i="10"/>
  <c r="M5" i="10"/>
  <c r="S6" i="10"/>
  <c r="M7" i="10"/>
  <c r="M10" i="10"/>
  <c r="M11" i="10"/>
  <c r="J4" i="10"/>
  <c r="J6" i="10"/>
  <c r="J8" i="10"/>
  <c r="P10" i="10"/>
  <c r="G11" i="10"/>
  <c r="P11" i="10"/>
  <c r="G3" i="10"/>
  <c r="M4" i="10"/>
  <c r="M6" i="10"/>
  <c r="M8" i="10"/>
  <c r="S10" i="10"/>
  <c r="S11" i="10"/>
  <c r="T3" i="10"/>
  <c r="J5" i="10"/>
  <c r="P6" i="10"/>
  <c r="J7" i="10"/>
  <c r="J9" i="10"/>
  <c r="J10" i="10"/>
  <c r="Q25" i="12"/>
  <c r="AU17" i="2"/>
  <c r="O17" i="2"/>
  <c r="O18" i="2" s="1"/>
  <c r="BB17" i="2"/>
  <c r="AT17" i="2"/>
  <c r="AT18" i="2" s="1"/>
  <c r="AL17" i="2"/>
  <c r="AD17" i="2"/>
  <c r="V17" i="2"/>
  <c r="N17" i="2"/>
  <c r="AY17" i="2"/>
  <c r="AQ17" i="2"/>
  <c r="AQ18" i="2" s="1"/>
  <c r="AI17" i="2"/>
  <c r="AA17" i="2"/>
  <c r="S17" i="2"/>
  <c r="S18" i="2" s="1"/>
  <c r="K17" i="2"/>
  <c r="AX17" i="2"/>
  <c r="AP17" i="2"/>
  <c r="AH17" i="2"/>
  <c r="Z17" i="2"/>
  <c r="R17" i="2"/>
  <c r="J17" i="2"/>
  <c r="J18" i="2" s="1"/>
  <c r="F17" i="2"/>
  <c r="F18" i="2" s="1"/>
  <c r="BA17" i="2"/>
  <c r="BA18" i="2" s="1"/>
  <c r="AW17" i="2"/>
  <c r="AS17" i="2"/>
  <c r="AS18" i="2" s="1"/>
  <c r="AO17" i="2"/>
  <c r="AK17" i="2"/>
  <c r="AG17" i="2"/>
  <c r="AC17" i="2"/>
  <c r="Y17" i="2"/>
  <c r="Y18" i="2" s="1"/>
  <c r="U17" i="2"/>
  <c r="U18" i="2" s="1"/>
  <c r="Q17" i="2"/>
  <c r="M17" i="2"/>
  <c r="M18" i="2" s="1"/>
  <c r="I17" i="2"/>
  <c r="AZ17" i="2"/>
  <c r="AZ18" i="2" s="1"/>
  <c r="AV17" i="2"/>
  <c r="AV18" i="2" s="1"/>
  <c r="AR17" i="2"/>
  <c r="AN17" i="2"/>
  <c r="AN18" i="2" s="1"/>
  <c r="AJ17" i="2"/>
  <c r="AJ18" i="2" s="1"/>
  <c r="AF17" i="2"/>
  <c r="AB17" i="2"/>
  <c r="AB18" i="2" s="1"/>
  <c r="X17" i="2"/>
  <c r="T17" i="2"/>
  <c r="T18" i="2" s="1"/>
  <c r="P17" i="2"/>
  <c r="P18" i="2" s="1"/>
  <c r="L17" i="2"/>
  <c r="W18" i="2"/>
  <c r="AE18" i="2"/>
  <c r="B10" i="5" l="1"/>
  <c r="B11" i="5" s="1"/>
  <c r="O10" i="12"/>
  <c r="AL18" i="2"/>
  <c r="AG18" i="2"/>
  <c r="AI18" i="2"/>
  <c r="BB18" i="2"/>
  <c r="AC18" i="2"/>
  <c r="L18" i="2"/>
  <c r="X18" i="2"/>
  <c r="I18" i="2"/>
  <c r="AO18" i="2"/>
  <c r="AH18" i="2"/>
  <c r="AU18" i="2"/>
  <c r="AR18" i="2"/>
  <c r="AP18" i="2"/>
  <c r="Q18" i="2"/>
  <c r="AW18" i="2"/>
  <c r="AX18" i="2"/>
  <c r="BB16" i="12"/>
  <c r="J10" i="12"/>
  <c r="AX10" i="12"/>
  <c r="N10" i="12"/>
  <c r="AT10" i="12"/>
  <c r="AR9" i="12"/>
  <c r="AE10" i="12"/>
  <c r="R8" i="12"/>
  <c r="F16" i="12"/>
  <c r="BB10" i="12"/>
  <c r="M16" i="12"/>
  <c r="F10" i="12"/>
  <c r="AT9" i="12"/>
  <c r="AA8" i="12"/>
  <c r="AG16" i="12"/>
  <c r="AL10" i="12"/>
  <c r="AW16" i="12"/>
  <c r="AD10" i="12"/>
  <c r="AX8" i="12"/>
  <c r="G9" i="10"/>
  <c r="Y16" i="12"/>
  <c r="AK18" i="2"/>
  <c r="G7" i="10"/>
  <c r="T7" i="10" s="1"/>
  <c r="AL20" i="12"/>
  <c r="AX9" i="12"/>
  <c r="V16" i="12"/>
  <c r="AY8" i="12"/>
  <c r="P5" i="10"/>
  <c r="BB9" i="12"/>
  <c r="V10" i="12"/>
  <c r="AD16" i="12"/>
  <c r="Z10" i="12"/>
  <c r="AH10" i="12"/>
  <c r="G5" i="10"/>
  <c r="P4" i="10"/>
  <c r="T4" i="10" s="1"/>
  <c r="M9" i="10"/>
  <c r="AB9" i="12"/>
  <c r="AM9" i="12"/>
  <c r="AP10" i="12"/>
  <c r="P8" i="10"/>
  <c r="R18" i="2"/>
  <c r="V18" i="2"/>
  <c r="G8" i="10"/>
  <c r="AQ9" i="12"/>
  <c r="I16" i="12"/>
  <c r="AH8" i="12"/>
  <c r="AF18" i="2"/>
  <c r="K18" i="2"/>
  <c r="Z18" i="2"/>
  <c r="O19" i="12"/>
  <c r="Z17" i="12"/>
  <c r="R16" i="12"/>
  <c r="T11" i="10"/>
  <c r="BB20" i="12"/>
  <c r="F20" i="12"/>
  <c r="N16" i="12"/>
  <c r="G10" i="10"/>
  <c r="T10" i="10" s="1"/>
  <c r="G6" i="10"/>
  <c r="T6" i="10" s="1"/>
  <c r="AH16" i="12"/>
  <c r="R10" i="12"/>
  <c r="AD8" i="12"/>
  <c r="AV8" i="12"/>
  <c r="AL19" i="12"/>
  <c r="J17" i="12"/>
  <c r="AL16" i="12"/>
  <c r="AX16" i="12"/>
  <c r="V20" i="12"/>
  <c r="O20" i="12"/>
  <c r="AJ9" i="12"/>
  <c r="AA9" i="12"/>
  <c r="AT16" i="12"/>
  <c r="AS25" i="12"/>
  <c r="AC25" i="12"/>
  <c r="M25" i="12"/>
  <c r="AW25" i="12"/>
  <c r="AG25" i="12"/>
  <c r="BC25" i="12"/>
  <c r="AX25" i="12"/>
  <c r="AR25" i="12"/>
  <c r="AM25" i="12"/>
  <c r="AH25" i="12"/>
  <c r="AB25" i="12"/>
  <c r="W25" i="12"/>
  <c r="R25" i="12"/>
  <c r="L25" i="12"/>
  <c r="G25" i="12"/>
  <c r="BB25" i="12"/>
  <c r="AV25" i="12"/>
  <c r="AQ25" i="12"/>
  <c r="AL25" i="12"/>
  <c r="AF25" i="12"/>
  <c r="AA25" i="12"/>
  <c r="V25" i="12"/>
  <c r="P25" i="12"/>
  <c r="K25" i="12"/>
  <c r="F25" i="12"/>
  <c r="AZ25" i="12"/>
  <c r="AU25" i="12"/>
  <c r="AP25" i="12"/>
  <c r="AJ25" i="12"/>
  <c r="AE25" i="12"/>
  <c r="Z25" i="12"/>
  <c r="T25" i="12"/>
  <c r="O25" i="12"/>
  <c r="J25" i="12"/>
  <c r="AY25" i="12"/>
  <c r="AT25" i="12"/>
  <c r="AN25" i="12"/>
  <c r="AI25" i="12"/>
  <c r="AD25" i="12"/>
  <c r="X25" i="12"/>
  <c r="S25" i="12"/>
  <c r="N25" i="12"/>
  <c r="H25" i="12"/>
  <c r="AO25" i="12"/>
  <c r="Y25" i="12"/>
  <c r="I25" i="12"/>
  <c r="BA25" i="12"/>
  <c r="AK25" i="12"/>
  <c r="U25" i="12"/>
  <c r="G8" i="12"/>
  <c r="BC8" i="12"/>
  <c r="AT8" i="12"/>
  <c r="AM8" i="12"/>
  <c r="N8" i="12"/>
  <c r="S8" i="12"/>
  <c r="AQ8" i="12"/>
  <c r="AF8" i="12"/>
  <c r="I7" i="12"/>
  <c r="BC10" i="12"/>
  <c r="AN13" i="12"/>
  <c r="X13" i="12"/>
  <c r="H13" i="12"/>
  <c r="AR13" i="12"/>
  <c r="AB13" i="12"/>
  <c r="L13" i="12"/>
  <c r="AA14" i="12"/>
  <c r="AQ14" i="12"/>
  <c r="AE14" i="12"/>
  <c r="BB14" i="12"/>
  <c r="AL14" i="12"/>
  <c r="V14" i="12"/>
  <c r="F14" i="12"/>
  <c r="BC14" i="12"/>
  <c r="G14" i="12"/>
  <c r="AX14" i="12"/>
  <c r="AH14" i="12"/>
  <c r="R14" i="12"/>
  <c r="AY14" i="12"/>
  <c r="AT14" i="12"/>
  <c r="AD14" i="12"/>
  <c r="N14" i="12"/>
  <c r="S14" i="12"/>
  <c r="AP14" i="12"/>
  <c r="Z14" i="12"/>
  <c r="J14" i="12"/>
  <c r="AM14" i="12"/>
  <c r="O14" i="12"/>
  <c r="J15" i="12"/>
  <c r="Z15" i="12"/>
  <c r="AP15" i="12"/>
  <c r="AE15" i="12"/>
  <c r="F15" i="12"/>
  <c r="V15" i="12"/>
  <c r="AL15" i="12"/>
  <c r="BB15" i="12"/>
  <c r="O15" i="12"/>
  <c r="BC15" i="12"/>
  <c r="G15" i="12"/>
  <c r="N15" i="12"/>
  <c r="AD15" i="12"/>
  <c r="AT15" i="12"/>
  <c r="AY15" i="12"/>
  <c r="AA15" i="12"/>
  <c r="AM15" i="12"/>
  <c r="R15" i="12"/>
  <c r="AH15" i="12"/>
  <c r="AX15" i="12"/>
  <c r="AQ15" i="12"/>
  <c r="S15" i="12"/>
  <c r="AK16" i="12"/>
  <c r="U16" i="12"/>
  <c r="AS16" i="12"/>
  <c r="J16" i="12"/>
  <c r="Z16" i="12"/>
  <c r="AP16" i="12"/>
  <c r="AZ9" i="12"/>
  <c r="AY9" i="12"/>
  <c r="AV9" i="12"/>
  <c r="AF9" i="12"/>
  <c r="AH9" i="12"/>
  <c r="AE9" i="12"/>
  <c r="BC9" i="12"/>
  <c r="AX17" i="12"/>
  <c r="AT17" i="12"/>
  <c r="AD17" i="12"/>
  <c r="N17" i="12"/>
  <c r="AP17" i="12"/>
  <c r="BB17" i="12"/>
  <c r="AL17" i="12"/>
  <c r="V17" i="12"/>
  <c r="F17" i="12"/>
  <c r="R17" i="12"/>
  <c r="AH17" i="12"/>
  <c r="AY18" i="12"/>
  <c r="AA18" i="12"/>
  <c r="AQ18" i="12"/>
  <c r="S18" i="12"/>
  <c r="AE19" i="12"/>
  <c r="BB19" i="12"/>
  <c r="G19" i="12"/>
  <c r="AM19" i="12"/>
  <c r="V19" i="12"/>
  <c r="F19" i="12"/>
  <c r="AX19" i="12"/>
  <c r="AH19" i="12"/>
  <c r="R19" i="12"/>
  <c r="AA19" i="12"/>
  <c r="AT19" i="12"/>
  <c r="AD19" i="12"/>
  <c r="N19" i="12"/>
  <c r="AQ19" i="12"/>
  <c r="S19" i="12"/>
  <c r="AP19" i="12"/>
  <c r="Z19" i="12"/>
  <c r="J19" i="12"/>
  <c r="AY19" i="12"/>
  <c r="BC19" i="12"/>
  <c r="AP20" i="12"/>
  <c r="Z20" i="12"/>
  <c r="J20" i="12"/>
  <c r="S20" i="12"/>
  <c r="AX20" i="12"/>
  <c r="AH20" i="12"/>
  <c r="R20" i="12"/>
  <c r="G20" i="12"/>
  <c r="AT20" i="12"/>
  <c r="AD20" i="12"/>
  <c r="N20" i="12"/>
  <c r="AN20" i="12"/>
  <c r="X20" i="12"/>
  <c r="H20" i="12"/>
  <c r="AQ20" i="12"/>
  <c r="AA20" i="12"/>
  <c r="AZ19" i="12"/>
  <c r="AJ19" i="12"/>
  <c r="T19" i="12"/>
  <c r="AF18" i="12"/>
  <c r="AZ17" i="12"/>
  <c r="AJ17" i="12"/>
  <c r="T17" i="12"/>
  <c r="O18" i="12"/>
  <c r="AY17" i="12"/>
  <c r="S17" i="12"/>
  <c r="AZ18" i="12"/>
  <c r="T18" i="12"/>
  <c r="R18" i="12"/>
  <c r="AH18" i="12"/>
  <c r="AX18" i="12"/>
  <c r="L9" i="12"/>
  <c r="AA21" i="12"/>
  <c r="AR11" i="12"/>
  <c r="AB11" i="12"/>
  <c r="L11" i="12"/>
  <c r="BB21" i="12"/>
  <c r="AL21" i="12"/>
  <c r="V21" i="12"/>
  <c r="AY11" i="12"/>
  <c r="S11" i="12"/>
  <c r="AZ16" i="12"/>
  <c r="AJ16" i="12"/>
  <c r="T16" i="12"/>
  <c r="AX11" i="12"/>
  <c r="AH11" i="12"/>
  <c r="R11" i="12"/>
  <c r="AQ16" i="12"/>
  <c r="AA16" i="12"/>
  <c r="AV21" i="12"/>
  <c r="AF21" i="12"/>
  <c r="P21" i="12"/>
  <c r="AR14" i="12"/>
  <c r="AB14" i="12"/>
  <c r="L14" i="12"/>
  <c r="AV12" i="12"/>
  <c r="AF12" i="12"/>
  <c r="P12" i="12"/>
  <c r="AZ15" i="12"/>
  <c r="AJ15" i="12"/>
  <c r="T15" i="12"/>
  <c r="AJ10" i="12"/>
  <c r="AJ8" i="12"/>
  <c r="O8" i="12"/>
  <c r="AE8" i="12"/>
  <c r="AZ13" i="12"/>
  <c r="J13" i="12"/>
  <c r="Z13" i="12"/>
  <c r="AP13" i="12"/>
  <c r="O13" i="12"/>
  <c r="AE13" i="12"/>
  <c r="X8" i="12"/>
  <c r="AF10" i="12"/>
  <c r="P13" i="12"/>
  <c r="AB10" i="12"/>
  <c r="G10" i="12"/>
  <c r="AW8" i="12"/>
  <c r="AB8" i="12"/>
  <c r="F8" i="12"/>
  <c r="AR7" i="12"/>
  <c r="AB7" i="12"/>
  <c r="L7" i="12"/>
  <c r="AV10" i="12"/>
  <c r="AP8" i="12"/>
  <c r="J8" i="12"/>
  <c r="AZ20" i="12"/>
  <c r="AJ20" i="12"/>
  <c r="T20" i="12"/>
  <c r="BC20" i="12"/>
  <c r="AM20" i="12"/>
  <c r="AV19" i="12"/>
  <c r="AF19" i="12"/>
  <c r="P19" i="12"/>
  <c r="X18" i="12"/>
  <c r="AV17" i="12"/>
  <c r="AF17" i="12"/>
  <c r="P17" i="12"/>
  <c r="AM18" i="12"/>
  <c r="G18" i="12"/>
  <c r="AE17" i="12"/>
  <c r="O17" i="12"/>
  <c r="AR18" i="12"/>
  <c r="L18" i="12"/>
  <c r="F18" i="12"/>
  <c r="V18" i="12"/>
  <c r="AL18" i="12"/>
  <c r="BB18" i="12"/>
  <c r="X9" i="12"/>
  <c r="H9" i="12"/>
  <c r="AM21" i="12"/>
  <c r="AN11" i="12"/>
  <c r="X11" i="12"/>
  <c r="H11" i="12"/>
  <c r="AX21" i="12"/>
  <c r="AH21" i="12"/>
  <c r="R21" i="12"/>
  <c r="AE11" i="12"/>
  <c r="O11" i="12"/>
  <c r="AV16" i="12"/>
  <c r="AF16" i="12"/>
  <c r="P16" i="12"/>
  <c r="AT11" i="12"/>
  <c r="AD11" i="12"/>
  <c r="N11" i="12"/>
  <c r="BC16" i="12"/>
  <c r="AM16" i="12"/>
  <c r="G16" i="12"/>
  <c r="AR21" i="12"/>
  <c r="AB21" i="12"/>
  <c r="L21" i="12"/>
  <c r="AN14" i="12"/>
  <c r="X14" i="12"/>
  <c r="H14" i="12"/>
  <c r="AR12" i="12"/>
  <c r="AB12" i="12"/>
  <c r="L12" i="12"/>
  <c r="AV15" i="12"/>
  <c r="AF15" i="12"/>
  <c r="P15" i="12"/>
  <c r="AZ10" i="12"/>
  <c r="AZ8" i="12"/>
  <c r="I8" i="12"/>
  <c r="AJ13" i="12"/>
  <c r="N13" i="12"/>
  <c r="AD13" i="12"/>
  <c r="AT13" i="12"/>
  <c r="S13" i="12"/>
  <c r="AY13" i="12"/>
  <c r="AY10" i="12"/>
  <c r="H10" i="12"/>
  <c r="AN8" i="12"/>
  <c r="AR10" i="12"/>
  <c r="AR8" i="12"/>
  <c r="V8" i="12"/>
  <c r="AN7" i="12"/>
  <c r="X7" i="12"/>
  <c r="H7" i="12"/>
  <c r="AV20" i="12"/>
  <c r="AF20" i="12"/>
  <c r="P20" i="12"/>
  <c r="AY20" i="12"/>
  <c r="AR19" i="12"/>
  <c r="AB19" i="12"/>
  <c r="L19" i="12"/>
  <c r="AV18" i="12"/>
  <c r="P18" i="12"/>
  <c r="AR17" i="12"/>
  <c r="AB17" i="12"/>
  <c r="L17" i="12"/>
  <c r="AE18" i="12"/>
  <c r="AQ17" i="12"/>
  <c r="AA17" i="12"/>
  <c r="AJ18" i="12"/>
  <c r="J18" i="12"/>
  <c r="Z18" i="12"/>
  <c r="AP18" i="12"/>
  <c r="AN9" i="12"/>
  <c r="T9" i="12"/>
  <c r="AY21" i="12"/>
  <c r="AZ11" i="12"/>
  <c r="AJ11" i="12"/>
  <c r="T11" i="12"/>
  <c r="AT21" i="12"/>
  <c r="AD21" i="12"/>
  <c r="N21" i="12"/>
  <c r="AQ11" i="12"/>
  <c r="AA11" i="12"/>
  <c r="AR16" i="12"/>
  <c r="AB16" i="12"/>
  <c r="L16" i="12"/>
  <c r="AP11" i="12"/>
  <c r="Z11" i="12"/>
  <c r="J11" i="12"/>
  <c r="AY16" i="12"/>
  <c r="S16" i="12"/>
  <c r="AN21" i="12"/>
  <c r="X21" i="12"/>
  <c r="AZ14" i="12"/>
  <c r="AJ14" i="12"/>
  <c r="T14" i="12"/>
  <c r="AN12" i="12"/>
  <c r="X12" i="12"/>
  <c r="H12" i="12"/>
  <c r="AR15" i="12"/>
  <c r="AB15" i="12"/>
  <c r="L15" i="12"/>
  <c r="Y8" i="12"/>
  <c r="T13" i="12"/>
  <c r="R13" i="12"/>
  <c r="AH13" i="12"/>
  <c r="AX13" i="12"/>
  <c r="G13" i="12"/>
  <c r="AM13" i="12"/>
  <c r="BC13" i="12"/>
  <c r="X10" i="12"/>
  <c r="P8" i="12"/>
  <c r="AV13" i="12"/>
  <c r="AM10" i="12"/>
  <c r="AL8" i="12"/>
  <c r="AZ7" i="12"/>
  <c r="AJ7" i="12"/>
  <c r="T7" i="12"/>
  <c r="AA10" i="12"/>
  <c r="Z8" i="12"/>
  <c r="AR20" i="12"/>
  <c r="AB20" i="12"/>
  <c r="L20" i="12"/>
  <c r="AE20" i="12"/>
  <c r="AN19" i="12"/>
  <c r="X19" i="12"/>
  <c r="H19" i="12"/>
  <c r="AN18" i="12"/>
  <c r="H18" i="12"/>
  <c r="AN17" i="12"/>
  <c r="X17" i="12"/>
  <c r="H17" i="12"/>
  <c r="BC18" i="12"/>
  <c r="BC17" i="12"/>
  <c r="AM17" i="12"/>
  <c r="G17" i="12"/>
  <c r="AB18" i="12"/>
  <c r="N18" i="12"/>
  <c r="AD18" i="12"/>
  <c r="AT18" i="12"/>
  <c r="P9" i="12"/>
  <c r="O21" i="12"/>
  <c r="AV11" i="12"/>
  <c r="AF11" i="12"/>
  <c r="P11" i="12"/>
  <c r="AP21" i="12"/>
  <c r="Z21" i="12"/>
  <c r="J21" i="12"/>
  <c r="BC11" i="12"/>
  <c r="AM11" i="12"/>
  <c r="G11" i="12"/>
  <c r="AN16" i="12"/>
  <c r="X16" i="12"/>
  <c r="H16" i="12"/>
  <c r="BB11" i="12"/>
  <c r="AL11" i="12"/>
  <c r="V11" i="12"/>
  <c r="F11" i="12"/>
  <c r="AE16" i="12"/>
  <c r="O16" i="12"/>
  <c r="AZ21" i="12"/>
  <c r="AJ21" i="12"/>
  <c r="T21" i="12"/>
  <c r="AV14" i="12"/>
  <c r="AF14" i="12"/>
  <c r="P14" i="12"/>
  <c r="AZ12" i="12"/>
  <c r="AJ12" i="12"/>
  <c r="T12" i="12"/>
  <c r="AN15" i="12"/>
  <c r="X15" i="12"/>
  <c r="H15" i="12"/>
  <c r="T10" i="12"/>
  <c r="T8" i="12"/>
  <c r="F13" i="12"/>
  <c r="V13" i="12"/>
  <c r="AL13" i="12"/>
  <c r="BB13" i="12"/>
  <c r="AA13" i="12"/>
  <c r="AQ13" i="12"/>
  <c r="AN10" i="12"/>
  <c r="S10" i="12"/>
  <c r="H8" i="12"/>
  <c r="Y7" i="12"/>
  <c r="AQ10" i="12"/>
  <c r="AF13" i="12"/>
  <c r="L10" i="12"/>
  <c r="BB8" i="12"/>
  <c r="AG8" i="12"/>
  <c r="L8" i="12"/>
  <c r="AV7" i="12"/>
  <c r="AF7" i="12"/>
  <c r="P7" i="12"/>
  <c r="P10" i="12"/>
  <c r="AY18" i="2"/>
  <c r="N18" i="2"/>
  <c r="AD18" i="2"/>
  <c r="AA18" i="2"/>
  <c r="H18" i="2"/>
  <c r="T9" i="10" l="1"/>
  <c r="T5" i="10"/>
  <c r="B12" i="5"/>
  <c r="T8" i="10"/>
  <c r="B23" i="2"/>
  <c r="B20" i="2"/>
  <c r="AW23" i="12" l="1"/>
  <c r="B14" i="5"/>
  <c r="AO23" i="12" l="1"/>
  <c r="AT23" i="12"/>
  <c r="BC23" i="12"/>
  <c r="AY22" i="12"/>
  <c r="O22" i="12"/>
  <c r="AR22" i="12"/>
  <c r="AV22" i="12"/>
  <c r="Q23" i="12"/>
  <c r="AD22" i="12"/>
  <c r="AS23" i="12"/>
  <c r="AB24" i="12"/>
  <c r="AJ24" i="12"/>
  <c r="N24" i="12"/>
  <c r="AK23" i="12"/>
  <c r="AF23" i="12"/>
  <c r="M22" i="12"/>
  <c r="AV24" i="12"/>
  <c r="K24" i="12"/>
  <c r="AN24" i="12"/>
  <c r="AA24" i="12"/>
  <c r="J24" i="12"/>
  <c r="AH24" i="12"/>
  <c r="AE22" i="12"/>
  <c r="AV23" i="12"/>
  <c r="AP23" i="12"/>
  <c r="F23" i="12"/>
  <c r="AH23" i="12"/>
  <c r="AI22" i="12"/>
  <c r="AC23" i="12"/>
  <c r="AL23" i="12"/>
  <c r="V24" i="12"/>
  <c r="AR23" i="12"/>
  <c r="S24" i="12"/>
  <c r="N22" i="12"/>
  <c r="AG23" i="12"/>
  <c r="J23" i="12"/>
  <c r="R23" i="12"/>
  <c r="AD23" i="12"/>
  <c r="AY23" i="12"/>
  <c r="H22" i="12"/>
  <c r="Q22" i="12"/>
  <c r="X24" i="12"/>
  <c r="AP24" i="12"/>
  <c r="T23" i="12"/>
  <c r="AN23" i="12"/>
  <c r="AQ23" i="12"/>
  <c r="AD24" i="12"/>
  <c r="AM22" i="12"/>
  <c r="AZ24" i="12"/>
  <c r="AB23" i="12"/>
  <c r="Q24" i="12"/>
  <c r="AX22" i="12"/>
  <c r="AQ24" i="12"/>
  <c r="AE24" i="12"/>
  <c r="AZ22" i="12"/>
  <c r="Y23" i="12"/>
  <c r="M23" i="12"/>
  <c r="AI23" i="12"/>
  <c r="I24" i="12"/>
  <c r="W22" i="12"/>
  <c r="S22" i="12"/>
  <c r="AU22" i="12"/>
  <c r="K23" i="12"/>
  <c r="X23" i="12"/>
  <c r="N23" i="12"/>
  <c r="AX23" i="12"/>
  <c r="AG22" i="12"/>
  <c r="AL24" i="12"/>
  <c r="R22" i="12"/>
  <c r="Z22" i="12"/>
  <c r="G24" i="12"/>
  <c r="AP22" i="12"/>
  <c r="G23" i="12"/>
  <c r="AW24" i="12"/>
  <c r="AK22" i="12"/>
  <c r="AU24" i="12"/>
  <c r="AJ22" i="12"/>
  <c r="AB22" i="12"/>
  <c r="BA23" i="12"/>
  <c r="U23" i="12"/>
  <c r="AJ23" i="12"/>
  <c r="S23" i="12"/>
  <c r="AU23" i="12"/>
  <c r="Z23" i="12"/>
  <c r="V23" i="12"/>
  <c r="O23" i="12"/>
  <c r="H23" i="12"/>
  <c r="M24" i="12"/>
  <c r="AT24" i="12"/>
  <c r="BB24" i="12"/>
  <c r="AX24" i="12"/>
  <c r="R24" i="12"/>
  <c r="T24" i="12"/>
  <c r="O24" i="12"/>
  <c r="AH22" i="12"/>
  <c r="P22" i="12"/>
  <c r="F22" i="12"/>
  <c r="I23" i="12"/>
  <c r="AM23" i="12"/>
  <c r="AE23" i="12"/>
  <c r="AZ23" i="12"/>
  <c r="U24" i="12"/>
  <c r="AI24" i="12"/>
  <c r="AA23" i="12"/>
  <c r="BB23" i="12"/>
  <c r="W23" i="12"/>
  <c r="P23" i="12"/>
  <c r="L23" i="12"/>
  <c r="T22" i="12"/>
  <c r="AS22" i="12"/>
  <c r="K22" i="12"/>
  <c r="BC22" i="12"/>
  <c r="V22" i="12"/>
  <c r="AN22" i="12"/>
  <c r="AL22" i="12"/>
  <c r="AA22" i="12"/>
  <c r="AF22" i="12"/>
  <c r="L22" i="12"/>
  <c r="G22" i="12"/>
  <c r="AT22" i="12"/>
  <c r="AM24" i="12"/>
  <c r="AQ22" i="12"/>
  <c r="J22" i="12"/>
  <c r="W24" i="12"/>
  <c r="BB22" i="12"/>
  <c r="X22" i="12"/>
  <c r="AY24" i="12"/>
  <c r="AF24" i="12"/>
  <c r="Z24" i="12"/>
  <c r="H24" i="12"/>
  <c r="AR24" i="12"/>
  <c r="P24" i="12"/>
  <c r="F24" i="12"/>
  <c r="BC24" i="12"/>
  <c r="L24" i="12"/>
  <c r="Y24" i="12"/>
  <c r="AO24" i="12"/>
  <c r="I22" i="12"/>
  <c r="AC24" i="12"/>
  <c r="AK24" i="12"/>
  <c r="AS24" i="12"/>
  <c r="AG24" i="12"/>
  <c r="BA22" i="12"/>
  <c r="BA24" i="12"/>
  <c r="AW22" i="12"/>
  <c r="U22" i="12"/>
  <c r="Y22" i="12"/>
  <c r="AC22" i="12"/>
  <c r="AO22" i="12"/>
  <c r="AH28" i="12" l="1"/>
  <c r="AN28" i="12"/>
  <c r="Z28" i="12"/>
  <c r="AP28" i="12"/>
  <c r="N28" i="12"/>
  <c r="T28" i="12"/>
  <c r="AZ28" i="12"/>
  <c r="O28" i="12"/>
  <c r="AR28" i="12"/>
  <c r="AD28" i="12"/>
  <c r="AB28" i="12"/>
  <c r="V28" i="12"/>
  <c r="L28" i="12"/>
  <c r="AY28" i="12"/>
  <c r="J28" i="12"/>
  <c r="AA28" i="12"/>
  <c r="AJ28" i="12"/>
  <c r="AL28" i="12"/>
  <c r="AM28" i="12"/>
  <c r="P28" i="12"/>
  <c r="X28" i="12"/>
  <c r="AF28" i="12"/>
  <c r="BB28" i="12"/>
  <c r="R28" i="12"/>
  <c r="AT28" i="12"/>
  <c r="AX28" i="12"/>
  <c r="AV28" i="12"/>
  <c r="AG21" i="12" l="1"/>
  <c r="I21" i="12"/>
  <c r="AS21" i="12"/>
  <c r="U21" i="12"/>
  <c r="AK8" i="12"/>
  <c r="U8" i="12"/>
  <c r="AS8" i="12"/>
  <c r="M8" i="12"/>
  <c r="H21" i="12"/>
  <c r="H28" i="12" s="1"/>
  <c r="AQ21" i="12"/>
  <c r="AQ28" i="12" s="1"/>
  <c r="F21" i="12"/>
  <c r="F28" i="12" s="1"/>
  <c r="AE21" i="12"/>
  <c r="AE28" i="12" s="1"/>
  <c r="S21" i="12"/>
  <c r="S28" i="12" s="1"/>
  <c r="BC21" i="12"/>
  <c r="BC28" i="12" s="1"/>
  <c r="G21" i="12"/>
  <c r="G28" i="12" s="1"/>
  <c r="AK7" i="12"/>
  <c r="U7" i="12"/>
  <c r="AS7" i="12"/>
  <c r="M7" i="12"/>
  <c r="BA21" i="12" l="1"/>
  <c r="AK21" i="12"/>
  <c r="AS15" i="12"/>
  <c r="AK15" i="12"/>
  <c r="U15" i="12"/>
  <c r="M15" i="12"/>
  <c r="AG15" i="12"/>
  <c r="I15" i="12"/>
  <c r="AW15" i="12"/>
  <c r="Y15" i="12"/>
  <c r="AK10" i="12"/>
  <c r="U10" i="12"/>
  <c r="AW10" i="12"/>
  <c r="AG10" i="12"/>
  <c r="AS10" i="12"/>
  <c r="M10" i="12"/>
  <c r="Y10" i="12"/>
  <c r="I10" i="12" a="1"/>
  <c r="I10" i="12" s="1"/>
  <c r="AI21" i="12"/>
  <c r="BA12" i="12"/>
  <c r="AC12" i="12"/>
  <c r="M21" i="12"/>
  <c r="M11" i="12"/>
  <c r="AS11" i="12"/>
  <c r="AG11" i="12"/>
  <c r="AW11" i="12"/>
  <c r="U11" i="12"/>
  <c r="AK11" i="12"/>
  <c r="I11" i="12"/>
  <c r="Y11" i="12"/>
  <c r="W21" i="12"/>
  <c r="AC21" i="12"/>
  <c r="AW13" i="12"/>
  <c r="AS13" i="12"/>
  <c r="AK13" i="12"/>
  <c r="AG13" i="12"/>
  <c r="Y13" i="12"/>
  <c r="U13" i="12"/>
  <c r="M13" i="12"/>
  <c r="I13" i="12"/>
  <c r="AS9" i="12"/>
  <c r="AK9" i="12"/>
  <c r="U9" i="12"/>
  <c r="M9" i="12"/>
  <c r="Y21" i="12"/>
  <c r="AU21" i="12"/>
  <c r="AU12" i="12"/>
  <c r="AI12" i="12"/>
  <c r="W12" i="12"/>
  <c r="K12" i="12"/>
  <c r="Q12" i="12"/>
  <c r="AO12" i="12"/>
  <c r="AW14" i="12"/>
  <c r="AS14" i="12"/>
  <c r="AK14" i="12"/>
  <c r="AG14" i="12"/>
  <c r="Y14" i="12"/>
  <c r="U14" i="12"/>
  <c r="M14" i="12"/>
  <c r="I14" i="12"/>
  <c r="W11" i="12"/>
  <c r="K11" i="12"/>
  <c r="AU11" i="12"/>
  <c r="AI11" i="12"/>
  <c r="AW21" i="12"/>
  <c r="K21" i="12"/>
  <c r="Q21" i="12"/>
  <c r="AO21" i="12"/>
  <c r="BA11" i="12" l="1"/>
  <c r="AO11" i="12"/>
  <c r="AC11" i="12"/>
  <c r="AU10" i="12"/>
  <c r="BA16" i="12"/>
  <c r="Q10" i="12"/>
  <c r="AU16" i="12"/>
  <c r="W10" i="12"/>
  <c r="AO10" i="12"/>
  <c r="AI10" i="12"/>
  <c r="AC16" i="12"/>
  <c r="Q11" i="12"/>
  <c r="K10" i="12"/>
  <c r="AU13" i="12"/>
  <c r="W13" i="12"/>
  <c r="Q13" i="12"/>
  <c r="AI9" i="12"/>
  <c r="W16" i="12"/>
  <c r="AU19" i="12"/>
  <c r="AU8" i="12"/>
  <c r="AC8" i="12"/>
  <c r="AC14" i="12"/>
  <c r="AU17" i="12"/>
  <c r="AC10" i="12"/>
  <c r="AI16" i="12"/>
  <c r="Q16" i="12"/>
  <c r="AO13" i="12"/>
  <c r="AU9" i="12"/>
  <c r="AO9" i="12"/>
  <c r="K16" i="12"/>
  <c r="W19" i="12"/>
  <c r="AO15" i="12"/>
  <c r="W15" i="12"/>
  <c r="AS17" i="12"/>
  <c r="AG17" i="12"/>
  <c r="Y17" i="12"/>
  <c r="Q17" i="12"/>
  <c r="I17" i="12"/>
  <c r="BA17" i="12"/>
  <c r="AK17" i="12"/>
  <c r="AC17" i="12"/>
  <c r="U17" i="12"/>
  <c r="M17" i="12"/>
  <c r="AW17" i="12"/>
  <c r="AO17" i="12"/>
  <c r="W8" i="12"/>
  <c r="AU18" i="12"/>
  <c r="K18" i="12"/>
  <c r="Q14" i="12"/>
  <c r="AI14" i="12"/>
  <c r="AI17" i="12"/>
  <c r="W17" i="12"/>
  <c r="AU7" i="12"/>
  <c r="W7" i="12"/>
  <c r="AI7" i="12"/>
  <c r="K7" i="12"/>
  <c r="AO7" i="12"/>
  <c r="AC7" i="12"/>
  <c r="Q7" i="12"/>
  <c r="BA7" i="12"/>
  <c r="K19" i="12"/>
  <c r="BA15" i="12"/>
  <c r="M18" i="12"/>
  <c r="AC18" i="12"/>
  <c r="AS18" i="12"/>
  <c r="Q18" i="12"/>
  <c r="AG18" i="12"/>
  <c r="AW18" i="12"/>
  <c r="U18" i="12"/>
  <c r="AK18" i="12"/>
  <c r="BA18" i="12"/>
  <c r="I18" i="12"/>
  <c r="Y18" i="12"/>
  <c r="AO18" i="12"/>
  <c r="Q8" i="12"/>
  <c r="W18" i="12"/>
  <c r="BA10" i="12"/>
  <c r="BA13" i="12"/>
  <c r="AC13" i="12"/>
  <c r="BA9" i="12"/>
  <c r="K9" i="12"/>
  <c r="AI19" i="12"/>
  <c r="Q15" i="12"/>
  <c r="AU15" i="12"/>
  <c r="Q19" i="12"/>
  <c r="U19" i="12"/>
  <c r="AS19" i="12"/>
  <c r="AC19" i="12"/>
  <c r="M19" i="12"/>
  <c r="BA19" i="12"/>
  <c r="AG19" i="12"/>
  <c r="AO19" i="12"/>
  <c r="AW19" i="12"/>
  <c r="Y19" i="12"/>
  <c r="AK19" i="12"/>
  <c r="I19" i="12"/>
  <c r="AI8" i="12"/>
  <c r="AO8" i="12"/>
  <c r="BA8" i="12"/>
  <c r="BA14" i="12"/>
  <c r="AO14" i="12"/>
  <c r="W14" i="12"/>
  <c r="W20" i="12"/>
  <c r="AI15" i="12"/>
  <c r="AU20" i="12"/>
  <c r="AI13" i="12"/>
  <c r="K13" i="12"/>
  <c r="AC9" i="12"/>
  <c r="Q9" i="12"/>
  <c r="W9" i="12"/>
  <c r="AO16" i="12"/>
  <c r="AC15" i="12"/>
  <c r="K15" i="12"/>
  <c r="M20" i="12"/>
  <c r="AC20" i="12"/>
  <c r="AS20" i="12"/>
  <c r="Q20" i="12"/>
  <c r="AG20" i="12"/>
  <c r="AW20" i="12"/>
  <c r="U20" i="12"/>
  <c r="AK20" i="12"/>
  <c r="BA20" i="12"/>
  <c r="I20" i="12"/>
  <c r="Y20" i="12"/>
  <c r="AO20" i="12"/>
  <c r="K8" i="12"/>
  <c r="AI18" i="12"/>
  <c r="K14" i="12"/>
  <c r="AU14" i="12"/>
  <c r="K17" i="12"/>
  <c r="AI20" i="12"/>
  <c r="K20" i="12"/>
  <c r="U28" i="12" l="1"/>
  <c r="AW28" i="12"/>
  <c r="AS28" i="12"/>
  <c r="AK28" i="12"/>
  <c r="Y28" i="12"/>
  <c r="I28" i="12"/>
  <c r="M28" i="12"/>
  <c r="AG28" i="12"/>
  <c r="K28" i="12"/>
  <c r="AI28" i="12"/>
  <c r="AO28" i="12"/>
  <c r="Q28" i="12"/>
  <c r="AU28" i="12"/>
  <c r="AC28" i="12"/>
  <c r="BA28" i="12"/>
  <c r="W28" i="12"/>
  <c r="F36" i="12" l="1"/>
  <c r="F30" i="12"/>
  <c r="AB30" i="12" l="1"/>
  <c r="AB31" i="12" s="1"/>
  <c r="AJ30" i="12"/>
  <c r="AJ31" i="12" s="1"/>
  <c r="W30" i="12"/>
  <c r="W31" i="12" s="1"/>
  <c r="AI30" i="12"/>
  <c r="AI31" i="12" s="1"/>
  <c r="AO30" i="12"/>
  <c r="AO31" i="12" s="1"/>
  <c r="G30" i="12"/>
  <c r="Q30" i="12"/>
  <c r="Q31" i="12" s="1"/>
  <c r="N30" i="12"/>
  <c r="N31" i="12" s="1"/>
  <c r="V30" i="12"/>
  <c r="V31" i="12" s="1"/>
  <c r="AD30" i="12"/>
  <c r="AD31" i="12" s="1"/>
  <c r="AS30" i="12"/>
  <c r="AS31" i="12" s="1"/>
  <c r="BA30" i="12"/>
  <c r="BA31" i="12" s="1"/>
  <c r="S30" i="12"/>
  <c r="S31" i="12" s="1"/>
  <c r="R30" i="12"/>
  <c r="R31" i="12" s="1"/>
  <c r="F31" i="12"/>
  <c r="AQ30" i="12"/>
  <c r="AQ31" i="12" s="1"/>
  <c r="BB30" i="12"/>
  <c r="BB31" i="12" s="1"/>
  <c r="AV30" i="12"/>
  <c r="AV31" i="12" s="1"/>
  <c r="AR30" i="12"/>
  <c r="AR31" i="12" s="1"/>
  <c r="O30" i="12"/>
  <c r="O31" i="12" s="1"/>
  <c r="AT30" i="12"/>
  <c r="AT31" i="12" s="1"/>
  <c r="AL30" i="12"/>
  <c r="AL31" i="12" s="1"/>
  <c r="AE30" i="12"/>
  <c r="AE31" i="12" s="1"/>
  <c r="AG30" i="12"/>
  <c r="AG31" i="12" s="1"/>
  <c r="AY30" i="12"/>
  <c r="AY31" i="12" s="1"/>
  <c r="H30" i="12"/>
  <c r="H31" i="12" s="1"/>
  <c r="L30" i="12"/>
  <c r="L31" i="12" s="1"/>
  <c r="AU30" i="12"/>
  <c r="AU31" i="12" s="1"/>
  <c r="K30" i="12"/>
  <c r="K31" i="12" s="1"/>
  <c r="AK30" i="12"/>
  <c r="AK31" i="12" s="1"/>
  <c r="AA30" i="12"/>
  <c r="AA31" i="12" s="1"/>
  <c r="X30" i="12"/>
  <c r="X31" i="12" s="1"/>
  <c r="AC30" i="12"/>
  <c r="AC31" i="12" s="1"/>
  <c r="J30" i="12"/>
  <c r="J31" i="12" s="1"/>
  <c r="AN30" i="12"/>
  <c r="AN31" i="12" s="1"/>
  <c r="T30" i="12"/>
  <c r="T31" i="12" s="1"/>
  <c r="AZ30" i="12"/>
  <c r="AZ31" i="12" s="1"/>
  <c r="Y30" i="12"/>
  <c r="Y31" i="12" s="1"/>
  <c r="AH30" i="12"/>
  <c r="AH31" i="12" s="1"/>
  <c r="P30" i="12"/>
  <c r="P31" i="12" s="1"/>
  <c r="U30" i="12"/>
  <c r="U31" i="12" s="1"/>
  <c r="M30" i="12"/>
  <c r="M31" i="12" s="1"/>
  <c r="I30" i="12"/>
  <c r="I31" i="12" s="1"/>
  <c r="AW30" i="12"/>
  <c r="AW31" i="12" s="1"/>
  <c r="AF30" i="12"/>
  <c r="AF31" i="12" s="1"/>
  <c r="Z30" i="12"/>
  <c r="Z31" i="12" s="1"/>
  <c r="AM30" i="12"/>
  <c r="AM31" i="12" s="1"/>
  <c r="AX30" i="12"/>
  <c r="AX31" i="12" s="1"/>
  <c r="AP30" i="12"/>
  <c r="AP31" i="12" s="1"/>
  <c r="BC30" i="12"/>
  <c r="BC31" i="12" s="1"/>
  <c r="G31" i="12" l="1"/>
  <c r="F38" i="12" s="1"/>
  <c r="F37" i="12"/>
  <c r="M32" i="12" l="1"/>
  <c r="BA32" i="12"/>
  <c r="L32" i="12"/>
  <c r="AQ32" i="12"/>
  <c r="AB32" i="12"/>
  <c r="AN32" i="12"/>
  <c r="AU32" i="12"/>
  <c r="AZ32" i="12"/>
  <c r="BC32" i="12"/>
  <c r="AD32" i="12"/>
  <c r="AA32" i="12"/>
  <c r="AT32" i="12"/>
  <c r="AR32" i="12"/>
  <c r="AJ32" i="12"/>
  <c r="AC32" i="12"/>
  <c r="K32" i="12"/>
  <c r="X32" i="12"/>
  <c r="N32" i="12"/>
  <c r="S32" i="12"/>
  <c r="AL32" i="12"/>
  <c r="AW32" i="12"/>
  <c r="W32" i="12"/>
  <c r="AI32" i="12"/>
  <c r="AS32" i="12"/>
  <c r="U32" i="12"/>
  <c r="AM32" i="12"/>
  <c r="AO32" i="12"/>
  <c r="AG32" i="12"/>
  <c r="AY32" i="12"/>
  <c r="AE32" i="12"/>
  <c r="AX32" i="12"/>
  <c r="AP32" i="12"/>
  <c r="Y32" i="12"/>
  <c r="AH32" i="12"/>
  <c r="Z32" i="12"/>
  <c r="I32" i="12"/>
  <c r="AF32" i="12"/>
  <c r="H32" i="12"/>
  <c r="F32" i="12"/>
  <c r="P32" i="12"/>
  <c r="V32" i="12"/>
  <c r="AV32" i="12"/>
  <c r="AK32" i="12"/>
  <c r="O32" i="12"/>
  <c r="G32" i="12"/>
  <c r="Q32" i="12"/>
  <c r="BB32" i="12"/>
  <c r="R32" i="12"/>
  <c r="J32" i="12"/>
  <c r="T3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Paul Annal</author>
  </authors>
  <commentList>
    <comment ref="E11" authorId="0" shapeId="0" xr:uid="{490D1FA7-E117-4A63-B469-FD4F372EAE52}">
      <text>
        <r>
          <rPr>
            <b/>
            <sz val="9"/>
            <color indexed="81"/>
            <rFont val="Tahoma"/>
            <charset val="1"/>
          </rPr>
          <t>John Paul Annal:</t>
        </r>
        <r>
          <rPr>
            <sz val="9"/>
            <color indexed="81"/>
            <rFont val="Tahoma"/>
            <charset val="1"/>
          </rPr>
          <t xml:space="preserve">
Don't have specific live tank data - assume dead tank data is sufficient</t>
        </r>
      </text>
    </comment>
    <comment ref="F11" authorId="0" shapeId="0" xr:uid="{52031270-F9A6-4DAB-A000-9A85B433DCDB}">
      <text>
        <r>
          <rPr>
            <b/>
            <sz val="9"/>
            <color indexed="81"/>
            <rFont val="Tahoma"/>
            <charset val="1"/>
          </rPr>
          <t>John Paul Annal:</t>
        </r>
        <r>
          <rPr>
            <sz val="9"/>
            <color indexed="81"/>
            <rFont val="Tahoma"/>
            <charset val="1"/>
          </rPr>
          <t xml:space="preserve">
Don't have specific live tank data - assume dead tank data is sufficient</t>
        </r>
      </text>
    </comment>
    <comment ref="E21" authorId="0" shapeId="0" xr:uid="{CB03A5D2-15EA-4C62-A796-8E8DD1053276}">
      <text>
        <r>
          <rPr>
            <b/>
            <sz val="9"/>
            <color indexed="81"/>
            <rFont val="Tahoma"/>
            <charset val="1"/>
          </rPr>
          <t>John Paul Annal:</t>
        </r>
        <r>
          <rPr>
            <sz val="9"/>
            <color indexed="81"/>
            <rFont val="Tahoma"/>
            <charset val="1"/>
          </rPr>
          <t xml:space="preserve">
Don't have specific live tank data - assume dead tank data is sufficient</t>
        </r>
      </text>
    </comment>
    <comment ref="F21" authorId="0" shapeId="0" xr:uid="{C26912BD-A439-4484-B2AD-204169A9C8EF}">
      <text>
        <r>
          <rPr>
            <b/>
            <sz val="9"/>
            <color indexed="81"/>
            <rFont val="Tahoma"/>
            <charset val="1"/>
          </rPr>
          <t>John Paul Annal:</t>
        </r>
        <r>
          <rPr>
            <sz val="9"/>
            <color indexed="81"/>
            <rFont val="Tahoma"/>
            <charset val="1"/>
          </rPr>
          <t xml:space="preserve">
Don't have specific live tank data - assume dead tank data is sufficient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Paul Annal</author>
  </authors>
  <commentList>
    <comment ref="E1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John Paul Annal:</t>
        </r>
        <r>
          <rPr>
            <sz val="9"/>
            <color indexed="81"/>
            <rFont val="Tahoma"/>
            <family val="2"/>
          </rPr>
          <t xml:space="preserve">
Terrain such that tree clearing not anticipated to be required.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Grinter</author>
  </authors>
  <commentList>
    <comment ref="B1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Chris Grinter:</t>
        </r>
        <r>
          <rPr>
            <sz val="9"/>
            <color indexed="81"/>
            <rFont val="Tahoma"/>
            <family val="2"/>
          </rPr>
          <t xml:space="preserve">
based on a 20m easement</t>
        </r>
      </text>
    </comment>
    <comment ref="B11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Chris Grinter:</t>
        </r>
        <r>
          <rPr>
            <sz val="9"/>
            <color indexed="81"/>
            <rFont val="Tahoma"/>
            <family val="2"/>
          </rPr>
          <t xml:space="preserve">
Based on a 20m easement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<sst xmlns="http://schemas.openxmlformats.org/spreadsheetml/2006/main" count="234" uniqueCount="172">
  <si>
    <t>Number of poles</t>
  </si>
  <si>
    <t>Number of towers</t>
  </si>
  <si>
    <t>Easement length</t>
  </si>
  <si>
    <t>km</t>
  </si>
  <si>
    <t>Vegetation clearing length - Heavy</t>
  </si>
  <si>
    <t>Insulator type</t>
  </si>
  <si>
    <t>Polymer</t>
  </si>
  <si>
    <t>Item</t>
  </si>
  <si>
    <t>Frequency</t>
  </si>
  <si>
    <t>Cost / Unit</t>
  </si>
  <si>
    <t>Units</t>
  </si>
  <si>
    <t>Ground Pole Inspection</t>
  </si>
  <si>
    <t>Aerial Pole Inspection</t>
  </si>
  <si>
    <t>Tower Inspection</t>
  </si>
  <si>
    <t>Ground Tower Inspection</t>
  </si>
  <si>
    <t>Easement patrol</t>
  </si>
  <si>
    <t>Vegetation Clearing - L</t>
  </si>
  <si>
    <t>Vegetation Clearing - H</t>
  </si>
  <si>
    <t>Replace Insulator</t>
  </si>
  <si>
    <t>Annual Total</t>
  </si>
  <si>
    <t>Annual Charge - Average</t>
  </si>
  <si>
    <t>Charge over contract period</t>
  </si>
  <si>
    <t>Contract Length</t>
  </si>
  <si>
    <t>Start Year</t>
  </si>
  <si>
    <t>years</t>
  </si>
  <si>
    <t>Project Name</t>
  </si>
  <si>
    <t>Override</t>
  </si>
  <si>
    <t>Equipment</t>
  </si>
  <si>
    <t>Asset Life</t>
  </si>
  <si>
    <t>Quantity</t>
  </si>
  <si>
    <t>Replacements</t>
  </si>
  <si>
    <t>Last period</t>
  </si>
  <si>
    <t>Transformer</t>
  </si>
  <si>
    <t>Planned &amp; Unplanned O&amp;M cost</t>
  </si>
  <si>
    <t>Year</t>
  </si>
  <si>
    <t>Prot</t>
  </si>
  <si>
    <t>CBs</t>
  </si>
  <si>
    <t>Notes</t>
  </si>
  <si>
    <t>No.</t>
  </si>
  <si>
    <t>66kV Bus</t>
  </si>
  <si>
    <t>220kV Bus</t>
  </si>
  <si>
    <t>500kV Bus</t>
  </si>
  <si>
    <t>66kV - Feeder</t>
  </si>
  <si>
    <t>66kV - Transformer Connection</t>
  </si>
  <si>
    <t>66kV - Bus Tie</t>
  </si>
  <si>
    <t>220kV - Single Switched</t>
  </si>
  <si>
    <t>220kV - Double Switched</t>
  </si>
  <si>
    <t>220kV - Breaker and a half</t>
  </si>
  <si>
    <t>220kV - Bus Tie</t>
  </si>
  <si>
    <t>500kV - Single Switched</t>
  </si>
  <si>
    <t>500kV - Double Switched</t>
  </si>
  <si>
    <t>500kV - Breaker and a half</t>
  </si>
  <si>
    <t>500kV - Bus Tie</t>
  </si>
  <si>
    <t>Station Large</t>
  </si>
  <si>
    <t>Station Medium</t>
  </si>
  <si>
    <t>Station Small</t>
  </si>
  <si>
    <t>Total - Planned</t>
  </si>
  <si>
    <t>Unplanned</t>
  </si>
  <si>
    <t>Total - Unplanned</t>
  </si>
  <si>
    <t>Total</t>
  </si>
  <si>
    <t>Average</t>
  </si>
  <si>
    <t>MAINTENANCE
DESCRIPTION</t>
  </si>
  <si>
    <t>FREQUENCY
(Years)</t>
  </si>
  <si>
    <t>DISCIPLINE</t>
  </si>
  <si>
    <t>EQUIPMENT
DESCRIPTION</t>
  </si>
  <si>
    <t>LONG DESCRIPTION</t>
  </si>
  <si>
    <t>ESTIMATED 
LABOUR HRS</t>
  </si>
  <si>
    <t>ESTIMATED
LABOUR COST</t>
  </si>
  <si>
    <t>ESTMATED
MATERIAL COST</t>
  </si>
  <si>
    <t>ESTIMATED
TOOL COST</t>
  </si>
  <si>
    <t>ESCALATED
MAT + TOOL COST</t>
  </si>
  <si>
    <t>6</t>
  </si>
  <si>
    <t>S</t>
  </si>
  <si>
    <t>UNIT</t>
  </si>
  <si>
    <t>LABOUR 1</t>
  </si>
  <si>
    <t>ESTIMATED 
LABOUR 1 
HRS</t>
  </si>
  <si>
    <t>ITEM 1</t>
  </si>
  <si>
    <t>ITEM 1 QUANTITY</t>
  </si>
  <si>
    <t>ITEM 1 RATE</t>
  </si>
  <si>
    <t>ITEM 2</t>
  </si>
  <si>
    <t>ITEM 2 QUANTITY</t>
  </si>
  <si>
    <t>ITEM 2 RATE</t>
  </si>
  <si>
    <t>ITEM 3</t>
  </si>
  <si>
    <t>ITEM 3 QUANTITY</t>
  </si>
  <si>
    <t>ITEM 3 RATE</t>
  </si>
  <si>
    <t>ITEM 4</t>
  </si>
  <si>
    <t>ITEM 4 QUANTITY</t>
  </si>
  <si>
    <t>ITEM 4 RATE</t>
  </si>
  <si>
    <t>1day/4towers</t>
  </si>
  <si>
    <t>L</t>
  </si>
  <si>
    <t>LAHA</t>
  </si>
  <si>
    <t>4x4</t>
  </si>
  <si>
    <t>DD</t>
  </si>
  <si>
    <t>1day/6Towers</t>
  </si>
  <si>
    <t>AI</t>
  </si>
  <si>
    <t>1day/Insulator</t>
  </si>
  <si>
    <t>EWP</t>
  </si>
  <si>
    <t>Mat</t>
  </si>
  <si>
    <t>5days/50km</t>
  </si>
  <si>
    <t>1day/20poles</t>
  </si>
  <si>
    <t>300poles</t>
  </si>
  <si>
    <t>Heli</t>
  </si>
  <si>
    <t>dd</t>
  </si>
  <si>
    <t>5days/1km</t>
  </si>
  <si>
    <t>l</t>
  </si>
  <si>
    <t>TM</t>
  </si>
  <si>
    <t>SC</t>
  </si>
  <si>
    <t>TR</t>
  </si>
  <si>
    <t>4days/25km</t>
  </si>
  <si>
    <t>Control Scheme</t>
  </si>
  <si>
    <t>48V Comms Batteries</t>
  </si>
  <si>
    <t>Unplanned Maintenance Ratio</t>
  </si>
  <si>
    <t>Charge over contract period (Planned)</t>
  </si>
  <si>
    <t>Charge over contract period (Unplanned)</t>
  </si>
  <si>
    <t>Charge over contract period (Total)</t>
  </si>
  <si>
    <t>DDWF Project Sites</t>
  </si>
  <si>
    <t>Site 1 - MOPS</t>
  </si>
  <si>
    <t>Maintenance 1</t>
  </si>
  <si>
    <t>Maintenance 2</t>
  </si>
  <si>
    <t>Maintenance 3</t>
  </si>
  <si>
    <t>Maintenance 4</t>
  </si>
  <si>
    <t>freq_1</t>
  </si>
  <si>
    <t>freq_2</t>
  </si>
  <si>
    <t>freq_3</t>
  </si>
  <si>
    <t>freq_4</t>
  </si>
  <si>
    <t>Maintenance Frequencies</t>
  </si>
  <si>
    <t>n_1</t>
  </si>
  <si>
    <t>n_2</t>
  </si>
  <si>
    <t>n_3</t>
  </si>
  <si>
    <t>n_4</t>
  </si>
  <si>
    <t>ucost_1</t>
  </si>
  <si>
    <t>ucost_2</t>
  </si>
  <si>
    <t>ucost_3</t>
  </si>
  <si>
    <t>ucost_4</t>
  </si>
  <si>
    <t>tcost_1</t>
  </si>
  <si>
    <t>tcost_2</t>
  </si>
  <si>
    <t>tcost_3</t>
  </si>
  <si>
    <t>tcost_4</t>
  </si>
  <si>
    <t>Unit costs</t>
  </si>
  <si>
    <t>Total costs</t>
  </si>
  <si>
    <t>Total Maintenance Cost</t>
  </si>
  <si>
    <t>Cost per Year</t>
  </si>
  <si>
    <t>Cost/year</t>
  </si>
  <si>
    <t>Cost per year</t>
  </si>
  <si>
    <t>Overheads (Asset Management, Engineering response, etc)</t>
  </si>
  <si>
    <t>Escalation from 2019$ to 2020$</t>
  </si>
  <si>
    <t>Installation Cost (each)</t>
  </si>
  <si>
    <r>
      <t>Summary</t>
    </r>
    <r>
      <rPr>
        <b/>
        <sz val="11"/>
        <color rgb="FFFF0000"/>
        <rFont val="Calibri"/>
        <family val="2"/>
        <scheme val="minor"/>
      </rPr>
      <t xml:space="preserve"> (All costs are unescalated over the contract term)</t>
    </r>
  </si>
  <si>
    <t>Number of maintenance operations</t>
  </si>
  <si>
    <t>TD-0012090 : PMU Installation Project</t>
  </si>
  <si>
    <t>Annual rental &amp; service costs  to complete the redundant paths at KGTS and APD @$6,000/ month</t>
  </si>
  <si>
    <r>
      <t xml:space="preserve">Router/firewall </t>
    </r>
    <r>
      <rPr>
        <sz val="10"/>
        <color theme="1"/>
        <rFont val="Calibri"/>
        <family val="2"/>
        <scheme val="minor"/>
      </rPr>
      <t>Licence Fees</t>
    </r>
  </si>
  <si>
    <t>LABOUR (Software Patch)</t>
  </si>
  <si>
    <t>LABOUR (O&amp;M for Comms personnel)</t>
  </si>
  <si>
    <t>LABOUR (Wipro support costs)</t>
  </si>
  <si>
    <t>P.A.</t>
  </si>
  <si>
    <t>TELSTRA ONGOING COSTS</t>
  </si>
  <si>
    <t>ONGOING COST TO USE (LICENCE)</t>
  </si>
  <si>
    <t>deal with faults</t>
  </si>
  <si>
    <t>PDC</t>
  </si>
  <si>
    <t>PHASOR MEASUREMENT UNIT</t>
  </si>
  <si>
    <t>PMU</t>
  </si>
  <si>
    <t>PHASOR DATA CONCENTRATOR</t>
  </si>
  <si>
    <t>ROUTER/FIREWALL</t>
  </si>
  <si>
    <t>SWITCHES</t>
  </si>
  <si>
    <t>PHASOR DATA CONCENTRATOR - RAID I</t>
  </si>
  <si>
    <t>PDC - RAID</t>
  </si>
  <si>
    <t>IT maintenance update/security patching etc</t>
  </si>
  <si>
    <t>Total Cost per year</t>
  </si>
  <si>
    <t>Labour rate</t>
  </si>
  <si>
    <t>ESCALATION
RATE 
2012 - 2019</t>
  </si>
  <si>
    <t>TOTAL COST
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</si>
</sst>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[$-1010409]0"/>
    <numFmt numFmtId="166" formatCode="[$-1010409]0.00"/>
    <numFmt numFmtId="167" formatCode="dd/mm/yy"/>
    <numFmt numFmtId="168" formatCode="#,##0\x_);\(#,##0\x\);#,##0\x_)"/>
    <numFmt numFmtId="169" formatCode="#,##0%_);\(#,##0%\);#,##0%_)"/>
    <numFmt numFmtId="170" formatCode="###0_);\(###0\);###0_)"/>
    <numFmt numFmtId="171" formatCode="_(&quot;$&quot;#,##0.0_);\(&quot;$&quot;#,##0.0\);_(&quot;$&quot;#,##0.0_)"/>
    <numFmt numFmtId="172" formatCode="d/m/yy"/>
    <numFmt numFmtId="173" formatCode="_(#,##0.0\x_);\(#,##0.0\x\);_(#,##0.0\x_)"/>
    <numFmt numFmtId="174" formatCode="_(#,##0.0_);\(#,##0.0\);_(#,##0.0_)"/>
    <numFmt numFmtId="175" formatCode="_(#,##0.0%_);\(#,##0.0%\);_(#,##0.0%_)"/>
    <numFmt numFmtId="176" formatCode="_(###0_);\(###0\);_(###0_)"/>
    <numFmt numFmtId="177" formatCode="_(* &quot;$&quot;#,##0_)_;;_(* \(&quot;$&quot;#,##0\)_;;_(* &quot;$&quot;#,##0_)_;"/>
    <numFmt numFmtId="178" formatCode="dd/mm/yy__;"/>
    <numFmt numFmtId="179" formatCode="_(* #,##0\x_)_;;_(* \(#,##0\x\)_;;_(* #,##0\x_)_;"/>
    <numFmt numFmtId="180" formatCode="_(* #,##0_)_;;_(* \(#,##0\)_;;_(* #,##0_)_;"/>
    <numFmt numFmtId="181" formatCode="_(* #,##0%_)_;;_(* \(#,##0%\)_;;_(* #,##0%_)_;"/>
    <numFmt numFmtId="182" formatCode="###0_)_;;\(###0\)_;;###0_)_;"/>
    <numFmt numFmtId="183" formatCode="_)d/m/yy_)"/>
    <numFmt numFmtId="184" formatCode="#,##0.0_);[Red]\(#,##0.0\)"/>
    <numFmt numFmtId="185" formatCode="_-* #,##0.00\ _D_M_-;\-* #,##0.00\ _D_M_-;_-* &quot;-&quot;??\ _D_M_-;_-@_-"/>
    <numFmt numFmtId="186" formatCode="_-* #,##0.00\ &quot;DM&quot;_-;\-* #,##0.00\ &quot;DM&quot;_-;_-* &quot;-&quot;??\ &quot;DM&quot;_-;_-@_-"/>
    <numFmt numFmtId="187" formatCode="_(* &quot;$&quot;#,##0_)_;;[Blue]_(* \(&quot;$&quot;#,##0\)_;;_(* &quot;$&quot;#,##0_)_;"/>
    <numFmt numFmtId="188" formatCode="_(* #,##0\x_)_;;[Blue]_(* \(#,##0\x\)_;;_(* #,##0\x_)_;"/>
    <numFmt numFmtId="189" formatCode="_(* #,##0_)_;;[Blue]_(* \(#,##0\)_;;_(* #,##0_)_;"/>
    <numFmt numFmtId="190" formatCode="_(* #,##0%_)_;;[Blue]_(* \(#,##0%\)_;;_(* #,##0%_)_;"/>
    <numFmt numFmtId="191" formatCode="_(#,##0_);\(#,##0\);_(#,##0_)"/>
    <numFmt numFmtId="192" formatCode="#,##0_);[Blue]\(#,##0\);#,##0_)"/>
    <numFmt numFmtId="193" formatCode="General_)"/>
    <numFmt numFmtId="197" formatCode="_-* #,##0_-;\-* #,##0_-;_-* &quot;-&quot;??_-;_-@_-"/>
    <numFmt numFmtId="198" formatCode="0.000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0"/>
      <name val="Times New Roman"/>
      <family val="1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sz val="10"/>
      <name val="MS Sans Serif"/>
      <family val="2"/>
    </font>
    <font>
      <sz val="11"/>
      <name val="Arial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sz val="11"/>
      <name val="Arial"/>
      <family val="2"/>
      <charset val="204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"/>
      <name val="Arial"/>
      <family val="2"/>
      <charset val="204"/>
    </font>
    <font>
      <u/>
      <sz val="10"/>
      <color theme="10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10"/>
      <name val="Times"/>
    </font>
    <font>
      <sz val="10"/>
      <name val="Tms Rmn"/>
    </font>
    <font>
      <b/>
      <sz val="11"/>
      <color indexed="63"/>
      <name val="Calibri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Helvetica-Black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3"/>
      <name val="Arial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</fonts>
  <fills count="8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625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165" fontId="17" fillId="0" borderId="0"/>
    <xf numFmtId="9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166" fontId="1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1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18" fillId="34" borderId="0" applyNumberFormat="0" applyBorder="0" applyAlignment="0" applyProtection="0"/>
    <xf numFmtId="166" fontId="18" fillId="34" borderId="0" applyNumberFormat="0" applyBorder="0" applyAlignment="0" applyProtection="0"/>
    <xf numFmtId="166" fontId="18" fillId="34" borderId="0" applyNumberFormat="0" applyBorder="0" applyAlignment="0" applyProtection="0"/>
    <xf numFmtId="166" fontId="18" fillId="34" borderId="0" applyNumberFormat="0" applyBorder="0" applyAlignment="0" applyProtection="0"/>
    <xf numFmtId="166" fontId="18" fillId="34" borderId="0" applyNumberFormat="0" applyBorder="0" applyAlignment="0" applyProtection="0"/>
    <xf numFmtId="166" fontId="18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5" borderId="0" applyNumberFormat="0" applyBorder="0" applyAlignment="0" applyProtection="0"/>
    <xf numFmtId="166" fontId="1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6" fontId="1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6" fontId="18" fillId="36" borderId="0" applyNumberFormat="0" applyBorder="0" applyAlignment="0" applyProtection="0"/>
    <xf numFmtId="166" fontId="18" fillId="36" borderId="0" applyNumberFormat="0" applyBorder="0" applyAlignment="0" applyProtection="0"/>
    <xf numFmtId="166" fontId="18" fillId="36" borderId="0" applyNumberFormat="0" applyBorder="0" applyAlignment="0" applyProtection="0"/>
    <xf numFmtId="166" fontId="18" fillId="36" borderId="0" applyNumberFormat="0" applyBorder="0" applyAlignment="0" applyProtection="0"/>
    <xf numFmtId="166" fontId="18" fillId="36" borderId="0" applyNumberFormat="0" applyBorder="0" applyAlignment="0" applyProtection="0"/>
    <xf numFmtId="166" fontId="18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37" borderId="0" applyNumberFormat="0" applyBorder="0" applyAlignment="0" applyProtection="0"/>
    <xf numFmtId="166" fontId="1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6" fontId="1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6" fontId="18" fillId="38" borderId="0" applyNumberFormat="0" applyBorder="0" applyAlignment="0" applyProtection="0"/>
    <xf numFmtId="166" fontId="18" fillId="38" borderId="0" applyNumberFormat="0" applyBorder="0" applyAlignment="0" applyProtection="0"/>
    <xf numFmtId="166" fontId="18" fillId="38" borderId="0" applyNumberFormat="0" applyBorder="0" applyAlignment="0" applyProtection="0"/>
    <xf numFmtId="166" fontId="18" fillId="38" borderId="0" applyNumberFormat="0" applyBorder="0" applyAlignment="0" applyProtection="0"/>
    <xf numFmtId="166" fontId="18" fillId="38" borderId="0" applyNumberFormat="0" applyBorder="0" applyAlignment="0" applyProtection="0"/>
    <xf numFmtId="166" fontId="18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39" borderId="0" applyNumberFormat="0" applyBorder="0" applyAlignment="0" applyProtection="0"/>
    <xf numFmtId="166" fontId="1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6" fontId="1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6" fontId="18" fillId="40" borderId="0" applyNumberFormat="0" applyBorder="0" applyAlignment="0" applyProtection="0"/>
    <xf numFmtId="166" fontId="18" fillId="40" borderId="0" applyNumberFormat="0" applyBorder="0" applyAlignment="0" applyProtection="0"/>
    <xf numFmtId="166" fontId="18" fillId="40" borderId="0" applyNumberFormat="0" applyBorder="0" applyAlignment="0" applyProtection="0"/>
    <xf numFmtId="166" fontId="18" fillId="40" borderId="0" applyNumberFormat="0" applyBorder="0" applyAlignment="0" applyProtection="0"/>
    <xf numFmtId="166" fontId="18" fillId="40" borderId="0" applyNumberFormat="0" applyBorder="0" applyAlignment="0" applyProtection="0"/>
    <xf numFmtId="166" fontId="18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1" borderId="0" applyNumberFormat="0" applyBorder="0" applyAlignment="0" applyProtection="0"/>
    <xf numFmtId="166" fontId="18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6" fontId="18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6" fontId="18" fillId="42" borderId="0" applyNumberFormat="0" applyBorder="0" applyAlignment="0" applyProtection="0"/>
    <xf numFmtId="166" fontId="18" fillId="42" borderId="0" applyNumberFormat="0" applyBorder="0" applyAlignment="0" applyProtection="0"/>
    <xf numFmtId="166" fontId="18" fillId="42" borderId="0" applyNumberFormat="0" applyBorder="0" applyAlignment="0" applyProtection="0"/>
    <xf numFmtId="166" fontId="18" fillId="42" borderId="0" applyNumberFormat="0" applyBorder="0" applyAlignment="0" applyProtection="0"/>
    <xf numFmtId="166" fontId="18" fillId="42" borderId="0" applyNumberFormat="0" applyBorder="0" applyAlignment="0" applyProtection="0"/>
    <xf numFmtId="166" fontId="1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43" borderId="0" applyNumberFormat="0" applyBorder="0" applyAlignment="0" applyProtection="0"/>
    <xf numFmtId="166" fontId="1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1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18" fillId="35" borderId="0" applyNumberFormat="0" applyBorder="0" applyAlignment="0" applyProtection="0"/>
    <xf numFmtId="166" fontId="18" fillId="35" borderId="0" applyNumberFormat="0" applyBorder="0" applyAlignment="0" applyProtection="0"/>
    <xf numFmtId="166" fontId="18" fillId="35" borderId="0" applyNumberFormat="0" applyBorder="0" applyAlignment="0" applyProtection="0"/>
    <xf numFmtId="166" fontId="18" fillId="35" borderId="0" applyNumberFormat="0" applyBorder="0" applyAlignment="0" applyProtection="0"/>
    <xf numFmtId="166" fontId="18" fillId="35" borderId="0" applyNumberFormat="0" applyBorder="0" applyAlignment="0" applyProtection="0"/>
    <xf numFmtId="166" fontId="18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42" borderId="0" applyNumberFormat="0" applyBorder="0" applyAlignment="0" applyProtection="0"/>
    <xf numFmtId="166" fontId="18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18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18" fillId="44" borderId="0" applyNumberFormat="0" applyBorder="0" applyAlignment="0" applyProtection="0"/>
    <xf numFmtId="166" fontId="18" fillId="44" borderId="0" applyNumberFormat="0" applyBorder="0" applyAlignment="0" applyProtection="0"/>
    <xf numFmtId="166" fontId="18" fillId="44" borderId="0" applyNumberFormat="0" applyBorder="0" applyAlignment="0" applyProtection="0"/>
    <xf numFmtId="166" fontId="18" fillId="44" borderId="0" applyNumberFormat="0" applyBorder="0" applyAlignment="0" applyProtection="0"/>
    <xf numFmtId="166" fontId="18" fillId="44" borderId="0" applyNumberFormat="0" applyBorder="0" applyAlignment="0" applyProtection="0"/>
    <xf numFmtId="166" fontId="18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6" borderId="0" applyNumberFormat="0" applyBorder="0" applyAlignment="0" applyProtection="0"/>
    <xf numFmtId="166" fontId="1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6" fontId="1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6" fontId="18" fillId="36" borderId="0" applyNumberFormat="0" applyBorder="0" applyAlignment="0" applyProtection="0"/>
    <xf numFmtId="166" fontId="18" fillId="36" borderId="0" applyNumberFormat="0" applyBorder="0" applyAlignment="0" applyProtection="0"/>
    <xf numFmtId="166" fontId="18" fillId="36" borderId="0" applyNumberFormat="0" applyBorder="0" applyAlignment="0" applyProtection="0"/>
    <xf numFmtId="166" fontId="18" fillId="36" borderId="0" applyNumberFormat="0" applyBorder="0" applyAlignment="0" applyProtection="0"/>
    <xf numFmtId="166" fontId="18" fillId="36" borderId="0" applyNumberFormat="0" applyBorder="0" applyAlignment="0" applyProtection="0"/>
    <xf numFmtId="166" fontId="18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5" borderId="0" applyNumberFormat="0" applyBorder="0" applyAlignment="0" applyProtection="0"/>
    <xf numFmtId="166" fontId="1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6" fontId="1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6" fontId="18" fillId="46" borderId="0" applyNumberFormat="0" applyBorder="0" applyAlignment="0" applyProtection="0"/>
    <xf numFmtId="166" fontId="18" fillId="46" borderId="0" applyNumberFormat="0" applyBorder="0" applyAlignment="0" applyProtection="0"/>
    <xf numFmtId="166" fontId="18" fillId="46" borderId="0" applyNumberFormat="0" applyBorder="0" applyAlignment="0" applyProtection="0"/>
    <xf numFmtId="166" fontId="18" fillId="46" borderId="0" applyNumberFormat="0" applyBorder="0" applyAlignment="0" applyProtection="0"/>
    <xf numFmtId="166" fontId="18" fillId="46" borderId="0" applyNumberFormat="0" applyBorder="0" applyAlignment="0" applyProtection="0"/>
    <xf numFmtId="166" fontId="18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39" borderId="0" applyNumberFormat="0" applyBorder="0" applyAlignment="0" applyProtection="0"/>
    <xf numFmtId="166" fontId="18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6" fontId="18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6" fontId="18" fillId="47" borderId="0" applyNumberFormat="0" applyBorder="0" applyAlignment="0" applyProtection="0"/>
    <xf numFmtId="166" fontId="18" fillId="47" borderId="0" applyNumberFormat="0" applyBorder="0" applyAlignment="0" applyProtection="0"/>
    <xf numFmtId="166" fontId="18" fillId="47" borderId="0" applyNumberFormat="0" applyBorder="0" applyAlignment="0" applyProtection="0"/>
    <xf numFmtId="166" fontId="18" fillId="47" borderId="0" applyNumberFormat="0" applyBorder="0" applyAlignment="0" applyProtection="0"/>
    <xf numFmtId="166" fontId="18" fillId="47" borderId="0" applyNumberFormat="0" applyBorder="0" applyAlignment="0" applyProtection="0"/>
    <xf numFmtId="166" fontId="18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42" borderId="0" applyNumberFormat="0" applyBorder="0" applyAlignment="0" applyProtection="0"/>
    <xf numFmtId="166" fontId="18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18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18" fillId="44" borderId="0" applyNumberFormat="0" applyBorder="0" applyAlignment="0" applyProtection="0"/>
    <xf numFmtId="166" fontId="18" fillId="44" borderId="0" applyNumberFormat="0" applyBorder="0" applyAlignment="0" applyProtection="0"/>
    <xf numFmtId="166" fontId="18" fillId="44" borderId="0" applyNumberFormat="0" applyBorder="0" applyAlignment="0" applyProtection="0"/>
    <xf numFmtId="166" fontId="18" fillId="44" borderId="0" applyNumberFormat="0" applyBorder="0" applyAlignment="0" applyProtection="0"/>
    <xf numFmtId="166" fontId="18" fillId="44" borderId="0" applyNumberFormat="0" applyBorder="0" applyAlignment="0" applyProtection="0"/>
    <xf numFmtId="166" fontId="18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8" borderId="0" applyNumberFormat="0" applyBorder="0" applyAlignment="0" applyProtection="0"/>
    <xf numFmtId="166" fontId="1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1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18" fillId="43" borderId="0" applyNumberFormat="0" applyBorder="0" applyAlignment="0" applyProtection="0"/>
    <xf numFmtId="166" fontId="18" fillId="43" borderId="0" applyNumberFormat="0" applyBorder="0" applyAlignment="0" applyProtection="0"/>
    <xf numFmtId="166" fontId="18" fillId="43" borderId="0" applyNumberFormat="0" applyBorder="0" applyAlignment="0" applyProtection="0"/>
    <xf numFmtId="166" fontId="18" fillId="43" borderId="0" applyNumberFormat="0" applyBorder="0" applyAlignment="0" applyProtection="0"/>
    <xf numFmtId="166" fontId="18" fillId="43" borderId="0" applyNumberFormat="0" applyBorder="0" applyAlignment="0" applyProtection="0"/>
    <xf numFmtId="166" fontId="18" fillId="43" borderId="0" applyNumberFormat="0" applyBorder="0" applyAlignment="0" applyProtection="0"/>
    <xf numFmtId="0" fontId="22" fillId="49" borderId="0" applyNumberFormat="0" applyBorder="0" applyAlignment="0" applyProtection="0"/>
    <xf numFmtId="166" fontId="23" fillId="44" borderId="0" applyNumberFormat="0" applyBorder="0" applyAlignment="0" applyProtection="0"/>
    <xf numFmtId="0" fontId="16" fillId="12" borderId="0" applyNumberFormat="0" applyBorder="0" applyAlignment="0" applyProtection="0"/>
    <xf numFmtId="166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2" fillId="36" borderId="0" applyNumberFormat="0" applyBorder="0" applyAlignment="0" applyProtection="0"/>
    <xf numFmtId="166" fontId="23" fillId="36" borderId="0" applyNumberFormat="0" applyBorder="0" applyAlignment="0" applyProtection="0"/>
    <xf numFmtId="0" fontId="16" fillId="16" borderId="0" applyNumberFormat="0" applyBorder="0" applyAlignment="0" applyProtection="0"/>
    <xf numFmtId="166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2" fillId="45" borderId="0" applyNumberFormat="0" applyBorder="0" applyAlignment="0" applyProtection="0"/>
    <xf numFmtId="166" fontId="23" fillId="46" borderId="0" applyNumberFormat="0" applyBorder="0" applyAlignment="0" applyProtection="0"/>
    <xf numFmtId="0" fontId="16" fillId="20" borderId="0" applyNumberFormat="0" applyBorder="0" applyAlignment="0" applyProtection="0"/>
    <xf numFmtId="166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2" fillId="50" borderId="0" applyNumberFormat="0" applyBorder="0" applyAlignment="0" applyProtection="0"/>
    <xf numFmtId="166" fontId="23" fillId="47" borderId="0" applyNumberFormat="0" applyBorder="0" applyAlignment="0" applyProtection="0"/>
    <xf numFmtId="0" fontId="16" fillId="24" borderId="0" applyNumberFormat="0" applyBorder="0" applyAlignment="0" applyProtection="0"/>
    <xf numFmtId="166" fontId="23" fillId="47" borderId="0" applyNumberFormat="0" applyBorder="0" applyAlignment="0" applyProtection="0"/>
    <xf numFmtId="166" fontId="23" fillId="47" borderId="0" applyNumberFormat="0" applyBorder="0" applyAlignment="0" applyProtection="0"/>
    <xf numFmtId="166" fontId="23" fillId="47" borderId="0" applyNumberFormat="0" applyBorder="0" applyAlignment="0" applyProtection="0"/>
    <xf numFmtId="166" fontId="23" fillId="47" borderId="0" applyNumberFormat="0" applyBorder="0" applyAlignment="0" applyProtection="0"/>
    <xf numFmtId="166" fontId="23" fillId="47" borderId="0" applyNumberFormat="0" applyBorder="0" applyAlignment="0" applyProtection="0"/>
    <xf numFmtId="166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2" fillId="51" borderId="0" applyNumberFormat="0" applyBorder="0" applyAlignment="0" applyProtection="0"/>
    <xf numFmtId="166" fontId="23" fillId="44" borderId="0" applyNumberFormat="0" applyBorder="0" applyAlignment="0" applyProtection="0"/>
    <xf numFmtId="0" fontId="16" fillId="28" borderId="0" applyNumberFormat="0" applyBorder="0" applyAlignment="0" applyProtection="0"/>
    <xf numFmtId="166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2" fillId="52" borderId="0" applyNumberFormat="0" applyBorder="0" applyAlignment="0" applyProtection="0"/>
    <xf numFmtId="166" fontId="23" fillId="43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166" fontId="23" fillId="43" borderId="0" applyNumberFormat="0" applyBorder="0" applyAlignment="0" applyProtection="0"/>
    <xf numFmtId="166" fontId="23" fillId="43" borderId="0" applyNumberFormat="0" applyBorder="0" applyAlignment="0" applyProtection="0"/>
    <xf numFmtId="166" fontId="23" fillId="43" borderId="0" applyNumberFormat="0" applyBorder="0" applyAlignment="0" applyProtection="0"/>
    <xf numFmtId="166" fontId="23" fillId="43" borderId="0" applyNumberFormat="0" applyBorder="0" applyAlignment="0" applyProtection="0"/>
    <xf numFmtId="166" fontId="23" fillId="43" borderId="0" applyNumberFormat="0" applyBorder="0" applyAlignment="0" applyProtection="0"/>
    <xf numFmtId="166" fontId="23" fillId="43" borderId="0" applyNumberFormat="0" applyBorder="0" applyAlignment="0" applyProtection="0"/>
    <xf numFmtId="166" fontId="23" fillId="43" borderId="0" applyNumberFormat="0" applyBorder="0" applyAlignment="0" applyProtection="0"/>
    <xf numFmtId="166" fontId="20" fillId="53" borderId="0" applyNumberFormat="0" applyBorder="0" applyAlignment="0" applyProtection="0"/>
    <xf numFmtId="166" fontId="20" fillId="54" borderId="0" applyNumberFormat="0" applyBorder="0" applyAlignment="0" applyProtection="0"/>
    <xf numFmtId="166" fontId="22" fillId="55" borderId="0" applyNumberFormat="0" applyBorder="0" applyAlignment="0" applyProtection="0"/>
    <xf numFmtId="0" fontId="22" fillId="56" borderId="0" applyNumberFormat="0" applyBorder="0" applyAlignment="0" applyProtection="0"/>
    <xf numFmtId="166" fontId="22" fillId="57" borderId="0" applyNumberFormat="0" applyBorder="0" applyAlignment="0" applyProtection="0"/>
    <xf numFmtId="0" fontId="16" fillId="9" borderId="0" applyNumberFormat="0" applyBorder="0" applyAlignment="0" applyProtection="0"/>
    <xf numFmtId="166" fontId="22" fillId="57" borderId="0" applyNumberFormat="0" applyBorder="0" applyAlignment="0" applyProtection="0"/>
    <xf numFmtId="166" fontId="22" fillId="57" borderId="0" applyNumberFormat="0" applyBorder="0" applyAlignment="0" applyProtection="0"/>
    <xf numFmtId="166" fontId="22" fillId="57" borderId="0" applyNumberFormat="0" applyBorder="0" applyAlignment="0" applyProtection="0"/>
    <xf numFmtId="166" fontId="22" fillId="57" borderId="0" applyNumberFormat="0" applyBorder="0" applyAlignment="0" applyProtection="0"/>
    <xf numFmtId="166" fontId="22" fillId="57" borderId="0" applyNumberFormat="0" applyBorder="0" applyAlignment="0" applyProtection="0"/>
    <xf numFmtId="166" fontId="22" fillId="57" borderId="0" applyNumberFormat="0" applyBorder="0" applyAlignment="0" applyProtection="0"/>
    <xf numFmtId="166" fontId="22" fillId="57" borderId="0" applyNumberFormat="0" applyBorder="0" applyAlignment="0" applyProtection="0"/>
    <xf numFmtId="166" fontId="20" fillId="58" borderId="0" applyNumberFormat="0" applyBorder="0" applyAlignment="0" applyProtection="0"/>
    <xf numFmtId="166" fontId="20" fillId="59" borderId="0" applyNumberFormat="0" applyBorder="0" applyAlignment="0" applyProtection="0"/>
    <xf numFmtId="166" fontId="22" fillId="60" borderId="0" applyNumberFormat="0" applyBorder="0" applyAlignment="0" applyProtection="0"/>
    <xf numFmtId="0" fontId="22" fillId="61" borderId="0" applyNumberFormat="0" applyBorder="0" applyAlignment="0" applyProtection="0"/>
    <xf numFmtId="166" fontId="22" fillId="62" borderId="0" applyNumberFormat="0" applyBorder="0" applyAlignment="0" applyProtection="0"/>
    <xf numFmtId="0" fontId="16" fillId="13" borderId="0" applyNumberFormat="0" applyBorder="0" applyAlignment="0" applyProtection="0"/>
    <xf numFmtId="166" fontId="22" fillId="62" borderId="0" applyNumberFormat="0" applyBorder="0" applyAlignment="0" applyProtection="0"/>
    <xf numFmtId="166" fontId="22" fillId="62" borderId="0" applyNumberFormat="0" applyBorder="0" applyAlignment="0" applyProtection="0"/>
    <xf numFmtId="166" fontId="22" fillId="62" borderId="0" applyNumberFormat="0" applyBorder="0" applyAlignment="0" applyProtection="0"/>
    <xf numFmtId="166" fontId="22" fillId="62" borderId="0" applyNumberFormat="0" applyBorder="0" applyAlignment="0" applyProtection="0"/>
    <xf numFmtId="166" fontId="22" fillId="62" borderId="0" applyNumberFormat="0" applyBorder="0" applyAlignment="0" applyProtection="0"/>
    <xf numFmtId="166" fontId="22" fillId="62" borderId="0" applyNumberFormat="0" applyBorder="0" applyAlignment="0" applyProtection="0"/>
    <xf numFmtId="166" fontId="22" fillId="62" borderId="0" applyNumberFormat="0" applyBorder="0" applyAlignment="0" applyProtection="0"/>
    <xf numFmtId="166" fontId="20" fillId="63" borderId="0" applyNumberFormat="0" applyBorder="0" applyAlignment="0" applyProtection="0"/>
    <xf numFmtId="166" fontId="20" fillId="64" borderId="0" applyNumberFormat="0" applyBorder="0" applyAlignment="0" applyProtection="0"/>
    <xf numFmtId="166" fontId="22" fillId="65" borderId="0" applyNumberFormat="0" applyBorder="0" applyAlignment="0" applyProtection="0"/>
    <xf numFmtId="0" fontId="22" fillId="46" borderId="0" applyNumberFormat="0" applyBorder="0" applyAlignment="0" applyProtection="0"/>
    <xf numFmtId="166" fontId="22" fillId="60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166" fontId="22" fillId="60" borderId="0" applyNumberFormat="0" applyBorder="0" applyAlignment="0" applyProtection="0"/>
    <xf numFmtId="166" fontId="22" fillId="60" borderId="0" applyNumberFormat="0" applyBorder="0" applyAlignment="0" applyProtection="0"/>
    <xf numFmtId="166" fontId="22" fillId="60" borderId="0" applyNumberFormat="0" applyBorder="0" applyAlignment="0" applyProtection="0"/>
    <xf numFmtId="166" fontId="22" fillId="60" borderId="0" applyNumberFormat="0" applyBorder="0" applyAlignment="0" applyProtection="0"/>
    <xf numFmtId="166" fontId="22" fillId="60" borderId="0" applyNumberFormat="0" applyBorder="0" applyAlignment="0" applyProtection="0"/>
    <xf numFmtId="166" fontId="22" fillId="60" borderId="0" applyNumberFormat="0" applyBorder="0" applyAlignment="0" applyProtection="0"/>
    <xf numFmtId="166" fontId="22" fillId="60" borderId="0" applyNumberFormat="0" applyBorder="0" applyAlignment="0" applyProtection="0"/>
    <xf numFmtId="166" fontId="20" fillId="64" borderId="0" applyNumberFormat="0" applyBorder="0" applyAlignment="0" applyProtection="0"/>
    <xf numFmtId="166" fontId="20" fillId="65" borderId="0" applyNumberFormat="0" applyBorder="0" applyAlignment="0" applyProtection="0"/>
    <xf numFmtId="166" fontId="22" fillId="65" borderId="0" applyNumberFormat="0" applyBorder="0" applyAlignment="0" applyProtection="0"/>
    <xf numFmtId="0" fontId="22" fillId="50" borderId="0" applyNumberFormat="0" applyBorder="0" applyAlignment="0" applyProtection="0"/>
    <xf numFmtId="166" fontId="22" fillId="66" borderId="0" applyNumberFormat="0" applyBorder="0" applyAlignment="0" applyProtection="0"/>
    <xf numFmtId="0" fontId="16" fillId="21" borderId="0" applyNumberFormat="0" applyBorder="0" applyAlignment="0" applyProtection="0"/>
    <xf numFmtId="166" fontId="22" fillId="66" borderId="0" applyNumberFormat="0" applyBorder="0" applyAlignment="0" applyProtection="0"/>
    <xf numFmtId="166" fontId="22" fillId="66" borderId="0" applyNumberFormat="0" applyBorder="0" applyAlignment="0" applyProtection="0"/>
    <xf numFmtId="166" fontId="22" fillId="66" borderId="0" applyNumberFormat="0" applyBorder="0" applyAlignment="0" applyProtection="0"/>
    <xf numFmtId="166" fontId="22" fillId="66" borderId="0" applyNumberFormat="0" applyBorder="0" applyAlignment="0" applyProtection="0"/>
    <xf numFmtId="166" fontId="22" fillId="66" borderId="0" applyNumberFormat="0" applyBorder="0" applyAlignment="0" applyProtection="0"/>
    <xf numFmtId="166" fontId="22" fillId="66" borderId="0" applyNumberFormat="0" applyBorder="0" applyAlignment="0" applyProtection="0"/>
    <xf numFmtId="166" fontId="22" fillId="66" borderId="0" applyNumberFormat="0" applyBorder="0" applyAlignment="0" applyProtection="0"/>
    <xf numFmtId="166" fontId="20" fillId="53" borderId="0" applyNumberFormat="0" applyBorder="0" applyAlignment="0" applyProtection="0"/>
    <xf numFmtId="166" fontId="20" fillId="54" borderId="0" applyNumberFormat="0" applyBorder="0" applyAlignment="0" applyProtection="0"/>
    <xf numFmtId="166" fontId="22" fillId="54" borderId="0" applyNumberFormat="0" applyBorder="0" applyAlignment="0" applyProtection="0"/>
    <xf numFmtId="0" fontId="22" fillId="51" borderId="0" applyNumberFormat="0" applyBorder="0" applyAlignment="0" applyProtection="0"/>
    <xf numFmtId="166" fontId="22" fillId="67" borderId="0" applyNumberFormat="0" applyBorder="0" applyAlignment="0" applyProtection="0"/>
    <xf numFmtId="0" fontId="16" fillId="25" borderId="0" applyNumberFormat="0" applyBorder="0" applyAlignment="0" applyProtection="0"/>
    <xf numFmtId="166" fontId="22" fillId="67" borderId="0" applyNumberFormat="0" applyBorder="0" applyAlignment="0" applyProtection="0"/>
    <xf numFmtId="166" fontId="22" fillId="67" borderId="0" applyNumberFormat="0" applyBorder="0" applyAlignment="0" applyProtection="0"/>
    <xf numFmtId="166" fontId="22" fillId="67" borderId="0" applyNumberFormat="0" applyBorder="0" applyAlignment="0" applyProtection="0"/>
    <xf numFmtId="166" fontId="22" fillId="67" borderId="0" applyNumberFormat="0" applyBorder="0" applyAlignment="0" applyProtection="0"/>
    <xf numFmtId="166" fontId="22" fillId="67" borderId="0" applyNumberFormat="0" applyBorder="0" applyAlignment="0" applyProtection="0"/>
    <xf numFmtId="166" fontId="22" fillId="67" borderId="0" applyNumberFormat="0" applyBorder="0" applyAlignment="0" applyProtection="0"/>
    <xf numFmtId="166" fontId="22" fillId="67" borderId="0" applyNumberFormat="0" applyBorder="0" applyAlignment="0" applyProtection="0"/>
    <xf numFmtId="166" fontId="20" fillId="68" borderId="0" applyNumberFormat="0" applyBorder="0" applyAlignment="0" applyProtection="0"/>
    <xf numFmtId="166" fontId="20" fillId="59" borderId="0" applyNumberFormat="0" applyBorder="0" applyAlignment="0" applyProtection="0"/>
    <xf numFmtId="166" fontId="22" fillId="69" borderId="0" applyNumberFormat="0" applyBorder="0" applyAlignment="0" applyProtection="0"/>
    <xf numFmtId="0" fontId="22" fillId="70" borderId="0" applyNumberFormat="0" applyBorder="0" applyAlignment="0" applyProtection="0"/>
    <xf numFmtId="166" fontId="22" fillId="71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  <xf numFmtId="166" fontId="22" fillId="71" borderId="0" applyNumberFormat="0" applyBorder="0" applyAlignment="0" applyProtection="0"/>
    <xf numFmtId="166" fontId="22" fillId="71" borderId="0" applyNumberFormat="0" applyBorder="0" applyAlignment="0" applyProtection="0"/>
    <xf numFmtId="166" fontId="22" fillId="71" borderId="0" applyNumberFormat="0" applyBorder="0" applyAlignment="0" applyProtection="0"/>
    <xf numFmtId="166" fontId="22" fillId="71" borderId="0" applyNumberFormat="0" applyBorder="0" applyAlignment="0" applyProtection="0"/>
    <xf numFmtId="166" fontId="22" fillId="71" borderId="0" applyNumberFormat="0" applyBorder="0" applyAlignment="0" applyProtection="0"/>
    <xf numFmtId="166" fontId="22" fillId="71" borderId="0" applyNumberFormat="0" applyBorder="0" applyAlignment="0" applyProtection="0"/>
    <xf numFmtId="166" fontId="22" fillId="71" borderId="0" applyNumberFormat="0" applyBorder="0" applyAlignment="0" applyProtection="0"/>
    <xf numFmtId="5" fontId="25" fillId="0" borderId="16">
      <alignment horizontal="center" vertical="center"/>
      <protection locked="0"/>
    </xf>
    <xf numFmtId="5" fontId="25" fillId="0" borderId="16">
      <alignment horizontal="center" vertical="center"/>
      <protection locked="0"/>
    </xf>
    <xf numFmtId="167" fontId="25" fillId="0" borderId="16">
      <alignment horizontal="center" vertical="center"/>
      <protection locked="0"/>
    </xf>
    <xf numFmtId="167" fontId="25" fillId="0" borderId="16">
      <alignment horizontal="center" vertical="center"/>
      <protection locked="0"/>
    </xf>
    <xf numFmtId="168" fontId="25" fillId="0" borderId="16">
      <alignment horizontal="center" vertical="center"/>
      <protection locked="0"/>
    </xf>
    <xf numFmtId="168" fontId="25" fillId="0" borderId="16">
      <alignment horizontal="center" vertical="center"/>
      <protection locked="0"/>
    </xf>
    <xf numFmtId="37" fontId="25" fillId="0" borderId="16">
      <alignment horizontal="center" vertical="center"/>
      <protection locked="0"/>
    </xf>
    <xf numFmtId="37" fontId="25" fillId="0" borderId="16">
      <alignment horizontal="center" vertical="center"/>
      <protection locked="0"/>
    </xf>
    <xf numFmtId="169" fontId="25" fillId="0" borderId="16">
      <alignment horizontal="center" vertical="center"/>
      <protection locked="0"/>
    </xf>
    <xf numFmtId="169" fontId="25" fillId="0" borderId="16">
      <alignment horizontal="center" vertical="center"/>
      <protection locked="0"/>
    </xf>
    <xf numFmtId="0" fontId="25" fillId="0" borderId="16">
      <alignment horizontal="center" vertical="center"/>
      <protection locked="0"/>
    </xf>
    <xf numFmtId="0" fontId="25" fillId="0" borderId="16">
      <alignment horizontal="center" vertical="center"/>
      <protection locked="0"/>
    </xf>
    <xf numFmtId="170" fontId="25" fillId="0" borderId="16">
      <alignment horizontal="center" vertical="center"/>
      <protection locked="0"/>
    </xf>
    <xf numFmtId="170" fontId="25" fillId="0" borderId="16">
      <alignment horizontal="center" vertical="center"/>
      <protection locked="0"/>
    </xf>
    <xf numFmtId="0" fontId="26" fillId="0" borderId="17">
      <alignment vertical="center"/>
      <protection locked="0"/>
    </xf>
    <xf numFmtId="0" fontId="27" fillId="0" borderId="17">
      <alignment vertical="center"/>
      <protection locked="0"/>
    </xf>
    <xf numFmtId="0" fontId="27" fillId="0" borderId="17">
      <alignment vertical="center"/>
      <protection locked="0"/>
    </xf>
    <xf numFmtId="0" fontId="27" fillId="0" borderId="17">
      <alignment vertical="center"/>
      <protection locked="0"/>
    </xf>
    <xf numFmtId="0" fontId="27" fillId="0" borderId="17">
      <alignment vertical="center"/>
      <protection locked="0"/>
    </xf>
    <xf numFmtId="0" fontId="27" fillId="0" borderId="17">
      <alignment vertical="center"/>
      <protection locked="0"/>
    </xf>
    <xf numFmtId="0" fontId="27" fillId="0" borderId="17">
      <alignment vertical="center"/>
      <protection locked="0"/>
    </xf>
    <xf numFmtId="0" fontId="27" fillId="0" borderId="17">
      <alignment vertical="center"/>
      <protection locked="0"/>
    </xf>
    <xf numFmtId="0" fontId="27" fillId="0" borderId="17">
      <alignment vertical="center"/>
      <protection locked="0"/>
    </xf>
    <xf numFmtId="0" fontId="27" fillId="0" borderId="17">
      <alignment vertical="center"/>
      <protection locked="0"/>
    </xf>
    <xf numFmtId="0" fontId="27" fillId="0" borderId="17">
      <alignment vertical="center"/>
      <protection locked="0"/>
    </xf>
    <xf numFmtId="0" fontId="27" fillId="0" borderId="17">
      <alignment vertical="center"/>
      <protection locked="0"/>
    </xf>
    <xf numFmtId="0" fontId="27" fillId="0" borderId="17">
      <alignment vertical="center"/>
      <protection locked="0"/>
    </xf>
    <xf numFmtId="0" fontId="27" fillId="0" borderId="17">
      <alignment vertical="center"/>
      <protection locked="0"/>
    </xf>
    <xf numFmtId="0" fontId="27" fillId="0" borderId="17">
      <alignment vertical="center"/>
      <protection locked="0"/>
    </xf>
    <xf numFmtId="0" fontId="27" fillId="0" borderId="17">
      <alignment vertical="center"/>
      <protection locked="0"/>
    </xf>
    <xf numFmtId="0" fontId="27" fillId="0" borderId="17">
      <alignment vertical="center"/>
      <protection locked="0"/>
    </xf>
    <xf numFmtId="0" fontId="27" fillId="0" borderId="17">
      <alignment vertical="center"/>
      <protection locked="0"/>
    </xf>
    <xf numFmtId="0" fontId="27" fillId="0" borderId="17">
      <alignment vertical="center"/>
      <protection locked="0"/>
    </xf>
    <xf numFmtId="0" fontId="27" fillId="0" borderId="17">
      <alignment vertical="center"/>
      <protection locked="0"/>
    </xf>
    <xf numFmtId="0" fontId="27" fillId="0" borderId="17">
      <alignment vertical="center"/>
      <protection locked="0"/>
    </xf>
    <xf numFmtId="0" fontId="27" fillId="0" borderId="17">
      <alignment vertical="center"/>
      <protection locked="0"/>
    </xf>
    <xf numFmtId="0" fontId="27" fillId="0" borderId="17">
      <alignment vertical="center"/>
      <protection locked="0"/>
    </xf>
    <xf numFmtId="0" fontId="27" fillId="0" borderId="17">
      <alignment vertical="center"/>
      <protection locked="0"/>
    </xf>
    <xf numFmtId="0" fontId="27" fillId="0" borderId="17">
      <alignment vertical="center"/>
      <protection locked="0"/>
    </xf>
    <xf numFmtId="0" fontId="27" fillId="0" borderId="17">
      <alignment vertical="center"/>
      <protection locked="0"/>
    </xf>
    <xf numFmtId="0" fontId="27" fillId="0" borderId="17">
      <alignment vertical="center"/>
      <protection locked="0"/>
    </xf>
    <xf numFmtId="0" fontId="27" fillId="0" borderId="17">
      <alignment vertical="center"/>
      <protection locked="0"/>
    </xf>
    <xf numFmtId="0" fontId="27" fillId="0" borderId="17">
      <alignment vertical="center"/>
      <protection locked="0"/>
    </xf>
    <xf numFmtId="0" fontId="27" fillId="0" borderId="17">
      <alignment vertical="center"/>
      <protection locked="0"/>
    </xf>
    <xf numFmtId="0" fontId="27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0" fontId="26" fillId="0" borderId="17">
      <alignment vertical="center"/>
      <protection locked="0"/>
    </xf>
    <xf numFmtId="171" fontId="26" fillId="0" borderId="16">
      <alignment horizontal="center" vertical="center"/>
      <protection locked="0"/>
    </xf>
    <xf numFmtId="171" fontId="26" fillId="0" borderId="16">
      <alignment horizontal="center" vertical="center"/>
      <protection locked="0"/>
    </xf>
    <xf numFmtId="172" fontId="26" fillId="0" borderId="16">
      <alignment horizontal="center" vertical="center"/>
      <protection locked="0"/>
    </xf>
    <xf numFmtId="172" fontId="26" fillId="0" borderId="16">
      <alignment horizontal="center" vertical="center"/>
      <protection locked="0"/>
    </xf>
    <xf numFmtId="173" fontId="26" fillId="0" borderId="16">
      <alignment horizontal="center" vertical="center"/>
      <protection locked="0"/>
    </xf>
    <xf numFmtId="173" fontId="26" fillId="0" borderId="16">
      <alignment horizontal="center" vertical="center"/>
      <protection locked="0"/>
    </xf>
    <xf numFmtId="174" fontId="26" fillId="0" borderId="16">
      <alignment horizontal="center" vertical="center"/>
      <protection locked="0"/>
    </xf>
    <xf numFmtId="174" fontId="26" fillId="0" borderId="16">
      <alignment horizontal="center" vertical="center"/>
      <protection locked="0"/>
    </xf>
    <xf numFmtId="175" fontId="26" fillId="0" borderId="16">
      <alignment horizontal="center" vertical="center"/>
      <protection locked="0"/>
    </xf>
    <xf numFmtId="175" fontId="26" fillId="0" borderId="16">
      <alignment horizontal="center" vertical="center"/>
      <protection locked="0"/>
    </xf>
    <xf numFmtId="176" fontId="26" fillId="0" borderId="16">
      <alignment horizontal="center" vertical="center"/>
      <protection locked="0"/>
    </xf>
    <xf numFmtId="176" fontId="26" fillId="0" borderId="16">
      <alignment horizontal="center" vertical="center"/>
      <protection locked="0"/>
    </xf>
    <xf numFmtId="177" fontId="25" fillId="0" borderId="16">
      <alignment horizontal="center" vertical="center"/>
      <protection locked="0"/>
    </xf>
    <xf numFmtId="177" fontId="25" fillId="0" borderId="16">
      <alignment horizontal="center" vertical="center"/>
      <protection locked="0"/>
    </xf>
    <xf numFmtId="178" fontId="25" fillId="0" borderId="16">
      <alignment horizontal="right" vertical="center"/>
      <protection locked="0"/>
    </xf>
    <xf numFmtId="178" fontId="25" fillId="0" borderId="16">
      <alignment horizontal="right" vertical="center"/>
      <protection locked="0"/>
    </xf>
    <xf numFmtId="179" fontId="25" fillId="0" borderId="16">
      <alignment horizontal="center" vertical="center"/>
      <protection locked="0"/>
    </xf>
    <xf numFmtId="179" fontId="25" fillId="0" borderId="16">
      <alignment horizontal="center" vertical="center"/>
      <protection locked="0"/>
    </xf>
    <xf numFmtId="180" fontId="25" fillId="0" borderId="16">
      <alignment horizontal="center" vertical="center"/>
      <protection locked="0"/>
    </xf>
    <xf numFmtId="180" fontId="25" fillId="0" borderId="16">
      <alignment horizontal="center" vertical="center"/>
      <protection locked="0"/>
    </xf>
    <xf numFmtId="181" fontId="25" fillId="0" borderId="16">
      <alignment horizontal="center" vertical="center"/>
      <protection locked="0"/>
    </xf>
    <xf numFmtId="181" fontId="25" fillId="0" borderId="16">
      <alignment horizontal="center" vertical="center"/>
      <protection locked="0"/>
    </xf>
    <xf numFmtId="0" fontId="25" fillId="0" borderId="16">
      <alignment vertical="center"/>
      <protection locked="0"/>
    </xf>
    <xf numFmtId="0" fontId="25" fillId="0" borderId="16">
      <alignment vertical="center"/>
      <protection locked="0"/>
    </xf>
    <xf numFmtId="182" fontId="25" fillId="0" borderId="16">
      <alignment horizontal="right" vertical="center"/>
      <protection locked="0"/>
    </xf>
    <xf numFmtId="182" fontId="25" fillId="0" borderId="16">
      <alignment horizontal="right" vertical="center"/>
      <protection locked="0"/>
    </xf>
    <xf numFmtId="0" fontId="26" fillId="0" borderId="16" applyAlignment="0">
      <protection locked="0"/>
    </xf>
    <xf numFmtId="0" fontId="26" fillId="0" borderId="16" applyAlignment="0">
      <protection locked="0"/>
    </xf>
    <xf numFmtId="5" fontId="25" fillId="0" borderId="16">
      <alignment horizontal="center" vertical="center"/>
      <protection locked="0"/>
    </xf>
    <xf numFmtId="5" fontId="25" fillId="0" borderId="16">
      <alignment horizontal="center" vertical="center"/>
      <protection locked="0"/>
    </xf>
    <xf numFmtId="167" fontId="25" fillId="0" borderId="16">
      <alignment horizontal="center" vertical="center"/>
      <protection locked="0"/>
    </xf>
    <xf numFmtId="167" fontId="25" fillId="0" borderId="16">
      <alignment horizontal="center" vertical="center"/>
      <protection locked="0"/>
    </xf>
    <xf numFmtId="168" fontId="25" fillId="0" borderId="16">
      <alignment horizontal="center" vertical="center"/>
      <protection locked="0"/>
    </xf>
    <xf numFmtId="168" fontId="25" fillId="0" borderId="16">
      <alignment horizontal="center" vertical="center"/>
      <protection locked="0"/>
    </xf>
    <xf numFmtId="37" fontId="25" fillId="0" borderId="16">
      <alignment horizontal="center" vertical="center"/>
      <protection locked="0"/>
    </xf>
    <xf numFmtId="37" fontId="25" fillId="0" borderId="16">
      <alignment horizontal="center" vertical="center"/>
      <protection locked="0"/>
    </xf>
    <xf numFmtId="169" fontId="25" fillId="0" borderId="16">
      <alignment horizontal="center" vertical="center"/>
      <protection locked="0"/>
    </xf>
    <xf numFmtId="169" fontId="25" fillId="0" borderId="16">
      <alignment horizontal="center" vertical="center"/>
      <protection locked="0"/>
    </xf>
    <xf numFmtId="0" fontId="25" fillId="0" borderId="16">
      <alignment horizontal="center" vertical="center"/>
      <protection locked="0"/>
    </xf>
    <xf numFmtId="0" fontId="25" fillId="0" borderId="16">
      <alignment horizontal="center" vertical="center"/>
      <protection locked="0"/>
    </xf>
    <xf numFmtId="170" fontId="25" fillId="0" borderId="16">
      <alignment horizontal="center" vertical="center"/>
      <protection locked="0"/>
    </xf>
    <xf numFmtId="170" fontId="25" fillId="0" borderId="16">
      <alignment horizontal="center" vertical="center"/>
      <protection locked="0"/>
    </xf>
    <xf numFmtId="171" fontId="26" fillId="0" borderId="16">
      <alignment vertical="center"/>
      <protection locked="0"/>
    </xf>
    <xf numFmtId="171" fontId="26" fillId="0" borderId="16">
      <alignment vertical="center"/>
      <protection locked="0"/>
    </xf>
    <xf numFmtId="183" fontId="26" fillId="0" borderId="16">
      <alignment horizontal="right" vertical="center"/>
      <protection locked="0"/>
    </xf>
    <xf numFmtId="183" fontId="26" fillId="0" borderId="16">
      <alignment horizontal="right" vertical="center"/>
      <protection locked="0"/>
    </xf>
    <xf numFmtId="173" fontId="26" fillId="0" borderId="16">
      <alignment vertical="center"/>
      <protection locked="0"/>
    </xf>
    <xf numFmtId="173" fontId="26" fillId="0" borderId="16">
      <alignment vertical="center"/>
      <protection locked="0"/>
    </xf>
    <xf numFmtId="174" fontId="26" fillId="0" borderId="16">
      <alignment vertical="center"/>
      <protection locked="0"/>
    </xf>
    <xf numFmtId="174" fontId="26" fillId="0" borderId="16">
      <alignment vertical="center"/>
      <protection locked="0"/>
    </xf>
    <xf numFmtId="175" fontId="26" fillId="0" borderId="16">
      <alignment vertical="center"/>
      <protection locked="0"/>
    </xf>
    <xf numFmtId="175" fontId="26" fillId="0" borderId="16">
      <alignment vertical="center"/>
      <protection locked="0"/>
    </xf>
    <xf numFmtId="176" fontId="26" fillId="0" borderId="16">
      <alignment horizontal="right" vertical="center"/>
      <protection locked="0"/>
    </xf>
    <xf numFmtId="176" fontId="26" fillId="0" borderId="16">
      <alignment horizontal="right" vertical="center"/>
      <protection locked="0"/>
    </xf>
    <xf numFmtId="0" fontId="28" fillId="35" borderId="0" applyNumberFormat="0" applyBorder="0" applyAlignment="0" applyProtection="0"/>
    <xf numFmtId="166" fontId="29" fillId="59" borderId="0" applyNumberFormat="0" applyBorder="0" applyAlignment="0" applyProtection="0"/>
    <xf numFmtId="0" fontId="6" fillId="3" borderId="0" applyNumberFormat="0" applyBorder="0" applyAlignment="0" applyProtection="0"/>
    <xf numFmtId="166" fontId="29" fillId="59" borderId="0" applyNumberFormat="0" applyBorder="0" applyAlignment="0" applyProtection="0"/>
    <xf numFmtId="166" fontId="29" fillId="59" borderId="0" applyNumberFormat="0" applyBorder="0" applyAlignment="0" applyProtection="0"/>
    <xf numFmtId="166" fontId="29" fillId="59" borderId="0" applyNumberFormat="0" applyBorder="0" applyAlignment="0" applyProtection="0"/>
    <xf numFmtId="166" fontId="29" fillId="59" borderId="0" applyNumberFormat="0" applyBorder="0" applyAlignment="0" applyProtection="0"/>
    <xf numFmtId="166" fontId="29" fillId="59" borderId="0" applyNumberFormat="0" applyBorder="0" applyAlignment="0" applyProtection="0"/>
    <xf numFmtId="166" fontId="29" fillId="59" borderId="0" applyNumberFormat="0" applyBorder="0" applyAlignment="0" applyProtection="0"/>
    <xf numFmtId="166" fontId="29" fillId="59" borderId="0" applyNumberFormat="0" applyBorder="0" applyAlignment="0" applyProtection="0"/>
    <xf numFmtId="184" fontId="30" fillId="0" borderId="10"/>
    <xf numFmtId="38" fontId="30" fillId="0" borderId="1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0" fontId="10" fillId="6" borderId="4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2" fillId="72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166" fontId="31" fillId="47" borderId="18" applyNumberFormat="0" applyAlignment="0" applyProtection="0"/>
    <xf numFmtId="0" fontId="26" fillId="0" borderId="0" applyNumberFormat="0" applyFont="0" applyFill="0" applyBorder="0">
      <alignment horizontal="center" vertical="center"/>
      <protection locked="0"/>
    </xf>
    <xf numFmtId="171" fontId="26" fillId="0" borderId="0" applyFill="0" applyBorder="0">
      <alignment horizontal="center" vertical="center"/>
    </xf>
    <xf numFmtId="172" fontId="26" fillId="0" borderId="0" applyFill="0" applyBorder="0">
      <alignment horizontal="center" vertical="center"/>
    </xf>
    <xf numFmtId="173" fontId="26" fillId="0" borderId="0" applyFill="0" applyBorder="0">
      <alignment horizontal="center" vertical="center"/>
    </xf>
    <xf numFmtId="174" fontId="26" fillId="0" borderId="0" applyFill="0" applyBorder="0">
      <alignment horizontal="center" vertical="center"/>
    </xf>
    <xf numFmtId="175" fontId="26" fillId="0" borderId="0" applyFill="0" applyBorder="0">
      <alignment horizontal="center" vertical="center"/>
    </xf>
    <xf numFmtId="176" fontId="26" fillId="0" borderId="0" applyFill="0" applyBorder="0">
      <alignment horizontal="center" vertical="center"/>
    </xf>
    <xf numFmtId="0" fontId="33" fillId="73" borderId="19" applyNumberFormat="0" applyAlignment="0" applyProtection="0"/>
    <xf numFmtId="166" fontId="33" fillId="60" borderId="19" applyNumberFormat="0" applyAlignment="0" applyProtection="0"/>
    <xf numFmtId="0" fontId="12" fillId="7" borderId="7" applyNumberFormat="0" applyAlignment="0" applyProtection="0"/>
    <xf numFmtId="166" fontId="33" fillId="60" borderId="19" applyNumberFormat="0" applyAlignment="0" applyProtection="0"/>
    <xf numFmtId="166" fontId="33" fillId="60" borderId="19" applyNumberFormat="0" applyAlignment="0" applyProtection="0"/>
    <xf numFmtId="166" fontId="33" fillId="60" borderId="19" applyNumberFormat="0" applyAlignment="0" applyProtection="0"/>
    <xf numFmtId="166" fontId="33" fillId="60" borderId="19" applyNumberFormat="0" applyAlignment="0" applyProtection="0"/>
    <xf numFmtId="166" fontId="33" fillId="60" borderId="19" applyNumberFormat="0" applyAlignment="0" applyProtection="0"/>
    <xf numFmtId="166" fontId="33" fillId="60" borderId="19" applyNumberFormat="0" applyAlignment="0" applyProtection="0"/>
    <xf numFmtId="166" fontId="33" fillId="60" borderId="19" applyNumberFormat="0" applyAlignment="0" applyProtection="0"/>
    <xf numFmtId="0" fontId="34" fillId="0" borderId="0" applyFont="0" applyFill="0" applyBorder="0" applyAlignment="0" applyProtection="0">
      <alignment horizontal="right"/>
    </xf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7" fillId="0" borderId="0" applyFill="0" applyBorder="0">
      <alignment vertical="center"/>
    </xf>
    <xf numFmtId="0" fontId="38" fillId="0" borderId="0" applyFill="0" applyBorder="0">
      <alignment vertical="center"/>
    </xf>
    <xf numFmtId="0" fontId="34" fillId="0" borderId="0" applyFont="0" applyFill="0" applyBorder="0" applyAlignment="0" applyProtection="0">
      <alignment horizontal="right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44" fontId="3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8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0" applyNumberFormat="0" applyFont="0" applyFill="0" applyAlignment="0" applyProtection="0"/>
    <xf numFmtId="166" fontId="40" fillId="74" borderId="0" applyNumberFormat="0" applyBorder="0" applyAlignment="0" applyProtection="0"/>
    <xf numFmtId="166" fontId="40" fillId="74" borderId="0" applyNumberFormat="0" applyBorder="0" applyAlignment="0" applyProtection="0"/>
    <xf numFmtId="166" fontId="40" fillId="74" borderId="0" applyNumberFormat="0" applyBorder="0" applyAlignment="0" applyProtection="0"/>
    <xf numFmtId="166" fontId="40" fillId="74" borderId="0" applyNumberFormat="0" applyBorder="0" applyAlignment="0" applyProtection="0"/>
    <xf numFmtId="166" fontId="40" fillId="74" borderId="0" applyNumberFormat="0" applyBorder="0" applyAlignment="0" applyProtection="0"/>
    <xf numFmtId="166" fontId="40" fillId="74" borderId="0" applyNumberFormat="0" applyBorder="0" applyAlignment="0" applyProtection="0"/>
    <xf numFmtId="166" fontId="40" fillId="74" borderId="0" applyNumberFormat="0" applyBorder="0" applyAlignment="0" applyProtection="0"/>
    <xf numFmtId="166" fontId="40" fillId="74" borderId="0" applyNumberFormat="0" applyBorder="0" applyAlignment="0" applyProtection="0"/>
    <xf numFmtId="166" fontId="40" fillId="75" borderId="0" applyNumberFormat="0" applyBorder="0" applyAlignment="0" applyProtection="0"/>
    <xf numFmtId="166" fontId="40" fillId="75" borderId="0" applyNumberFormat="0" applyBorder="0" applyAlignment="0" applyProtection="0"/>
    <xf numFmtId="166" fontId="40" fillId="75" borderId="0" applyNumberFormat="0" applyBorder="0" applyAlignment="0" applyProtection="0"/>
    <xf numFmtId="166" fontId="40" fillId="75" borderId="0" applyNumberFormat="0" applyBorder="0" applyAlignment="0" applyProtection="0"/>
    <xf numFmtId="166" fontId="40" fillId="75" borderId="0" applyNumberFormat="0" applyBorder="0" applyAlignment="0" applyProtection="0"/>
    <xf numFmtId="166" fontId="40" fillId="75" borderId="0" applyNumberFormat="0" applyBorder="0" applyAlignment="0" applyProtection="0"/>
    <xf numFmtId="166" fontId="40" fillId="75" borderId="0" applyNumberFormat="0" applyBorder="0" applyAlignment="0" applyProtection="0"/>
    <xf numFmtId="166" fontId="40" fillId="75" borderId="0" applyNumberFormat="0" applyBorder="0" applyAlignment="0" applyProtection="0"/>
    <xf numFmtId="166" fontId="40" fillId="76" borderId="0" applyNumberFormat="0" applyBorder="0" applyAlignment="0" applyProtection="0"/>
    <xf numFmtId="166" fontId="40" fillId="76" borderId="0" applyNumberFormat="0" applyBorder="0" applyAlignment="0" applyProtection="0"/>
    <xf numFmtId="166" fontId="40" fillId="76" borderId="0" applyNumberFormat="0" applyBorder="0" applyAlignment="0" applyProtection="0"/>
    <xf numFmtId="166" fontId="40" fillId="76" borderId="0" applyNumberFormat="0" applyBorder="0" applyAlignment="0" applyProtection="0"/>
    <xf numFmtId="166" fontId="40" fillId="76" borderId="0" applyNumberFormat="0" applyBorder="0" applyAlignment="0" applyProtection="0"/>
    <xf numFmtId="166" fontId="40" fillId="76" borderId="0" applyNumberFormat="0" applyBorder="0" applyAlignment="0" applyProtection="0"/>
    <xf numFmtId="166" fontId="40" fillId="76" borderId="0" applyNumberFormat="0" applyBorder="0" applyAlignment="0" applyProtection="0"/>
    <xf numFmtId="166" fontId="40" fillId="76" borderId="0" applyNumberFormat="0" applyBorder="0" applyAlignment="0" applyProtection="0"/>
    <xf numFmtId="0" fontId="41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77" fontId="25" fillId="0" borderId="16">
      <alignment horizontal="center" vertical="center"/>
      <protection locked="0"/>
    </xf>
    <xf numFmtId="177" fontId="25" fillId="0" borderId="16">
      <alignment horizontal="center" vertical="center"/>
      <protection locked="0"/>
    </xf>
    <xf numFmtId="178" fontId="25" fillId="0" borderId="16">
      <alignment horizontal="right" vertical="center"/>
      <protection locked="0"/>
    </xf>
    <xf numFmtId="178" fontId="25" fillId="0" borderId="16">
      <alignment horizontal="right" vertical="center"/>
      <protection locked="0"/>
    </xf>
    <xf numFmtId="179" fontId="25" fillId="0" borderId="16">
      <alignment horizontal="center" vertical="center"/>
      <protection locked="0"/>
    </xf>
    <xf numFmtId="179" fontId="25" fillId="0" borderId="16">
      <alignment horizontal="center" vertical="center"/>
      <protection locked="0"/>
    </xf>
    <xf numFmtId="180" fontId="25" fillId="0" borderId="16">
      <alignment horizontal="center" vertical="center"/>
      <protection locked="0"/>
    </xf>
    <xf numFmtId="180" fontId="25" fillId="0" borderId="16">
      <alignment horizontal="center" vertical="center"/>
      <protection locked="0"/>
    </xf>
    <xf numFmtId="181" fontId="25" fillId="0" borderId="16">
      <alignment horizontal="center" vertical="center"/>
      <protection locked="0"/>
    </xf>
    <xf numFmtId="181" fontId="25" fillId="0" borderId="16">
      <alignment horizontal="center" vertical="center"/>
      <protection locked="0"/>
    </xf>
    <xf numFmtId="0" fontId="25" fillId="0" borderId="16">
      <alignment vertical="center"/>
      <protection locked="0"/>
    </xf>
    <xf numFmtId="0" fontId="25" fillId="0" borderId="16">
      <alignment vertical="center"/>
      <protection locked="0"/>
    </xf>
    <xf numFmtId="182" fontId="25" fillId="0" borderId="16">
      <alignment horizontal="right" vertical="center"/>
      <protection locked="0"/>
    </xf>
    <xf numFmtId="182" fontId="25" fillId="0" borderId="16">
      <alignment horizontal="right" vertical="center"/>
      <protection locked="0"/>
    </xf>
    <xf numFmtId="0" fontId="43" fillId="0" borderId="0" applyFill="0" applyBorder="0" applyProtection="0">
      <alignment horizontal="left"/>
    </xf>
    <xf numFmtId="177" fontId="25" fillId="0" borderId="0" applyFill="0" applyBorder="0">
      <alignment horizontal="center" vertical="center"/>
    </xf>
    <xf numFmtId="178" fontId="25" fillId="0" borderId="0" applyFill="0" applyBorder="0">
      <alignment horizontal="right" vertical="center"/>
    </xf>
    <xf numFmtId="179" fontId="25" fillId="0" borderId="0" applyFill="0" applyBorder="0">
      <alignment horizontal="center" vertical="center"/>
    </xf>
    <xf numFmtId="180" fontId="25" fillId="0" borderId="0" applyFill="0" applyBorder="0">
      <alignment horizontal="center" vertical="center"/>
    </xf>
    <xf numFmtId="181" fontId="25" fillId="0" borderId="0" applyFill="0" applyBorder="0">
      <alignment horizontal="center" vertical="center"/>
    </xf>
    <xf numFmtId="0" fontId="44" fillId="0" borderId="0" applyFill="0" applyBorder="0">
      <alignment horizontal="right" vertical="center"/>
    </xf>
    <xf numFmtId="182" fontId="25" fillId="0" borderId="0" applyFill="0" applyBorder="0">
      <alignment horizontal="right" vertical="center"/>
    </xf>
    <xf numFmtId="0" fontId="45" fillId="37" borderId="0" applyNumberFormat="0" applyBorder="0" applyAlignment="0" applyProtection="0"/>
    <xf numFmtId="166" fontId="45" fillId="7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6" fontId="45" fillId="77" borderId="0" applyNumberFormat="0" applyBorder="0" applyAlignment="0" applyProtection="0"/>
    <xf numFmtId="166" fontId="45" fillId="77" borderId="0" applyNumberFormat="0" applyBorder="0" applyAlignment="0" applyProtection="0"/>
    <xf numFmtId="166" fontId="45" fillId="77" borderId="0" applyNumberFormat="0" applyBorder="0" applyAlignment="0" applyProtection="0"/>
    <xf numFmtId="166" fontId="45" fillId="77" borderId="0" applyNumberFormat="0" applyBorder="0" applyAlignment="0" applyProtection="0"/>
    <xf numFmtId="166" fontId="45" fillId="77" borderId="0" applyNumberFormat="0" applyBorder="0" applyAlignment="0" applyProtection="0"/>
    <xf numFmtId="166" fontId="45" fillId="77" borderId="0" applyNumberFormat="0" applyBorder="0" applyAlignment="0" applyProtection="0"/>
    <xf numFmtId="166" fontId="45" fillId="77" borderId="0" applyNumberFormat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46" fillId="0" borderId="0" applyProtection="0">
      <alignment horizontal="right"/>
    </xf>
    <xf numFmtId="0" fontId="47" fillId="0" borderId="21" applyNumberFormat="0" applyFill="0" applyAlignment="0" applyProtection="0"/>
    <xf numFmtId="166" fontId="48" fillId="0" borderId="22" applyNumberFormat="0" applyFill="0" applyAlignment="0" applyProtection="0"/>
    <xf numFmtId="0" fontId="2" fillId="0" borderId="1" applyNumberFormat="0" applyFill="0" applyAlignment="0" applyProtection="0"/>
    <xf numFmtId="166" fontId="48" fillId="0" borderId="22" applyNumberFormat="0" applyFill="0" applyAlignment="0" applyProtection="0"/>
    <xf numFmtId="166" fontId="48" fillId="0" borderId="22" applyNumberFormat="0" applyFill="0" applyAlignment="0" applyProtection="0"/>
    <xf numFmtId="166" fontId="48" fillId="0" borderId="22" applyNumberFormat="0" applyFill="0" applyAlignment="0" applyProtection="0"/>
    <xf numFmtId="166" fontId="48" fillId="0" borderId="22" applyNumberFormat="0" applyFill="0" applyAlignment="0" applyProtection="0"/>
    <xf numFmtId="166" fontId="48" fillId="0" borderId="22" applyNumberFormat="0" applyFill="0" applyAlignment="0" applyProtection="0"/>
    <xf numFmtId="166" fontId="48" fillId="0" borderId="22" applyNumberFormat="0" applyFill="0" applyAlignment="0" applyProtection="0"/>
    <xf numFmtId="166" fontId="48" fillId="0" borderId="22" applyNumberFormat="0" applyFill="0" applyAlignment="0" applyProtection="0"/>
    <xf numFmtId="0" fontId="49" fillId="0" borderId="23" applyNumberFormat="0" applyFill="0" applyAlignment="0" applyProtection="0"/>
    <xf numFmtId="166" fontId="50" fillId="0" borderId="23" applyNumberFormat="0" applyFill="0" applyAlignment="0" applyProtection="0"/>
    <xf numFmtId="0" fontId="3" fillId="0" borderId="2" applyNumberFormat="0" applyFill="0" applyAlignment="0" applyProtection="0"/>
    <xf numFmtId="166" fontId="50" fillId="0" borderId="23" applyNumberFormat="0" applyFill="0" applyAlignment="0" applyProtection="0"/>
    <xf numFmtId="166" fontId="50" fillId="0" borderId="23" applyNumberFormat="0" applyFill="0" applyAlignment="0" applyProtection="0"/>
    <xf numFmtId="166" fontId="50" fillId="0" borderId="23" applyNumberFormat="0" applyFill="0" applyAlignment="0" applyProtection="0"/>
    <xf numFmtId="166" fontId="50" fillId="0" borderId="23" applyNumberFormat="0" applyFill="0" applyAlignment="0" applyProtection="0"/>
    <xf numFmtId="166" fontId="50" fillId="0" borderId="23" applyNumberFormat="0" applyFill="0" applyAlignment="0" applyProtection="0"/>
    <xf numFmtId="166" fontId="50" fillId="0" borderId="23" applyNumberFormat="0" applyFill="0" applyAlignment="0" applyProtection="0"/>
    <xf numFmtId="166" fontId="50" fillId="0" borderId="23" applyNumberFormat="0" applyFill="0" applyAlignment="0" applyProtection="0"/>
    <xf numFmtId="0" fontId="51" fillId="0" borderId="24" applyNumberFormat="0" applyFill="0" applyAlignment="0" applyProtection="0"/>
    <xf numFmtId="166" fontId="52" fillId="0" borderId="25" applyNumberFormat="0" applyFill="0" applyAlignment="0" applyProtection="0"/>
    <xf numFmtId="0" fontId="51" fillId="0" borderId="24" applyNumberFormat="0" applyFill="0" applyAlignment="0" applyProtection="0"/>
    <xf numFmtId="0" fontId="53" fillId="0" borderId="0" applyFill="0" applyBorder="0">
      <alignment vertical="center"/>
    </xf>
    <xf numFmtId="0" fontId="54" fillId="0" borderId="0" applyFill="0" applyBorder="0">
      <alignment vertical="center"/>
    </xf>
    <xf numFmtId="0" fontId="53" fillId="0" borderId="0" applyFill="0" applyBorder="0">
      <alignment vertical="center"/>
    </xf>
    <xf numFmtId="166" fontId="52" fillId="0" borderId="25" applyNumberFormat="0" applyFill="0" applyAlignment="0" applyProtection="0"/>
    <xf numFmtId="0" fontId="54" fillId="0" borderId="0" applyFill="0" applyBorder="0">
      <alignment vertical="center"/>
    </xf>
    <xf numFmtId="0" fontId="54" fillId="0" borderId="0" applyFill="0" applyBorder="0">
      <alignment vertical="center"/>
    </xf>
    <xf numFmtId="166" fontId="52" fillId="0" borderId="25" applyNumberFormat="0" applyFill="0" applyAlignment="0" applyProtection="0"/>
    <xf numFmtId="0" fontId="4" fillId="0" borderId="3" applyNumberFormat="0" applyFill="0" applyAlignment="0" applyProtection="0"/>
    <xf numFmtId="166" fontId="52" fillId="0" borderId="25" applyNumberFormat="0" applyFill="0" applyAlignment="0" applyProtection="0"/>
    <xf numFmtId="166" fontId="52" fillId="0" borderId="25" applyNumberFormat="0" applyFill="0" applyAlignment="0" applyProtection="0"/>
    <xf numFmtId="166" fontId="52" fillId="0" borderId="25" applyNumberFormat="0" applyFill="0" applyAlignment="0" applyProtection="0"/>
    <xf numFmtId="166" fontId="52" fillId="0" borderId="25" applyNumberFormat="0" applyFill="0" applyAlignment="0" applyProtection="0"/>
    <xf numFmtId="166" fontId="52" fillId="0" borderId="25" applyNumberFormat="0" applyFill="0" applyAlignment="0" applyProtection="0"/>
    <xf numFmtId="0" fontId="51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26" fillId="0" borderId="0" applyFill="0" applyBorder="0">
      <alignment vertical="center"/>
    </xf>
    <xf numFmtId="0" fontId="27" fillId="0" borderId="0" applyFill="0" applyBorder="0">
      <alignment vertical="center"/>
    </xf>
    <xf numFmtId="0" fontId="26" fillId="0" borderId="0" applyFill="0" applyBorder="0">
      <alignment vertical="center"/>
    </xf>
    <xf numFmtId="166" fontId="52" fillId="0" borderId="0" applyNumberFormat="0" applyFill="0" applyBorder="0" applyAlignment="0" applyProtection="0"/>
    <xf numFmtId="0" fontId="27" fillId="0" borderId="0" applyFill="0" applyBorder="0">
      <alignment vertical="center"/>
    </xf>
    <xf numFmtId="0" fontId="27" fillId="0" borderId="0" applyFill="0" applyBorder="0">
      <alignment vertical="center"/>
    </xf>
    <xf numFmtId="166" fontId="5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8" fillId="0" borderId="0" applyFill="0" applyBorder="0" applyAlignment="0">
      <protection locked="0"/>
    </xf>
    <xf numFmtId="0" fontId="59" fillId="0" borderId="0" applyFill="0" applyBorder="0" applyAlignment="0">
      <protection locked="0"/>
    </xf>
    <xf numFmtId="0" fontId="60" fillId="43" borderId="18" applyNumberFormat="0" applyAlignment="0" applyProtection="0"/>
    <xf numFmtId="0" fontId="60" fillId="43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0" fontId="60" fillId="43" borderId="18" applyNumberFormat="0" applyAlignment="0" applyProtection="0"/>
    <xf numFmtId="0" fontId="60" fillId="43" borderId="18" applyNumberFormat="0" applyAlignment="0" applyProtection="0"/>
    <xf numFmtId="0" fontId="60" fillId="43" borderId="18" applyNumberFormat="0" applyAlignment="0" applyProtection="0"/>
    <xf numFmtId="0" fontId="60" fillId="43" borderId="18" applyNumberFormat="0" applyAlignment="0" applyProtection="0"/>
    <xf numFmtId="0" fontId="60" fillId="43" borderId="18" applyNumberFormat="0" applyAlignment="0" applyProtection="0"/>
    <xf numFmtId="0" fontId="60" fillId="43" borderId="18" applyNumberFormat="0" applyAlignment="0" applyProtection="0"/>
    <xf numFmtId="0" fontId="60" fillId="43" borderId="18" applyNumberFormat="0" applyAlignment="0" applyProtection="0"/>
    <xf numFmtId="0" fontId="60" fillId="43" borderId="18" applyNumberFormat="0" applyAlignment="0" applyProtection="0"/>
    <xf numFmtId="0" fontId="60" fillId="43" borderId="18" applyNumberFormat="0" applyAlignment="0" applyProtection="0"/>
    <xf numFmtId="0" fontId="60" fillId="43" borderId="18" applyNumberFormat="0" applyAlignment="0" applyProtection="0"/>
    <xf numFmtId="0" fontId="60" fillId="43" borderId="18" applyNumberFormat="0" applyAlignment="0" applyProtection="0"/>
    <xf numFmtId="0" fontId="60" fillId="43" borderId="18" applyNumberFormat="0" applyAlignment="0" applyProtection="0"/>
    <xf numFmtId="0" fontId="60" fillId="43" borderId="18" applyNumberFormat="0" applyAlignment="0" applyProtection="0"/>
    <xf numFmtId="0" fontId="60" fillId="43" borderId="18" applyNumberFormat="0" applyAlignment="0" applyProtection="0"/>
    <xf numFmtId="0" fontId="60" fillId="43" borderId="18" applyNumberFormat="0" applyAlignment="0" applyProtection="0"/>
    <xf numFmtId="0" fontId="60" fillId="43" borderId="18" applyNumberFormat="0" applyAlignment="0" applyProtection="0"/>
    <xf numFmtId="0" fontId="60" fillId="43" borderId="18" applyNumberFormat="0" applyAlignment="0" applyProtection="0"/>
    <xf numFmtId="0" fontId="60" fillId="43" borderId="18" applyNumberFormat="0" applyAlignment="0" applyProtection="0"/>
    <xf numFmtId="0" fontId="8" fillId="5" borderId="4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166" fontId="61" fillId="69" borderId="18" applyNumberFormat="0" applyAlignment="0" applyProtection="0"/>
    <xf numFmtId="0" fontId="37" fillId="0" borderId="0" applyFill="0" applyBorder="0">
      <alignment vertical="center"/>
    </xf>
    <xf numFmtId="187" fontId="25" fillId="0" borderId="0" applyFill="0" applyBorder="0">
      <alignment horizontal="center" vertical="center"/>
    </xf>
    <xf numFmtId="178" fontId="25" fillId="0" borderId="0" applyFill="0" applyBorder="0">
      <alignment horizontal="right" vertical="center"/>
    </xf>
    <xf numFmtId="188" fontId="25" fillId="0" borderId="0" applyFill="0" applyBorder="0">
      <alignment horizontal="center" vertical="center"/>
    </xf>
    <xf numFmtId="189" fontId="25" fillId="0" borderId="0" applyFill="0" applyBorder="0">
      <alignment horizontal="center" vertical="center"/>
    </xf>
    <xf numFmtId="190" fontId="25" fillId="0" borderId="0" applyFill="0" applyBorder="0">
      <alignment horizontal="center" vertical="center"/>
    </xf>
    <xf numFmtId="182" fontId="25" fillId="0" borderId="0" applyFill="0" applyBorder="0">
      <alignment horizontal="right" vertical="center"/>
    </xf>
    <xf numFmtId="0" fontId="62" fillId="0" borderId="0" applyFill="0" applyBorder="0">
      <alignment vertical="center"/>
    </xf>
    <xf numFmtId="0" fontId="63" fillId="0" borderId="0" applyFill="0" applyBorder="0">
      <alignment vertical="center"/>
    </xf>
    <xf numFmtId="0" fontId="44" fillId="0" borderId="0" applyFill="0" applyBorder="0">
      <alignment vertical="center"/>
    </xf>
    <xf numFmtId="0" fontId="25" fillId="0" borderId="0" applyFill="0" applyBorder="0">
      <alignment vertical="center"/>
    </xf>
    <xf numFmtId="5" fontId="25" fillId="0" borderId="0" applyFill="0" applyBorder="0">
      <alignment horizontal="center" vertical="center"/>
    </xf>
    <xf numFmtId="167" fontId="25" fillId="0" borderId="0" applyFill="0" applyBorder="0">
      <alignment horizontal="center" vertical="center"/>
    </xf>
    <xf numFmtId="168" fontId="25" fillId="0" borderId="0" applyFill="0" applyBorder="0">
      <alignment horizontal="center" vertical="center"/>
    </xf>
    <xf numFmtId="37" fontId="25" fillId="0" borderId="0" applyFill="0" applyBorder="0">
      <alignment horizontal="center" vertical="center"/>
    </xf>
    <xf numFmtId="169" fontId="25" fillId="0" borderId="0" applyFill="0" applyBorder="0">
      <alignment horizontal="center" vertical="center"/>
    </xf>
    <xf numFmtId="0" fontId="25" fillId="0" borderId="0" applyFill="0" applyBorder="0">
      <alignment horizontal="center" vertical="center"/>
    </xf>
    <xf numFmtId="170" fontId="25" fillId="0" borderId="0" applyFill="0" applyBorder="0">
      <alignment horizontal="center" vertical="center"/>
    </xf>
    <xf numFmtId="0" fontId="64" fillId="0" borderId="0" applyFill="0" applyBorder="0">
      <alignment vertical="center"/>
    </xf>
    <xf numFmtId="0" fontId="65" fillId="0" borderId="26" applyNumberFormat="0" applyFill="0" applyAlignment="0" applyProtection="0"/>
    <xf numFmtId="166" fontId="66" fillId="0" borderId="27" applyNumberFormat="0" applyFill="0" applyAlignment="0" applyProtection="0"/>
    <xf numFmtId="0" fontId="11" fillId="0" borderId="6" applyNumberFormat="0" applyFill="0" applyAlignment="0" applyProtection="0"/>
    <xf numFmtId="166" fontId="66" fillId="0" borderId="27" applyNumberFormat="0" applyFill="0" applyAlignment="0" applyProtection="0"/>
    <xf numFmtId="166" fontId="66" fillId="0" borderId="27" applyNumberFormat="0" applyFill="0" applyAlignment="0" applyProtection="0"/>
    <xf numFmtId="166" fontId="66" fillId="0" borderId="27" applyNumberFormat="0" applyFill="0" applyAlignment="0" applyProtection="0"/>
    <xf numFmtId="166" fontId="66" fillId="0" borderId="27" applyNumberFormat="0" applyFill="0" applyAlignment="0" applyProtection="0"/>
    <xf numFmtId="166" fontId="66" fillId="0" borderId="27" applyNumberFormat="0" applyFill="0" applyAlignment="0" applyProtection="0"/>
    <xf numFmtId="166" fontId="66" fillId="0" borderId="27" applyNumberFormat="0" applyFill="0" applyAlignment="0" applyProtection="0"/>
    <xf numFmtId="166" fontId="66" fillId="0" borderId="27" applyNumberFormat="0" applyFill="0" applyAlignment="0" applyProtection="0"/>
    <xf numFmtId="0" fontId="53" fillId="0" borderId="28" applyFill="0">
      <alignment horizontal="center" vertical="center"/>
    </xf>
    <xf numFmtId="0" fontId="53" fillId="0" borderId="28" applyFill="0">
      <alignment horizontal="center" vertical="center"/>
    </xf>
    <xf numFmtId="0" fontId="26" fillId="0" borderId="28" applyFill="0">
      <alignment horizontal="center" vertical="center"/>
    </xf>
    <xf numFmtId="0" fontId="26" fillId="0" borderId="28" applyFill="0">
      <alignment horizontal="center" vertical="center"/>
    </xf>
    <xf numFmtId="191" fontId="26" fillId="0" borderId="28" applyFill="0">
      <alignment horizontal="center" vertical="center"/>
    </xf>
    <xf numFmtId="191" fontId="26" fillId="0" borderId="28" applyFill="0">
      <alignment horizontal="center" vertical="center"/>
    </xf>
    <xf numFmtId="0" fontId="25" fillId="0" borderId="28" applyFill="0">
      <alignment horizontal="center" vertical="center"/>
    </xf>
    <xf numFmtId="0" fontId="25" fillId="0" borderId="28" applyFill="0">
      <alignment horizontal="center" vertical="center"/>
    </xf>
    <xf numFmtId="0" fontId="44" fillId="0" borderId="28" applyFill="0">
      <alignment horizontal="center" vertical="center"/>
    </xf>
    <xf numFmtId="0" fontId="44" fillId="0" borderId="28" applyFill="0">
      <alignment horizontal="center" vertical="center"/>
    </xf>
    <xf numFmtId="192" fontId="25" fillId="0" borderId="28" applyFill="0">
      <alignment horizontal="center" vertical="center"/>
    </xf>
    <xf numFmtId="192" fontId="25" fillId="0" borderId="28" applyFill="0">
      <alignment horizontal="center" vertical="center"/>
    </xf>
    <xf numFmtId="37" fontId="67" fillId="0" borderId="28" applyFill="0">
      <alignment horizontal="center" vertical="center"/>
    </xf>
    <xf numFmtId="37" fontId="67" fillId="0" borderId="28" applyFill="0">
      <alignment horizontal="center" vertical="center"/>
    </xf>
    <xf numFmtId="5" fontId="25" fillId="0" borderId="0" applyFill="0" applyBorder="0">
      <alignment horizontal="center" vertical="center"/>
    </xf>
    <xf numFmtId="167" fontId="25" fillId="0" borderId="0" applyFill="0" applyBorder="0">
      <alignment horizontal="center" vertical="center"/>
    </xf>
    <xf numFmtId="168" fontId="25" fillId="0" borderId="0" applyFill="0" applyBorder="0">
      <alignment horizontal="center" vertical="center"/>
    </xf>
    <xf numFmtId="37" fontId="25" fillId="0" borderId="0" applyFill="0" applyBorder="0">
      <alignment horizontal="center" vertical="center"/>
    </xf>
    <xf numFmtId="169" fontId="25" fillId="0" borderId="0" applyFill="0" applyBorder="0">
      <alignment horizontal="center" vertical="center"/>
    </xf>
    <xf numFmtId="0" fontId="25" fillId="0" borderId="0" applyFill="0" applyBorder="0">
      <alignment horizontal="center" vertical="center"/>
    </xf>
    <xf numFmtId="170" fontId="25" fillId="0" borderId="0" applyFill="0" applyBorder="0">
      <alignment horizontal="center" vertical="center"/>
    </xf>
    <xf numFmtId="0" fontId="68" fillId="0" borderId="0" applyFill="0" applyBorder="0" applyAlignment="0"/>
    <xf numFmtId="0" fontId="34" fillId="0" borderId="0" applyFont="0" applyFill="0" applyBorder="0" applyAlignment="0" applyProtection="0">
      <alignment horizontal="right"/>
    </xf>
    <xf numFmtId="166" fontId="69" fillId="78" borderId="0" applyNumberFormat="0" applyBorder="0" applyAlignment="0" applyProtection="0"/>
    <xf numFmtId="166" fontId="69" fillId="78" borderId="0" applyNumberFormat="0" applyBorder="0" applyAlignment="0" applyProtection="0"/>
    <xf numFmtId="166" fontId="69" fillId="78" borderId="0" applyNumberFormat="0" applyBorder="0" applyAlignment="0" applyProtection="0"/>
    <xf numFmtId="166" fontId="69" fillId="78" borderId="0" applyNumberFormat="0" applyBorder="0" applyAlignment="0" applyProtection="0"/>
    <xf numFmtId="0" fontId="69" fillId="78" borderId="0" applyNumberFormat="0" applyBorder="0" applyAlignment="0" applyProtection="0"/>
    <xf numFmtId="166" fontId="69" fillId="69" borderId="0" applyNumberFormat="0" applyBorder="0" applyAlignment="0" applyProtection="0"/>
    <xf numFmtId="166" fontId="69" fillId="78" borderId="0" applyNumberFormat="0" applyBorder="0" applyAlignment="0" applyProtection="0"/>
    <xf numFmtId="0" fontId="7" fillId="4" borderId="0" applyNumberFormat="0" applyBorder="0" applyAlignment="0" applyProtection="0"/>
    <xf numFmtId="166" fontId="69" fillId="69" borderId="0" applyNumberFormat="0" applyBorder="0" applyAlignment="0" applyProtection="0"/>
    <xf numFmtId="166" fontId="69" fillId="78" borderId="0" applyNumberFormat="0" applyBorder="0" applyAlignment="0" applyProtection="0"/>
    <xf numFmtId="166" fontId="69" fillId="78" borderId="0" applyNumberFormat="0" applyBorder="0" applyAlignment="0" applyProtection="0"/>
    <xf numFmtId="166" fontId="69" fillId="69" borderId="0" applyNumberFormat="0" applyBorder="0" applyAlignment="0" applyProtection="0"/>
    <xf numFmtId="166" fontId="69" fillId="78" borderId="0" applyNumberFormat="0" applyBorder="0" applyAlignment="0" applyProtection="0"/>
    <xf numFmtId="166" fontId="69" fillId="69" borderId="0" applyNumberFormat="0" applyBorder="0" applyAlignment="0" applyProtection="0"/>
    <xf numFmtId="166" fontId="69" fillId="78" borderId="0" applyNumberFormat="0" applyBorder="0" applyAlignment="0" applyProtection="0"/>
    <xf numFmtId="166" fontId="69" fillId="69" borderId="0" applyNumberFormat="0" applyBorder="0" applyAlignment="0" applyProtection="0"/>
    <xf numFmtId="166" fontId="69" fillId="78" borderId="0" applyNumberFormat="0" applyBorder="0" applyAlignment="0" applyProtection="0"/>
    <xf numFmtId="166" fontId="69" fillId="69" borderId="0" applyNumberFormat="0" applyBorder="0" applyAlignment="0" applyProtection="0"/>
    <xf numFmtId="166" fontId="69" fillId="78" borderId="0" applyNumberFormat="0" applyBorder="0" applyAlignment="0" applyProtection="0"/>
    <xf numFmtId="166" fontId="69" fillId="69" borderId="0" applyNumberFormat="0" applyBorder="0" applyAlignment="0" applyProtection="0"/>
    <xf numFmtId="166" fontId="69" fillId="78" borderId="0" applyNumberFormat="0" applyBorder="0" applyAlignment="0" applyProtection="0"/>
    <xf numFmtId="166" fontId="69" fillId="69" borderId="0" applyNumberFormat="0" applyBorder="0" applyAlignment="0" applyProtection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6" fontId="19" fillId="0" borderId="0"/>
    <xf numFmtId="0" fontId="19" fillId="0" borderId="0"/>
    <xf numFmtId="193" fontId="70" fillId="0" borderId="0"/>
    <xf numFmtId="166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71" fillId="0" borderId="0"/>
    <xf numFmtId="166" fontId="19" fillId="0" borderId="0"/>
    <xf numFmtId="193" fontId="71" fillId="0" borderId="0"/>
    <xf numFmtId="166" fontId="19" fillId="0" borderId="0"/>
    <xf numFmtId="166" fontId="19" fillId="0" borderId="0"/>
    <xf numFmtId="166" fontId="19" fillId="0" borderId="0"/>
    <xf numFmtId="166" fontId="19" fillId="0" borderId="0">
      <alignment wrapText="1"/>
    </xf>
    <xf numFmtId="166" fontId="19" fillId="0" borderId="0">
      <alignment wrapText="1"/>
    </xf>
    <xf numFmtId="166" fontId="3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9" fillId="0" borderId="0"/>
    <xf numFmtId="0" fontId="36" fillId="0" borderId="0"/>
    <xf numFmtId="166" fontId="19" fillId="0" borderId="0"/>
    <xf numFmtId="0" fontId="19" fillId="0" borderId="0"/>
    <xf numFmtId="0" fontId="36" fillId="0" borderId="0"/>
    <xf numFmtId="0" fontId="39" fillId="0" borderId="0"/>
    <xf numFmtId="0" fontId="36" fillId="0" borderId="0"/>
    <xf numFmtId="0" fontId="3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9" fillId="0" borderId="0"/>
    <xf numFmtId="166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5" fontId="17" fillId="0" borderId="0"/>
    <xf numFmtId="166" fontId="17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0" fontId="19" fillId="38" borderId="29" applyNumberFormat="0" applyFont="0" applyAlignment="0" applyProtection="0"/>
    <xf numFmtId="0" fontId="19" fillId="3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0" fontId="19" fillId="38" borderId="29" applyNumberFormat="0" applyFont="0" applyAlignment="0" applyProtection="0"/>
    <xf numFmtId="0" fontId="19" fillId="38" borderId="29" applyNumberFormat="0" applyFont="0" applyAlignment="0" applyProtection="0"/>
    <xf numFmtId="0" fontId="19" fillId="38" borderId="29" applyNumberFormat="0" applyFont="0" applyAlignment="0" applyProtection="0"/>
    <xf numFmtId="0" fontId="19" fillId="38" borderId="29" applyNumberFormat="0" applyFont="0" applyAlignment="0" applyProtection="0"/>
    <xf numFmtId="0" fontId="19" fillId="38" borderId="29" applyNumberFormat="0" applyFont="0" applyAlignment="0" applyProtection="0"/>
    <xf numFmtId="0" fontId="19" fillId="38" borderId="29" applyNumberFormat="0" applyFont="0" applyAlignment="0" applyProtection="0"/>
    <xf numFmtId="0" fontId="19" fillId="38" borderId="29" applyNumberFormat="0" applyFont="0" applyAlignment="0" applyProtection="0"/>
    <xf numFmtId="0" fontId="19" fillId="38" borderId="29" applyNumberFormat="0" applyFont="0" applyAlignment="0" applyProtection="0"/>
    <xf numFmtId="0" fontId="19" fillId="38" borderId="29" applyNumberFormat="0" applyFont="0" applyAlignment="0" applyProtection="0"/>
    <xf numFmtId="0" fontId="19" fillId="38" borderId="29" applyNumberFormat="0" applyFont="0" applyAlignment="0" applyProtection="0"/>
    <xf numFmtId="0" fontId="19" fillId="38" borderId="29" applyNumberFormat="0" applyFont="0" applyAlignment="0" applyProtection="0"/>
    <xf numFmtId="0" fontId="19" fillId="38" borderId="29" applyNumberFormat="0" applyFont="0" applyAlignment="0" applyProtection="0"/>
    <xf numFmtId="0" fontId="19" fillId="38" borderId="29" applyNumberFormat="0" applyFont="0" applyAlignment="0" applyProtection="0"/>
    <xf numFmtId="0" fontId="19" fillId="3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0" fontId="19" fillId="38" borderId="29" applyNumberFormat="0" applyFont="0" applyAlignment="0" applyProtection="0"/>
    <xf numFmtId="0" fontId="19" fillId="38" borderId="29" applyNumberFormat="0" applyFont="0" applyAlignment="0" applyProtection="0"/>
    <xf numFmtId="0" fontId="19" fillId="38" borderId="29" applyNumberFormat="0" applyFont="0" applyAlignment="0" applyProtection="0"/>
    <xf numFmtId="0" fontId="19" fillId="38" borderId="29" applyNumberFormat="0" applyFont="0" applyAlignment="0" applyProtection="0"/>
    <xf numFmtId="0" fontId="19" fillId="38" borderId="29" applyNumberFormat="0" applyFont="0" applyAlignment="0" applyProtection="0"/>
    <xf numFmtId="0" fontId="19" fillId="38" borderId="29" applyNumberFormat="0" applyFont="0" applyAlignment="0" applyProtection="0"/>
    <xf numFmtId="0" fontId="19" fillId="38" borderId="29" applyNumberFormat="0" applyFont="0" applyAlignment="0" applyProtection="0"/>
    <xf numFmtId="0" fontId="19" fillId="38" borderId="29" applyNumberFormat="0" applyFont="0" applyAlignment="0" applyProtection="0"/>
    <xf numFmtId="0" fontId="19" fillId="38" borderId="29" applyNumberFormat="0" applyFont="0" applyAlignment="0" applyProtection="0"/>
    <xf numFmtId="0" fontId="19" fillId="38" borderId="29" applyNumberFormat="0" applyFont="0" applyAlignment="0" applyProtection="0"/>
    <xf numFmtId="0" fontId="19" fillId="38" borderId="29" applyNumberFormat="0" applyFont="0" applyAlignment="0" applyProtection="0"/>
    <xf numFmtId="0" fontId="19" fillId="38" borderId="29" applyNumberFormat="0" applyFont="0" applyAlignment="0" applyProtection="0"/>
    <xf numFmtId="0" fontId="20" fillId="38" borderId="29" applyNumberFormat="0" applyFont="0" applyAlignment="0" applyProtection="0"/>
    <xf numFmtId="0" fontId="20" fillId="3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0" fontId="20" fillId="38" borderId="29" applyNumberFormat="0" applyFont="0" applyAlignment="0" applyProtection="0"/>
    <xf numFmtId="0" fontId="20" fillId="38" borderId="29" applyNumberFormat="0" applyFont="0" applyAlignment="0" applyProtection="0"/>
    <xf numFmtId="0" fontId="20" fillId="38" borderId="29" applyNumberFormat="0" applyFont="0" applyAlignment="0" applyProtection="0"/>
    <xf numFmtId="0" fontId="20" fillId="38" borderId="29" applyNumberFormat="0" applyFont="0" applyAlignment="0" applyProtection="0"/>
    <xf numFmtId="0" fontId="20" fillId="38" borderId="29" applyNumberFormat="0" applyFont="0" applyAlignment="0" applyProtection="0"/>
    <xf numFmtId="0" fontId="20" fillId="38" borderId="29" applyNumberFormat="0" applyFont="0" applyAlignment="0" applyProtection="0"/>
    <xf numFmtId="0" fontId="20" fillId="38" borderId="29" applyNumberFormat="0" applyFont="0" applyAlignment="0" applyProtection="0"/>
    <xf numFmtId="0" fontId="20" fillId="38" borderId="29" applyNumberFormat="0" applyFont="0" applyAlignment="0" applyProtection="0"/>
    <xf numFmtId="0" fontId="20" fillId="38" borderId="29" applyNumberFormat="0" applyFont="0" applyAlignment="0" applyProtection="0"/>
    <xf numFmtId="0" fontId="20" fillId="38" borderId="29" applyNumberFormat="0" applyFont="0" applyAlignment="0" applyProtection="0"/>
    <xf numFmtId="0" fontId="20" fillId="38" borderId="29" applyNumberFormat="0" applyFont="0" applyAlignment="0" applyProtection="0"/>
    <xf numFmtId="0" fontId="20" fillId="3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166" fontId="19" fillId="68" borderId="29" applyNumberFormat="0" applyFont="0" applyAlignment="0" applyProtection="0"/>
    <xf numFmtId="0" fontId="72" fillId="47" borderId="30" applyNumberFormat="0" applyAlignment="0" applyProtection="0"/>
    <xf numFmtId="0" fontId="72" fillId="47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0" fontId="72" fillId="47" borderId="30" applyNumberFormat="0" applyAlignment="0" applyProtection="0"/>
    <xf numFmtId="0" fontId="72" fillId="47" borderId="30" applyNumberFormat="0" applyAlignment="0" applyProtection="0"/>
    <xf numFmtId="0" fontId="72" fillId="47" borderId="30" applyNumberFormat="0" applyAlignment="0" applyProtection="0"/>
    <xf numFmtId="0" fontId="72" fillId="47" borderId="30" applyNumberFormat="0" applyAlignment="0" applyProtection="0"/>
    <xf numFmtId="0" fontId="72" fillId="47" borderId="30" applyNumberFormat="0" applyAlignment="0" applyProtection="0"/>
    <xf numFmtId="0" fontId="72" fillId="47" borderId="30" applyNumberFormat="0" applyAlignment="0" applyProtection="0"/>
    <xf numFmtId="0" fontId="72" fillId="47" borderId="30" applyNumberFormat="0" applyAlignment="0" applyProtection="0"/>
    <xf numFmtId="0" fontId="72" fillId="47" borderId="30" applyNumberFormat="0" applyAlignment="0" applyProtection="0"/>
    <xf numFmtId="0" fontId="72" fillId="47" borderId="30" applyNumberFormat="0" applyAlignment="0" applyProtection="0"/>
    <xf numFmtId="0" fontId="72" fillId="47" borderId="30" applyNumberFormat="0" applyAlignment="0" applyProtection="0"/>
    <xf numFmtId="0" fontId="72" fillId="47" borderId="30" applyNumberFormat="0" applyAlignment="0" applyProtection="0"/>
    <xf numFmtId="0" fontId="72" fillId="47" borderId="30" applyNumberFormat="0" applyAlignment="0" applyProtection="0"/>
    <xf numFmtId="0" fontId="72" fillId="47" borderId="30" applyNumberFormat="0" applyAlignment="0" applyProtection="0"/>
    <xf numFmtId="0" fontId="72" fillId="47" borderId="30" applyNumberFormat="0" applyAlignment="0" applyProtection="0"/>
    <xf numFmtId="0" fontId="72" fillId="47" borderId="30" applyNumberFormat="0" applyAlignment="0" applyProtection="0"/>
    <xf numFmtId="0" fontId="72" fillId="47" borderId="30" applyNumberFormat="0" applyAlignment="0" applyProtection="0"/>
    <xf numFmtId="0" fontId="72" fillId="47" borderId="30" applyNumberFormat="0" applyAlignment="0" applyProtection="0"/>
    <xf numFmtId="0" fontId="72" fillId="47" borderId="30" applyNumberFormat="0" applyAlignment="0" applyProtection="0"/>
    <xf numFmtId="0" fontId="72" fillId="47" borderId="30" applyNumberFormat="0" applyAlignment="0" applyProtection="0"/>
    <xf numFmtId="0" fontId="9" fillId="6" borderId="5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166" fontId="72" fillId="72" borderId="30" applyNumberFormat="0" applyAlignment="0" applyProtection="0"/>
    <xf numFmtId="0" fontId="73" fillId="0" borderId="0" applyFill="0" applyBorder="0">
      <alignment vertical="center"/>
    </xf>
    <xf numFmtId="177" fontId="67" fillId="0" borderId="0" applyFill="0" applyBorder="0">
      <alignment horizontal="center" vertical="center"/>
    </xf>
    <xf numFmtId="178" fontId="67" fillId="0" borderId="0" applyFill="0" applyBorder="0">
      <alignment horizontal="right" vertical="center"/>
    </xf>
    <xf numFmtId="179" fontId="67" fillId="0" borderId="0" applyFill="0" applyBorder="0">
      <alignment horizontal="center" vertical="center"/>
    </xf>
    <xf numFmtId="180" fontId="67" fillId="0" borderId="0" applyFill="0" applyBorder="0">
      <alignment horizontal="center" vertical="center"/>
    </xf>
    <xf numFmtId="181" fontId="67" fillId="0" borderId="0" applyFill="0" applyBorder="0">
      <alignment horizontal="center" vertical="center"/>
    </xf>
    <xf numFmtId="0" fontId="74" fillId="0" borderId="0" applyFill="0" applyBorder="0">
      <alignment horizontal="right" vertical="center"/>
    </xf>
    <xf numFmtId="182" fontId="67" fillId="0" borderId="0" applyFill="0" applyBorder="0">
      <alignment horizontal="right" vertical="center"/>
    </xf>
    <xf numFmtId="0" fontId="75" fillId="0" borderId="0" applyFill="0" applyBorder="0">
      <alignment vertical="center"/>
    </xf>
    <xf numFmtId="0" fontId="21" fillId="0" borderId="0" applyFill="0" applyBorder="0">
      <alignment vertical="center"/>
    </xf>
    <xf numFmtId="0" fontId="74" fillId="0" borderId="0" applyFill="0" applyBorder="0">
      <alignment vertical="center"/>
    </xf>
    <xf numFmtId="0" fontId="67" fillId="0" borderId="0" applyFill="0" applyBorder="0">
      <alignment vertical="center"/>
    </xf>
    <xf numFmtId="5" fontId="67" fillId="0" borderId="0" applyFill="0" applyBorder="0">
      <alignment horizontal="center" vertical="center"/>
    </xf>
    <xf numFmtId="167" fontId="67" fillId="0" borderId="0" applyFill="0" applyBorder="0">
      <alignment horizontal="center" vertical="center"/>
    </xf>
    <xf numFmtId="168" fontId="67" fillId="0" borderId="0" applyFill="0" applyBorder="0">
      <alignment horizontal="center" vertical="center"/>
    </xf>
    <xf numFmtId="37" fontId="67" fillId="0" borderId="0" applyFill="0" applyBorder="0">
      <alignment horizontal="center" vertical="center"/>
    </xf>
    <xf numFmtId="169" fontId="67" fillId="0" borderId="0" applyFill="0" applyBorder="0">
      <alignment horizontal="center" vertical="center"/>
    </xf>
    <xf numFmtId="0" fontId="67" fillId="0" borderId="0" applyFill="0" applyBorder="0">
      <alignment horizontal="center" vertical="center"/>
    </xf>
    <xf numFmtId="170" fontId="67" fillId="0" borderId="0" applyFill="0" applyBorder="0">
      <alignment horizontal="center" vertical="center"/>
    </xf>
    <xf numFmtId="0" fontId="76" fillId="0" borderId="0" applyFill="0" applyBorder="0">
      <alignment vertical="center"/>
    </xf>
    <xf numFmtId="1" fontId="77" fillId="0" borderId="0" applyProtection="0">
      <alignment horizontal="right" vertical="center"/>
    </xf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3" fillId="0" borderId="0" applyFill="0" applyBorder="0">
      <alignment horizontal="right" vertical="center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78" fillId="0" borderId="31">
      <alignment horizontal="center"/>
    </xf>
    <xf numFmtId="0" fontId="78" fillId="0" borderId="31">
      <alignment horizontal="center"/>
    </xf>
    <xf numFmtId="3" fontId="35" fillId="0" borderId="0" applyFont="0" applyFill="0" applyBorder="0" applyAlignment="0" applyProtection="0"/>
    <xf numFmtId="0" fontId="35" fillId="79" borderId="0" applyNumberFormat="0" applyFont="0" applyBorder="0" applyAlignment="0" applyProtection="0"/>
    <xf numFmtId="171" fontId="26" fillId="0" borderId="0" applyFill="0" applyBorder="0">
      <alignment horizontal="right" vertical="center"/>
    </xf>
    <xf numFmtId="183" fontId="26" fillId="0" borderId="0" applyFill="0" applyBorder="0">
      <alignment horizontal="right" vertical="center"/>
    </xf>
    <xf numFmtId="173" fontId="26" fillId="0" borderId="0" applyFill="0" applyBorder="0">
      <alignment horizontal="right" vertical="center"/>
    </xf>
    <xf numFmtId="174" fontId="26" fillId="0" borderId="0" applyFill="0" applyBorder="0">
      <alignment horizontal="right" vertical="center"/>
    </xf>
    <xf numFmtId="175" fontId="26" fillId="0" borderId="0" applyFill="0" applyBorder="0">
      <alignment horizontal="right" vertical="center"/>
    </xf>
    <xf numFmtId="176" fontId="26" fillId="0" borderId="0" applyFill="0" applyBorder="0">
      <alignment horizontal="right" vertical="center"/>
    </xf>
    <xf numFmtId="4" fontId="75" fillId="78" borderId="32" applyNumberFormat="0" applyProtection="0">
      <alignment vertical="center"/>
    </xf>
    <xf numFmtId="4" fontId="75" fillId="78" borderId="32" applyNumberFormat="0" applyProtection="0">
      <alignment vertical="center"/>
    </xf>
    <xf numFmtId="4" fontId="75" fillId="78" borderId="32" applyNumberFormat="0" applyProtection="0">
      <alignment vertical="center"/>
    </xf>
    <xf numFmtId="4" fontId="75" fillId="78" borderId="32" applyNumberFormat="0" applyProtection="0">
      <alignment vertical="center"/>
    </xf>
    <xf numFmtId="4" fontId="75" fillId="78" borderId="32" applyNumberFormat="0" applyProtection="0">
      <alignment vertical="center"/>
    </xf>
    <xf numFmtId="4" fontId="75" fillId="78" borderId="32" applyNumberFormat="0" applyProtection="0">
      <alignment vertical="center"/>
    </xf>
    <xf numFmtId="4" fontId="75" fillId="78" borderId="32" applyNumberFormat="0" applyProtection="0">
      <alignment vertical="center"/>
    </xf>
    <xf numFmtId="4" fontId="75" fillId="78" borderId="32" applyNumberFormat="0" applyProtection="0">
      <alignment vertical="center"/>
    </xf>
    <xf numFmtId="4" fontId="75" fillId="78" borderId="32" applyNumberFormat="0" applyProtection="0">
      <alignment vertical="center"/>
    </xf>
    <xf numFmtId="4" fontId="75" fillId="78" borderId="32" applyNumberFormat="0" applyProtection="0">
      <alignment vertical="center"/>
    </xf>
    <xf numFmtId="4" fontId="75" fillId="78" borderId="32" applyNumberFormat="0" applyProtection="0">
      <alignment vertical="center"/>
    </xf>
    <xf numFmtId="4" fontId="75" fillId="78" borderId="32" applyNumberFormat="0" applyProtection="0">
      <alignment vertical="center"/>
    </xf>
    <xf numFmtId="4" fontId="79" fillId="78" borderId="32" applyNumberFormat="0" applyProtection="0">
      <alignment vertical="center"/>
    </xf>
    <xf numFmtId="4" fontId="79" fillId="78" borderId="32" applyNumberFormat="0" applyProtection="0">
      <alignment vertical="center"/>
    </xf>
    <xf numFmtId="4" fontId="79" fillId="78" borderId="32" applyNumberFormat="0" applyProtection="0">
      <alignment vertical="center"/>
    </xf>
    <xf numFmtId="4" fontId="79" fillId="78" borderId="32" applyNumberFormat="0" applyProtection="0">
      <alignment vertical="center"/>
    </xf>
    <xf numFmtId="4" fontId="79" fillId="78" borderId="32" applyNumberFormat="0" applyProtection="0">
      <alignment vertical="center"/>
    </xf>
    <xf numFmtId="4" fontId="79" fillId="78" borderId="32" applyNumberFormat="0" applyProtection="0">
      <alignment vertical="center"/>
    </xf>
    <xf numFmtId="4" fontId="79" fillId="78" borderId="32" applyNumberFormat="0" applyProtection="0">
      <alignment vertical="center"/>
    </xf>
    <xf numFmtId="4" fontId="79" fillId="78" borderId="32" applyNumberFormat="0" applyProtection="0">
      <alignment vertical="center"/>
    </xf>
    <xf numFmtId="4" fontId="79" fillId="78" borderId="32" applyNumberFormat="0" applyProtection="0">
      <alignment vertical="center"/>
    </xf>
    <xf numFmtId="4" fontId="79" fillId="78" borderId="32" applyNumberFormat="0" applyProtection="0">
      <alignment vertical="center"/>
    </xf>
    <xf numFmtId="4" fontId="79" fillId="78" borderId="32" applyNumberFormat="0" applyProtection="0">
      <alignment vertical="center"/>
    </xf>
    <xf numFmtId="4" fontId="79" fillId="78" borderId="32" applyNumberFormat="0" applyProtection="0">
      <alignment vertical="center"/>
    </xf>
    <xf numFmtId="4" fontId="75" fillId="78" borderId="32" applyNumberFormat="0" applyProtection="0">
      <alignment horizontal="left" vertical="center" indent="1"/>
    </xf>
    <xf numFmtId="4" fontId="75" fillId="78" borderId="32" applyNumberFormat="0" applyProtection="0">
      <alignment horizontal="left" vertical="center" indent="1"/>
    </xf>
    <xf numFmtId="4" fontId="75" fillId="78" borderId="32" applyNumberFormat="0" applyProtection="0">
      <alignment horizontal="left" vertical="center" indent="1"/>
    </xf>
    <xf numFmtId="4" fontId="75" fillId="78" borderId="32" applyNumberFormat="0" applyProtection="0">
      <alignment horizontal="left" vertical="center" indent="1"/>
    </xf>
    <xf numFmtId="4" fontId="75" fillId="78" borderId="32" applyNumberFormat="0" applyProtection="0">
      <alignment horizontal="left" vertical="center" indent="1"/>
    </xf>
    <xf numFmtId="4" fontId="75" fillId="78" borderId="32" applyNumberFormat="0" applyProtection="0">
      <alignment horizontal="left" vertical="center" indent="1"/>
    </xf>
    <xf numFmtId="4" fontId="75" fillId="78" borderId="32" applyNumberFormat="0" applyProtection="0">
      <alignment horizontal="left" vertical="center" indent="1"/>
    </xf>
    <xf numFmtId="4" fontId="75" fillId="78" borderId="32" applyNumberFormat="0" applyProtection="0">
      <alignment horizontal="left" vertical="center" indent="1"/>
    </xf>
    <xf numFmtId="4" fontId="75" fillId="78" borderId="32" applyNumberFormat="0" applyProtection="0">
      <alignment horizontal="left" vertical="center" indent="1"/>
    </xf>
    <xf numFmtId="4" fontId="75" fillId="78" borderId="32" applyNumberFormat="0" applyProtection="0">
      <alignment horizontal="left" vertical="center" indent="1"/>
    </xf>
    <xf numFmtId="4" fontId="75" fillId="78" borderId="32" applyNumberFormat="0" applyProtection="0">
      <alignment horizontal="left" vertical="center" indent="1"/>
    </xf>
    <xf numFmtId="4" fontId="75" fillId="78" borderId="32" applyNumberFormat="0" applyProtection="0">
      <alignment horizontal="left" vertical="center" indent="1"/>
    </xf>
    <xf numFmtId="166" fontId="75" fillId="78" borderId="32" applyNumberFormat="0" applyProtection="0">
      <alignment horizontal="left" vertical="top" indent="1"/>
    </xf>
    <xf numFmtId="166" fontId="75" fillId="78" borderId="32" applyNumberFormat="0" applyProtection="0">
      <alignment horizontal="left" vertical="top" indent="1"/>
    </xf>
    <xf numFmtId="166" fontId="75" fillId="78" borderId="32" applyNumberFormat="0" applyProtection="0">
      <alignment horizontal="left" vertical="top" indent="1"/>
    </xf>
    <xf numFmtId="166" fontId="75" fillId="78" borderId="32" applyNumberFormat="0" applyProtection="0">
      <alignment horizontal="left" vertical="top" indent="1"/>
    </xf>
    <xf numFmtId="166" fontId="75" fillId="78" borderId="32" applyNumberFormat="0" applyProtection="0">
      <alignment horizontal="left" vertical="top" indent="1"/>
    </xf>
    <xf numFmtId="166" fontId="75" fillId="78" borderId="32" applyNumberFormat="0" applyProtection="0">
      <alignment horizontal="left" vertical="top" indent="1"/>
    </xf>
    <xf numFmtId="166" fontId="75" fillId="78" borderId="32" applyNumberFormat="0" applyProtection="0">
      <alignment horizontal="left" vertical="top" indent="1"/>
    </xf>
    <xf numFmtId="166" fontId="75" fillId="78" borderId="32" applyNumberFormat="0" applyProtection="0">
      <alignment horizontal="left" vertical="top" indent="1"/>
    </xf>
    <xf numFmtId="166" fontId="75" fillId="78" borderId="32" applyNumberFormat="0" applyProtection="0">
      <alignment horizontal="left" vertical="top" indent="1"/>
    </xf>
    <xf numFmtId="166" fontId="75" fillId="78" borderId="32" applyNumberFormat="0" applyProtection="0">
      <alignment horizontal="left" vertical="top" indent="1"/>
    </xf>
    <xf numFmtId="166" fontId="75" fillId="78" borderId="32" applyNumberFormat="0" applyProtection="0">
      <alignment horizontal="left" vertical="top" indent="1"/>
    </xf>
    <xf numFmtId="166" fontId="75" fillId="78" borderId="32" applyNumberFormat="0" applyProtection="0">
      <alignment horizontal="left" vertical="top" indent="1"/>
    </xf>
    <xf numFmtId="4" fontId="75" fillId="34" borderId="0" applyNumberFormat="0" applyProtection="0">
      <alignment horizontal="left" vertical="center" indent="1"/>
    </xf>
    <xf numFmtId="4" fontId="18" fillId="35" borderId="32" applyNumberFormat="0" applyProtection="0">
      <alignment horizontal="right" vertical="center"/>
    </xf>
    <xf numFmtId="4" fontId="18" fillId="35" borderId="32" applyNumberFormat="0" applyProtection="0">
      <alignment horizontal="right" vertical="center"/>
    </xf>
    <xf numFmtId="4" fontId="18" fillId="35" borderId="32" applyNumberFormat="0" applyProtection="0">
      <alignment horizontal="right" vertical="center"/>
    </xf>
    <xf numFmtId="4" fontId="18" fillId="35" borderId="32" applyNumberFormat="0" applyProtection="0">
      <alignment horizontal="right" vertical="center"/>
    </xf>
    <xf numFmtId="4" fontId="18" fillId="35" borderId="32" applyNumberFormat="0" applyProtection="0">
      <alignment horizontal="right" vertical="center"/>
    </xf>
    <xf numFmtId="4" fontId="18" fillId="35" borderId="32" applyNumberFormat="0" applyProtection="0">
      <alignment horizontal="right" vertical="center"/>
    </xf>
    <xf numFmtId="4" fontId="18" fillId="35" borderId="32" applyNumberFormat="0" applyProtection="0">
      <alignment horizontal="right" vertical="center"/>
    </xf>
    <xf numFmtId="4" fontId="18" fillId="35" borderId="32" applyNumberFormat="0" applyProtection="0">
      <alignment horizontal="right" vertical="center"/>
    </xf>
    <xf numFmtId="4" fontId="18" fillId="35" borderId="32" applyNumberFormat="0" applyProtection="0">
      <alignment horizontal="right" vertical="center"/>
    </xf>
    <xf numFmtId="4" fontId="18" fillId="35" borderId="32" applyNumberFormat="0" applyProtection="0">
      <alignment horizontal="right" vertical="center"/>
    </xf>
    <xf numFmtId="4" fontId="18" fillId="35" borderId="32" applyNumberFormat="0" applyProtection="0">
      <alignment horizontal="right" vertical="center"/>
    </xf>
    <xf numFmtId="4" fontId="18" fillId="35" borderId="32" applyNumberFormat="0" applyProtection="0">
      <alignment horizontal="right" vertical="center"/>
    </xf>
    <xf numFmtId="4" fontId="18" fillId="36" borderId="32" applyNumberFormat="0" applyProtection="0">
      <alignment horizontal="right" vertical="center"/>
    </xf>
    <xf numFmtId="4" fontId="18" fillId="36" borderId="32" applyNumberFormat="0" applyProtection="0">
      <alignment horizontal="right" vertical="center"/>
    </xf>
    <xf numFmtId="4" fontId="18" fillId="36" borderId="32" applyNumberFormat="0" applyProtection="0">
      <alignment horizontal="right" vertical="center"/>
    </xf>
    <xf numFmtId="4" fontId="18" fillId="36" borderId="32" applyNumberFormat="0" applyProtection="0">
      <alignment horizontal="right" vertical="center"/>
    </xf>
    <xf numFmtId="4" fontId="18" fillId="36" borderId="32" applyNumberFormat="0" applyProtection="0">
      <alignment horizontal="right" vertical="center"/>
    </xf>
    <xf numFmtId="4" fontId="18" fillId="36" borderId="32" applyNumberFormat="0" applyProtection="0">
      <alignment horizontal="right" vertical="center"/>
    </xf>
    <xf numFmtId="4" fontId="18" fillId="36" borderId="32" applyNumberFormat="0" applyProtection="0">
      <alignment horizontal="right" vertical="center"/>
    </xf>
    <xf numFmtId="4" fontId="18" fillId="36" borderId="32" applyNumberFormat="0" applyProtection="0">
      <alignment horizontal="right" vertical="center"/>
    </xf>
    <xf numFmtId="4" fontId="18" fillId="36" borderId="32" applyNumberFormat="0" applyProtection="0">
      <alignment horizontal="right" vertical="center"/>
    </xf>
    <xf numFmtId="4" fontId="18" fillId="36" borderId="32" applyNumberFormat="0" applyProtection="0">
      <alignment horizontal="right" vertical="center"/>
    </xf>
    <xf numFmtId="4" fontId="18" fillId="36" borderId="32" applyNumberFormat="0" applyProtection="0">
      <alignment horizontal="right" vertical="center"/>
    </xf>
    <xf numFmtId="4" fontId="18" fillId="36" borderId="32" applyNumberFormat="0" applyProtection="0">
      <alignment horizontal="right" vertical="center"/>
    </xf>
    <xf numFmtId="4" fontId="18" fillId="61" borderId="32" applyNumberFormat="0" applyProtection="0">
      <alignment horizontal="right" vertical="center"/>
    </xf>
    <xf numFmtId="4" fontId="18" fillId="61" borderId="32" applyNumberFormat="0" applyProtection="0">
      <alignment horizontal="right" vertical="center"/>
    </xf>
    <xf numFmtId="4" fontId="18" fillId="61" borderId="32" applyNumberFormat="0" applyProtection="0">
      <alignment horizontal="right" vertical="center"/>
    </xf>
    <xf numFmtId="4" fontId="18" fillId="61" borderId="32" applyNumberFormat="0" applyProtection="0">
      <alignment horizontal="right" vertical="center"/>
    </xf>
    <xf numFmtId="4" fontId="18" fillId="61" borderId="32" applyNumberFormat="0" applyProtection="0">
      <alignment horizontal="right" vertical="center"/>
    </xf>
    <xf numFmtId="4" fontId="18" fillId="61" borderId="32" applyNumberFormat="0" applyProtection="0">
      <alignment horizontal="right" vertical="center"/>
    </xf>
    <xf numFmtId="4" fontId="18" fillId="61" borderId="32" applyNumberFormat="0" applyProtection="0">
      <alignment horizontal="right" vertical="center"/>
    </xf>
    <xf numFmtId="4" fontId="18" fillId="61" borderId="32" applyNumberFormat="0" applyProtection="0">
      <alignment horizontal="right" vertical="center"/>
    </xf>
    <xf numFmtId="4" fontId="18" fillId="61" borderId="32" applyNumberFormat="0" applyProtection="0">
      <alignment horizontal="right" vertical="center"/>
    </xf>
    <xf numFmtId="4" fontId="18" fillId="61" borderId="32" applyNumberFormat="0" applyProtection="0">
      <alignment horizontal="right" vertical="center"/>
    </xf>
    <xf numFmtId="4" fontId="18" fillId="61" borderId="32" applyNumberFormat="0" applyProtection="0">
      <alignment horizontal="right" vertical="center"/>
    </xf>
    <xf numFmtId="4" fontId="18" fillId="61" borderId="32" applyNumberFormat="0" applyProtection="0">
      <alignment horizontal="right" vertical="center"/>
    </xf>
    <xf numFmtId="4" fontId="18" fillId="48" borderId="32" applyNumberFormat="0" applyProtection="0">
      <alignment horizontal="right" vertical="center"/>
    </xf>
    <xf numFmtId="4" fontId="18" fillId="48" borderId="32" applyNumberFormat="0" applyProtection="0">
      <alignment horizontal="right" vertical="center"/>
    </xf>
    <xf numFmtId="4" fontId="18" fillId="48" borderId="32" applyNumberFormat="0" applyProtection="0">
      <alignment horizontal="right" vertical="center"/>
    </xf>
    <xf numFmtId="4" fontId="18" fillId="48" borderId="32" applyNumberFormat="0" applyProtection="0">
      <alignment horizontal="right" vertical="center"/>
    </xf>
    <xf numFmtId="4" fontId="18" fillId="48" borderId="32" applyNumberFormat="0" applyProtection="0">
      <alignment horizontal="right" vertical="center"/>
    </xf>
    <xf numFmtId="4" fontId="18" fillId="48" borderId="32" applyNumberFormat="0" applyProtection="0">
      <alignment horizontal="right" vertical="center"/>
    </xf>
    <xf numFmtId="4" fontId="18" fillId="48" borderId="32" applyNumberFormat="0" applyProtection="0">
      <alignment horizontal="right" vertical="center"/>
    </xf>
    <xf numFmtId="4" fontId="18" fillId="48" borderId="32" applyNumberFormat="0" applyProtection="0">
      <alignment horizontal="right" vertical="center"/>
    </xf>
    <xf numFmtId="4" fontId="18" fillId="48" borderId="32" applyNumberFormat="0" applyProtection="0">
      <alignment horizontal="right" vertical="center"/>
    </xf>
    <xf numFmtId="4" fontId="18" fillId="48" borderId="32" applyNumberFormat="0" applyProtection="0">
      <alignment horizontal="right" vertical="center"/>
    </xf>
    <xf numFmtId="4" fontId="18" fillId="48" borderId="32" applyNumberFormat="0" applyProtection="0">
      <alignment horizontal="right" vertical="center"/>
    </xf>
    <xf numFmtId="4" fontId="18" fillId="48" borderId="32" applyNumberFormat="0" applyProtection="0">
      <alignment horizontal="right" vertical="center"/>
    </xf>
    <xf numFmtId="4" fontId="18" fillId="52" borderId="32" applyNumberFormat="0" applyProtection="0">
      <alignment horizontal="right" vertical="center"/>
    </xf>
    <xf numFmtId="4" fontId="18" fillId="52" borderId="32" applyNumberFormat="0" applyProtection="0">
      <alignment horizontal="right" vertical="center"/>
    </xf>
    <xf numFmtId="4" fontId="18" fillId="52" borderId="32" applyNumberFormat="0" applyProtection="0">
      <alignment horizontal="right" vertical="center"/>
    </xf>
    <xf numFmtId="4" fontId="18" fillId="52" borderId="32" applyNumberFormat="0" applyProtection="0">
      <alignment horizontal="right" vertical="center"/>
    </xf>
    <xf numFmtId="4" fontId="18" fillId="52" borderId="32" applyNumberFormat="0" applyProtection="0">
      <alignment horizontal="right" vertical="center"/>
    </xf>
    <xf numFmtId="4" fontId="18" fillId="52" borderId="32" applyNumberFormat="0" applyProtection="0">
      <alignment horizontal="right" vertical="center"/>
    </xf>
    <xf numFmtId="4" fontId="18" fillId="52" borderId="32" applyNumberFormat="0" applyProtection="0">
      <alignment horizontal="right" vertical="center"/>
    </xf>
    <xf numFmtId="4" fontId="18" fillId="52" borderId="32" applyNumberFormat="0" applyProtection="0">
      <alignment horizontal="right" vertical="center"/>
    </xf>
    <xf numFmtId="4" fontId="18" fillId="52" borderId="32" applyNumberFormat="0" applyProtection="0">
      <alignment horizontal="right" vertical="center"/>
    </xf>
    <xf numFmtId="4" fontId="18" fillId="52" borderId="32" applyNumberFormat="0" applyProtection="0">
      <alignment horizontal="right" vertical="center"/>
    </xf>
    <xf numFmtId="4" fontId="18" fillId="52" borderId="32" applyNumberFormat="0" applyProtection="0">
      <alignment horizontal="right" vertical="center"/>
    </xf>
    <xf numFmtId="4" fontId="18" fillId="52" borderId="32" applyNumberFormat="0" applyProtection="0">
      <alignment horizontal="right" vertical="center"/>
    </xf>
    <xf numFmtId="4" fontId="18" fillId="70" borderId="32" applyNumberFormat="0" applyProtection="0">
      <alignment horizontal="right" vertical="center"/>
    </xf>
    <xf numFmtId="4" fontId="18" fillId="70" borderId="32" applyNumberFormat="0" applyProtection="0">
      <alignment horizontal="right" vertical="center"/>
    </xf>
    <xf numFmtId="4" fontId="18" fillId="70" borderId="32" applyNumberFormat="0" applyProtection="0">
      <alignment horizontal="right" vertical="center"/>
    </xf>
    <xf numFmtId="4" fontId="18" fillId="70" borderId="32" applyNumberFormat="0" applyProtection="0">
      <alignment horizontal="right" vertical="center"/>
    </xf>
    <xf numFmtId="4" fontId="18" fillId="70" borderId="32" applyNumberFormat="0" applyProtection="0">
      <alignment horizontal="right" vertical="center"/>
    </xf>
    <xf numFmtId="4" fontId="18" fillId="70" borderId="32" applyNumberFormat="0" applyProtection="0">
      <alignment horizontal="right" vertical="center"/>
    </xf>
    <xf numFmtId="4" fontId="18" fillId="70" borderId="32" applyNumberFormat="0" applyProtection="0">
      <alignment horizontal="right" vertical="center"/>
    </xf>
    <xf numFmtId="4" fontId="18" fillId="70" borderId="32" applyNumberFormat="0" applyProtection="0">
      <alignment horizontal="right" vertical="center"/>
    </xf>
    <xf numFmtId="4" fontId="18" fillId="70" borderId="32" applyNumberFormat="0" applyProtection="0">
      <alignment horizontal="right" vertical="center"/>
    </xf>
    <xf numFmtId="4" fontId="18" fillId="70" borderId="32" applyNumberFormat="0" applyProtection="0">
      <alignment horizontal="right" vertical="center"/>
    </xf>
    <xf numFmtId="4" fontId="18" fillId="70" borderId="32" applyNumberFormat="0" applyProtection="0">
      <alignment horizontal="right" vertical="center"/>
    </xf>
    <xf numFmtId="4" fontId="18" fillId="70" borderId="32" applyNumberFormat="0" applyProtection="0">
      <alignment horizontal="right" vertical="center"/>
    </xf>
    <xf numFmtId="4" fontId="18" fillId="46" borderId="32" applyNumberFormat="0" applyProtection="0">
      <alignment horizontal="right" vertical="center"/>
    </xf>
    <xf numFmtId="4" fontId="18" fillId="46" borderId="32" applyNumberFormat="0" applyProtection="0">
      <alignment horizontal="right" vertical="center"/>
    </xf>
    <xf numFmtId="4" fontId="18" fillId="46" borderId="32" applyNumberFormat="0" applyProtection="0">
      <alignment horizontal="right" vertical="center"/>
    </xf>
    <xf numFmtId="4" fontId="18" fillId="46" borderId="32" applyNumberFormat="0" applyProtection="0">
      <alignment horizontal="right" vertical="center"/>
    </xf>
    <xf numFmtId="4" fontId="18" fillId="46" borderId="32" applyNumberFormat="0" applyProtection="0">
      <alignment horizontal="right" vertical="center"/>
    </xf>
    <xf numFmtId="4" fontId="18" fillId="46" borderId="32" applyNumberFormat="0" applyProtection="0">
      <alignment horizontal="right" vertical="center"/>
    </xf>
    <xf numFmtId="4" fontId="18" fillId="46" borderId="32" applyNumberFormat="0" applyProtection="0">
      <alignment horizontal="right" vertical="center"/>
    </xf>
    <xf numFmtId="4" fontId="18" fillId="46" borderId="32" applyNumberFormat="0" applyProtection="0">
      <alignment horizontal="right" vertical="center"/>
    </xf>
    <xf numFmtId="4" fontId="18" fillId="46" borderId="32" applyNumberFormat="0" applyProtection="0">
      <alignment horizontal="right" vertical="center"/>
    </xf>
    <xf numFmtId="4" fontId="18" fillId="46" borderId="32" applyNumberFormat="0" applyProtection="0">
      <alignment horizontal="right" vertical="center"/>
    </xf>
    <xf numFmtId="4" fontId="18" fillId="46" borderId="32" applyNumberFormat="0" applyProtection="0">
      <alignment horizontal="right" vertical="center"/>
    </xf>
    <xf numFmtId="4" fontId="18" fillId="46" borderId="32" applyNumberFormat="0" applyProtection="0">
      <alignment horizontal="right" vertical="center"/>
    </xf>
    <xf numFmtId="4" fontId="18" fillId="80" borderId="32" applyNumberFormat="0" applyProtection="0">
      <alignment horizontal="right" vertical="center"/>
    </xf>
    <xf numFmtId="4" fontId="18" fillId="80" borderId="32" applyNumberFormat="0" applyProtection="0">
      <alignment horizontal="right" vertical="center"/>
    </xf>
    <xf numFmtId="4" fontId="18" fillId="80" borderId="32" applyNumberFormat="0" applyProtection="0">
      <alignment horizontal="right" vertical="center"/>
    </xf>
    <xf numFmtId="4" fontId="18" fillId="80" borderId="32" applyNumberFormat="0" applyProtection="0">
      <alignment horizontal="right" vertical="center"/>
    </xf>
    <xf numFmtId="4" fontId="18" fillId="80" borderId="32" applyNumberFormat="0" applyProtection="0">
      <alignment horizontal="right" vertical="center"/>
    </xf>
    <xf numFmtId="4" fontId="18" fillId="80" borderId="32" applyNumberFormat="0" applyProtection="0">
      <alignment horizontal="right" vertical="center"/>
    </xf>
    <xf numFmtId="4" fontId="18" fillId="80" borderId="32" applyNumberFormat="0" applyProtection="0">
      <alignment horizontal="right" vertical="center"/>
    </xf>
    <xf numFmtId="4" fontId="18" fillId="80" borderId="32" applyNumberFormat="0" applyProtection="0">
      <alignment horizontal="right" vertical="center"/>
    </xf>
    <xf numFmtId="4" fontId="18" fillId="80" borderId="32" applyNumberFormat="0" applyProtection="0">
      <alignment horizontal="right" vertical="center"/>
    </xf>
    <xf numFmtId="4" fontId="18" fillId="80" borderId="32" applyNumberFormat="0" applyProtection="0">
      <alignment horizontal="right" vertical="center"/>
    </xf>
    <xf numFmtId="4" fontId="18" fillId="80" borderId="32" applyNumberFormat="0" applyProtection="0">
      <alignment horizontal="right" vertical="center"/>
    </xf>
    <xf numFmtId="4" fontId="18" fillId="80" borderId="32" applyNumberFormat="0" applyProtection="0">
      <alignment horizontal="right" vertical="center"/>
    </xf>
    <xf numFmtId="4" fontId="18" fillId="45" borderId="32" applyNumberFormat="0" applyProtection="0">
      <alignment horizontal="right" vertical="center"/>
    </xf>
    <xf numFmtId="4" fontId="18" fillId="45" borderId="32" applyNumberFormat="0" applyProtection="0">
      <alignment horizontal="right" vertical="center"/>
    </xf>
    <xf numFmtId="4" fontId="18" fillId="45" borderId="32" applyNumberFormat="0" applyProtection="0">
      <alignment horizontal="right" vertical="center"/>
    </xf>
    <xf numFmtId="4" fontId="18" fillId="45" borderId="32" applyNumberFormat="0" applyProtection="0">
      <alignment horizontal="right" vertical="center"/>
    </xf>
    <xf numFmtId="4" fontId="18" fillId="45" borderId="32" applyNumberFormat="0" applyProtection="0">
      <alignment horizontal="right" vertical="center"/>
    </xf>
    <xf numFmtId="4" fontId="18" fillId="45" borderId="32" applyNumberFormat="0" applyProtection="0">
      <alignment horizontal="right" vertical="center"/>
    </xf>
    <xf numFmtId="4" fontId="18" fillId="45" borderId="32" applyNumberFormat="0" applyProtection="0">
      <alignment horizontal="right" vertical="center"/>
    </xf>
    <xf numFmtId="4" fontId="18" fillId="45" borderId="32" applyNumberFormat="0" applyProtection="0">
      <alignment horizontal="right" vertical="center"/>
    </xf>
    <xf numFmtId="4" fontId="18" fillId="45" borderId="32" applyNumberFormat="0" applyProtection="0">
      <alignment horizontal="right" vertical="center"/>
    </xf>
    <xf numFmtId="4" fontId="18" fillId="45" borderId="32" applyNumberFormat="0" applyProtection="0">
      <alignment horizontal="right" vertical="center"/>
    </xf>
    <xf numFmtId="4" fontId="18" fillId="45" borderId="32" applyNumberFormat="0" applyProtection="0">
      <alignment horizontal="right" vertical="center"/>
    </xf>
    <xf numFmtId="4" fontId="18" fillId="45" borderId="32" applyNumberFormat="0" applyProtection="0">
      <alignment horizontal="right" vertical="center"/>
    </xf>
    <xf numFmtId="4" fontId="75" fillId="81" borderId="33" applyNumberFormat="0" applyProtection="0">
      <alignment horizontal="left" vertical="center" indent="1"/>
    </xf>
    <xf numFmtId="4" fontId="75" fillId="81" borderId="33" applyNumberFormat="0" applyProtection="0">
      <alignment horizontal="left" vertical="center" indent="1"/>
    </xf>
    <xf numFmtId="4" fontId="18" fillId="82" borderId="0" applyNumberFormat="0" applyProtection="0">
      <alignment horizontal="left" vertical="center" indent="1"/>
    </xf>
    <xf numFmtId="4" fontId="76" fillId="44" borderId="0" applyNumberFormat="0" applyProtection="0">
      <alignment horizontal="left" vertical="center" indent="1"/>
    </xf>
    <xf numFmtId="4" fontId="18" fillId="34" borderId="32" applyNumberFormat="0" applyProtection="0">
      <alignment horizontal="right" vertical="center"/>
    </xf>
    <xf numFmtId="4" fontId="18" fillId="34" borderId="32" applyNumberFormat="0" applyProtection="0">
      <alignment horizontal="right" vertical="center"/>
    </xf>
    <xf numFmtId="4" fontId="18" fillId="34" borderId="32" applyNumberFormat="0" applyProtection="0">
      <alignment horizontal="right" vertical="center"/>
    </xf>
    <xf numFmtId="4" fontId="18" fillId="34" borderId="32" applyNumberFormat="0" applyProtection="0">
      <alignment horizontal="right" vertical="center"/>
    </xf>
    <xf numFmtId="4" fontId="18" fillId="34" borderId="32" applyNumberFormat="0" applyProtection="0">
      <alignment horizontal="right" vertical="center"/>
    </xf>
    <xf numFmtId="4" fontId="18" fillId="34" borderId="32" applyNumberFormat="0" applyProtection="0">
      <alignment horizontal="right" vertical="center"/>
    </xf>
    <xf numFmtId="4" fontId="18" fillId="34" borderId="32" applyNumberFormat="0" applyProtection="0">
      <alignment horizontal="right" vertical="center"/>
    </xf>
    <xf numFmtId="4" fontId="18" fillId="34" borderId="32" applyNumberFormat="0" applyProtection="0">
      <alignment horizontal="right" vertical="center"/>
    </xf>
    <xf numFmtId="4" fontId="18" fillId="34" borderId="32" applyNumberFormat="0" applyProtection="0">
      <alignment horizontal="right" vertical="center"/>
    </xf>
    <xf numFmtId="4" fontId="18" fillId="34" borderId="32" applyNumberFormat="0" applyProtection="0">
      <alignment horizontal="right" vertical="center"/>
    </xf>
    <xf numFmtId="4" fontId="18" fillId="34" borderId="32" applyNumberFormat="0" applyProtection="0">
      <alignment horizontal="right" vertical="center"/>
    </xf>
    <xf numFmtId="4" fontId="18" fillId="34" borderId="32" applyNumberFormat="0" applyProtection="0">
      <alignment horizontal="right" vertical="center"/>
    </xf>
    <xf numFmtId="4" fontId="18" fillId="82" borderId="0" applyNumberFormat="0" applyProtection="0">
      <alignment horizontal="left" vertical="center" indent="1"/>
    </xf>
    <xf numFmtId="4" fontId="18" fillId="34" borderId="0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center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4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center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34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center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4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center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82" borderId="32" applyNumberFormat="0" applyProtection="0">
      <alignment horizontal="left" vertical="top" indent="1"/>
    </xf>
    <xf numFmtId="166" fontId="19" fillId="40" borderId="34" applyNumberFormat="0">
      <protection locked="0"/>
    </xf>
    <xf numFmtId="166" fontId="19" fillId="40" borderId="34" applyNumberFormat="0">
      <protection locked="0"/>
    </xf>
    <xf numFmtId="166" fontId="19" fillId="40" borderId="34" applyNumberFormat="0">
      <protection locked="0"/>
    </xf>
    <xf numFmtId="166" fontId="19" fillId="40" borderId="34" applyNumberFormat="0">
      <protection locked="0"/>
    </xf>
    <xf numFmtId="166" fontId="19" fillId="40" borderId="34" applyNumberFormat="0">
      <protection locked="0"/>
    </xf>
    <xf numFmtId="166" fontId="19" fillId="40" borderId="34" applyNumberFormat="0">
      <protection locked="0"/>
    </xf>
    <xf numFmtId="166" fontId="19" fillId="40" borderId="34" applyNumberFormat="0">
      <protection locked="0"/>
    </xf>
    <xf numFmtId="166" fontId="19" fillId="40" borderId="34" applyNumberFormat="0">
      <protection locked="0"/>
    </xf>
    <xf numFmtId="166" fontId="19" fillId="40" borderId="34" applyNumberFormat="0">
      <protection locked="0"/>
    </xf>
    <xf numFmtId="166" fontId="19" fillId="40" borderId="34" applyNumberFormat="0">
      <protection locked="0"/>
    </xf>
    <xf numFmtId="166" fontId="19" fillId="40" borderId="34" applyNumberFormat="0">
      <protection locked="0"/>
    </xf>
    <xf numFmtId="166" fontId="19" fillId="40" borderId="34" applyNumberFormat="0">
      <protection locked="0"/>
    </xf>
    <xf numFmtId="166" fontId="19" fillId="40" borderId="34" applyNumberFormat="0">
      <protection locked="0"/>
    </xf>
    <xf numFmtId="166" fontId="19" fillId="40" borderId="34" applyNumberFormat="0">
      <protection locked="0"/>
    </xf>
    <xf numFmtId="166" fontId="19" fillId="40" borderId="34" applyNumberFormat="0">
      <protection locked="0"/>
    </xf>
    <xf numFmtId="166" fontId="19" fillId="40" borderId="34" applyNumberFormat="0">
      <protection locked="0"/>
    </xf>
    <xf numFmtId="166" fontId="19" fillId="40" borderId="34" applyNumberFormat="0">
      <protection locked="0"/>
    </xf>
    <xf numFmtId="166" fontId="19" fillId="40" borderId="34" applyNumberFormat="0">
      <protection locked="0"/>
    </xf>
    <xf numFmtId="166" fontId="19" fillId="40" borderId="34" applyNumberFormat="0">
      <protection locked="0"/>
    </xf>
    <xf numFmtId="166" fontId="19" fillId="40" borderId="34" applyNumberFormat="0">
      <protection locked="0"/>
    </xf>
    <xf numFmtId="166" fontId="19" fillId="40" borderId="34" applyNumberFormat="0">
      <protection locked="0"/>
    </xf>
    <xf numFmtId="166" fontId="19" fillId="40" borderId="34" applyNumberFormat="0">
      <protection locked="0"/>
    </xf>
    <xf numFmtId="166" fontId="19" fillId="40" borderId="34" applyNumberFormat="0">
      <protection locked="0"/>
    </xf>
    <xf numFmtId="166" fontId="19" fillId="40" borderId="34" applyNumberFormat="0">
      <protection locked="0"/>
    </xf>
    <xf numFmtId="166" fontId="19" fillId="40" borderId="34" applyNumberFormat="0">
      <protection locked="0"/>
    </xf>
    <xf numFmtId="166" fontId="19" fillId="40" borderId="34" applyNumberFormat="0">
      <protection locked="0"/>
    </xf>
    <xf numFmtId="166" fontId="19" fillId="40" borderId="34" applyNumberFormat="0">
      <protection locked="0"/>
    </xf>
    <xf numFmtId="4" fontId="18" fillId="38" borderId="32" applyNumberFormat="0" applyProtection="0">
      <alignment vertical="center"/>
    </xf>
    <xf numFmtId="4" fontId="18" fillId="38" borderId="32" applyNumberFormat="0" applyProtection="0">
      <alignment vertical="center"/>
    </xf>
    <xf numFmtId="4" fontId="18" fillId="38" borderId="32" applyNumberFormat="0" applyProtection="0">
      <alignment vertical="center"/>
    </xf>
    <xf numFmtId="4" fontId="18" fillId="38" borderId="32" applyNumberFormat="0" applyProtection="0">
      <alignment vertical="center"/>
    </xf>
    <xf numFmtId="4" fontId="18" fillId="38" borderId="32" applyNumberFormat="0" applyProtection="0">
      <alignment vertical="center"/>
    </xf>
    <xf numFmtId="4" fontId="18" fillId="38" borderId="32" applyNumberFormat="0" applyProtection="0">
      <alignment vertical="center"/>
    </xf>
    <xf numFmtId="4" fontId="18" fillId="38" borderId="32" applyNumberFormat="0" applyProtection="0">
      <alignment vertical="center"/>
    </xf>
    <xf numFmtId="4" fontId="18" fillId="38" borderId="32" applyNumberFormat="0" applyProtection="0">
      <alignment vertical="center"/>
    </xf>
    <xf numFmtId="4" fontId="18" fillId="38" borderId="32" applyNumberFormat="0" applyProtection="0">
      <alignment vertical="center"/>
    </xf>
    <xf numFmtId="4" fontId="18" fillId="38" borderId="32" applyNumberFormat="0" applyProtection="0">
      <alignment vertical="center"/>
    </xf>
    <xf numFmtId="4" fontId="18" fillId="38" borderId="32" applyNumberFormat="0" applyProtection="0">
      <alignment vertical="center"/>
    </xf>
    <xf numFmtId="4" fontId="18" fillId="38" borderId="32" applyNumberFormat="0" applyProtection="0">
      <alignment vertical="center"/>
    </xf>
    <xf numFmtId="4" fontId="80" fillId="38" borderId="32" applyNumberFormat="0" applyProtection="0">
      <alignment vertical="center"/>
    </xf>
    <xf numFmtId="4" fontId="80" fillId="38" borderId="32" applyNumberFormat="0" applyProtection="0">
      <alignment vertical="center"/>
    </xf>
    <xf numFmtId="4" fontId="80" fillId="38" borderId="32" applyNumberFormat="0" applyProtection="0">
      <alignment vertical="center"/>
    </xf>
    <xf numFmtId="4" fontId="80" fillId="38" borderId="32" applyNumberFormat="0" applyProtection="0">
      <alignment vertical="center"/>
    </xf>
    <xf numFmtId="4" fontId="80" fillId="38" borderId="32" applyNumberFormat="0" applyProtection="0">
      <alignment vertical="center"/>
    </xf>
    <xf numFmtId="4" fontId="80" fillId="38" borderId="32" applyNumberFormat="0" applyProtection="0">
      <alignment vertical="center"/>
    </xf>
    <xf numFmtId="4" fontId="80" fillId="38" borderId="32" applyNumberFormat="0" applyProtection="0">
      <alignment vertical="center"/>
    </xf>
    <xf numFmtId="4" fontId="80" fillId="38" borderId="32" applyNumberFormat="0" applyProtection="0">
      <alignment vertical="center"/>
    </xf>
    <xf numFmtId="4" fontId="80" fillId="38" borderId="32" applyNumberFormat="0" applyProtection="0">
      <alignment vertical="center"/>
    </xf>
    <xf numFmtId="4" fontId="80" fillId="38" borderId="32" applyNumberFormat="0" applyProtection="0">
      <alignment vertical="center"/>
    </xf>
    <xf numFmtId="4" fontId="80" fillId="38" borderId="32" applyNumberFormat="0" applyProtection="0">
      <alignment vertical="center"/>
    </xf>
    <xf numFmtId="4" fontId="80" fillId="38" borderId="32" applyNumberFormat="0" applyProtection="0">
      <alignment vertical="center"/>
    </xf>
    <xf numFmtId="4" fontId="18" fillId="38" borderId="32" applyNumberFormat="0" applyProtection="0">
      <alignment horizontal="left" vertical="center" indent="1"/>
    </xf>
    <xf numFmtId="4" fontId="18" fillId="38" borderId="32" applyNumberFormat="0" applyProtection="0">
      <alignment horizontal="left" vertical="center" indent="1"/>
    </xf>
    <xf numFmtId="4" fontId="18" fillId="38" borderId="32" applyNumberFormat="0" applyProtection="0">
      <alignment horizontal="left" vertical="center" indent="1"/>
    </xf>
    <xf numFmtId="4" fontId="18" fillId="38" borderId="32" applyNumberFormat="0" applyProtection="0">
      <alignment horizontal="left" vertical="center" indent="1"/>
    </xf>
    <xf numFmtId="4" fontId="18" fillId="38" borderId="32" applyNumberFormat="0" applyProtection="0">
      <alignment horizontal="left" vertical="center" indent="1"/>
    </xf>
    <xf numFmtId="4" fontId="18" fillId="38" borderId="32" applyNumberFormat="0" applyProtection="0">
      <alignment horizontal="left" vertical="center" indent="1"/>
    </xf>
    <xf numFmtId="4" fontId="18" fillId="38" borderId="32" applyNumberFormat="0" applyProtection="0">
      <alignment horizontal="left" vertical="center" indent="1"/>
    </xf>
    <xf numFmtId="4" fontId="18" fillId="38" borderId="32" applyNumberFormat="0" applyProtection="0">
      <alignment horizontal="left" vertical="center" indent="1"/>
    </xf>
    <xf numFmtId="4" fontId="18" fillId="38" borderId="32" applyNumberFormat="0" applyProtection="0">
      <alignment horizontal="left" vertical="center" indent="1"/>
    </xf>
    <xf numFmtId="4" fontId="18" fillId="38" borderId="32" applyNumberFormat="0" applyProtection="0">
      <alignment horizontal="left" vertical="center" indent="1"/>
    </xf>
    <xf numFmtId="4" fontId="18" fillId="38" borderId="32" applyNumberFormat="0" applyProtection="0">
      <alignment horizontal="left" vertical="center" indent="1"/>
    </xf>
    <xf numFmtId="4" fontId="18" fillId="38" borderId="32" applyNumberFormat="0" applyProtection="0">
      <alignment horizontal="left" vertical="center" indent="1"/>
    </xf>
    <xf numFmtId="166" fontId="18" fillId="38" borderId="32" applyNumberFormat="0" applyProtection="0">
      <alignment horizontal="left" vertical="top" indent="1"/>
    </xf>
    <xf numFmtId="166" fontId="18" fillId="38" borderId="32" applyNumberFormat="0" applyProtection="0">
      <alignment horizontal="left" vertical="top" indent="1"/>
    </xf>
    <xf numFmtId="166" fontId="18" fillId="38" borderId="32" applyNumberFormat="0" applyProtection="0">
      <alignment horizontal="left" vertical="top" indent="1"/>
    </xf>
    <xf numFmtId="166" fontId="18" fillId="38" borderId="32" applyNumberFormat="0" applyProtection="0">
      <alignment horizontal="left" vertical="top" indent="1"/>
    </xf>
    <xf numFmtId="166" fontId="18" fillId="38" borderId="32" applyNumberFormat="0" applyProtection="0">
      <alignment horizontal="left" vertical="top" indent="1"/>
    </xf>
    <xf numFmtId="166" fontId="18" fillId="38" borderId="32" applyNumberFormat="0" applyProtection="0">
      <alignment horizontal="left" vertical="top" indent="1"/>
    </xf>
    <xf numFmtId="166" fontId="18" fillId="38" borderId="32" applyNumberFormat="0" applyProtection="0">
      <alignment horizontal="left" vertical="top" indent="1"/>
    </xf>
    <xf numFmtId="166" fontId="18" fillId="38" borderId="32" applyNumberFormat="0" applyProtection="0">
      <alignment horizontal="left" vertical="top" indent="1"/>
    </xf>
    <xf numFmtId="166" fontId="18" fillId="38" borderId="32" applyNumberFormat="0" applyProtection="0">
      <alignment horizontal="left" vertical="top" indent="1"/>
    </xf>
    <xf numFmtId="166" fontId="18" fillId="38" borderId="32" applyNumberFormat="0" applyProtection="0">
      <alignment horizontal="left" vertical="top" indent="1"/>
    </xf>
    <xf numFmtId="166" fontId="18" fillId="38" borderId="32" applyNumberFormat="0" applyProtection="0">
      <alignment horizontal="left" vertical="top" indent="1"/>
    </xf>
    <xf numFmtId="166" fontId="18" fillId="38" borderId="32" applyNumberFormat="0" applyProtection="0">
      <alignment horizontal="left" vertical="top" indent="1"/>
    </xf>
    <xf numFmtId="4" fontId="18" fillId="82" borderId="32" applyNumberFormat="0" applyProtection="0">
      <alignment horizontal="right" vertical="center"/>
    </xf>
    <xf numFmtId="4" fontId="18" fillId="82" borderId="32" applyNumberFormat="0" applyProtection="0">
      <alignment horizontal="right" vertical="center"/>
    </xf>
    <xf numFmtId="4" fontId="18" fillId="82" borderId="32" applyNumberFormat="0" applyProtection="0">
      <alignment horizontal="right" vertical="center"/>
    </xf>
    <xf numFmtId="4" fontId="18" fillId="82" borderId="32" applyNumberFormat="0" applyProtection="0">
      <alignment horizontal="right" vertical="center"/>
    </xf>
    <xf numFmtId="4" fontId="18" fillId="82" borderId="32" applyNumberFormat="0" applyProtection="0">
      <alignment horizontal="right" vertical="center"/>
    </xf>
    <xf numFmtId="4" fontId="18" fillId="82" borderId="32" applyNumberFormat="0" applyProtection="0">
      <alignment horizontal="right" vertical="center"/>
    </xf>
    <xf numFmtId="4" fontId="18" fillId="82" borderId="32" applyNumberFormat="0" applyProtection="0">
      <alignment horizontal="right" vertical="center"/>
    </xf>
    <xf numFmtId="4" fontId="18" fillId="82" borderId="32" applyNumberFormat="0" applyProtection="0">
      <alignment horizontal="right" vertical="center"/>
    </xf>
    <xf numFmtId="4" fontId="18" fillId="82" borderId="32" applyNumberFormat="0" applyProtection="0">
      <alignment horizontal="right" vertical="center"/>
    </xf>
    <xf numFmtId="4" fontId="18" fillId="82" borderId="32" applyNumberFormat="0" applyProtection="0">
      <alignment horizontal="right" vertical="center"/>
    </xf>
    <xf numFmtId="4" fontId="18" fillId="82" borderId="32" applyNumberFormat="0" applyProtection="0">
      <alignment horizontal="right" vertical="center"/>
    </xf>
    <xf numFmtId="4" fontId="18" fillId="82" borderId="32" applyNumberFormat="0" applyProtection="0">
      <alignment horizontal="right" vertical="center"/>
    </xf>
    <xf numFmtId="4" fontId="80" fillId="82" borderId="32" applyNumberFormat="0" applyProtection="0">
      <alignment horizontal="right" vertical="center"/>
    </xf>
    <xf numFmtId="4" fontId="80" fillId="82" borderId="32" applyNumberFormat="0" applyProtection="0">
      <alignment horizontal="right" vertical="center"/>
    </xf>
    <xf numFmtId="4" fontId="80" fillId="82" borderId="32" applyNumberFormat="0" applyProtection="0">
      <alignment horizontal="right" vertical="center"/>
    </xf>
    <xf numFmtId="4" fontId="80" fillId="82" borderId="32" applyNumberFormat="0" applyProtection="0">
      <alignment horizontal="right" vertical="center"/>
    </xf>
    <xf numFmtId="4" fontId="80" fillId="82" borderId="32" applyNumberFormat="0" applyProtection="0">
      <alignment horizontal="right" vertical="center"/>
    </xf>
    <xf numFmtId="4" fontId="80" fillId="82" borderId="32" applyNumberFormat="0" applyProtection="0">
      <alignment horizontal="right" vertical="center"/>
    </xf>
    <xf numFmtId="4" fontId="80" fillId="82" borderId="32" applyNumberFormat="0" applyProtection="0">
      <alignment horizontal="right" vertical="center"/>
    </xf>
    <xf numFmtId="4" fontId="80" fillId="82" borderId="32" applyNumberFormat="0" applyProtection="0">
      <alignment horizontal="right" vertical="center"/>
    </xf>
    <xf numFmtId="4" fontId="80" fillId="82" borderId="32" applyNumberFormat="0" applyProtection="0">
      <alignment horizontal="right" vertical="center"/>
    </xf>
    <xf numFmtId="4" fontId="80" fillId="82" borderId="32" applyNumberFormat="0" applyProtection="0">
      <alignment horizontal="right" vertical="center"/>
    </xf>
    <xf numFmtId="4" fontId="80" fillId="82" borderId="32" applyNumberFormat="0" applyProtection="0">
      <alignment horizontal="right" vertical="center"/>
    </xf>
    <xf numFmtId="4" fontId="80" fillId="82" borderId="32" applyNumberFormat="0" applyProtection="0">
      <alignment horizontal="right" vertical="center"/>
    </xf>
    <xf numFmtId="4" fontId="18" fillId="34" borderId="32" applyNumberFormat="0" applyProtection="0">
      <alignment horizontal="left" vertical="center" indent="1"/>
    </xf>
    <xf numFmtId="4" fontId="18" fillId="34" borderId="32" applyNumberFormat="0" applyProtection="0">
      <alignment horizontal="left" vertical="center" indent="1"/>
    </xf>
    <xf numFmtId="4" fontId="18" fillId="34" borderId="32" applyNumberFormat="0" applyProtection="0">
      <alignment horizontal="left" vertical="center" indent="1"/>
    </xf>
    <xf numFmtId="4" fontId="18" fillId="34" borderId="32" applyNumberFormat="0" applyProtection="0">
      <alignment horizontal="left" vertical="center" indent="1"/>
    </xf>
    <xf numFmtId="4" fontId="18" fillId="34" borderId="32" applyNumberFormat="0" applyProtection="0">
      <alignment horizontal="left" vertical="center" indent="1"/>
    </xf>
    <xf numFmtId="4" fontId="18" fillId="34" borderId="32" applyNumberFormat="0" applyProtection="0">
      <alignment horizontal="left" vertical="center" indent="1"/>
    </xf>
    <xf numFmtId="4" fontId="18" fillId="34" borderId="32" applyNumberFormat="0" applyProtection="0">
      <alignment horizontal="left" vertical="center" indent="1"/>
    </xf>
    <xf numFmtId="4" fontId="18" fillId="34" borderId="32" applyNumberFormat="0" applyProtection="0">
      <alignment horizontal="left" vertical="center" indent="1"/>
    </xf>
    <xf numFmtId="4" fontId="18" fillId="34" borderId="32" applyNumberFormat="0" applyProtection="0">
      <alignment horizontal="left" vertical="center" indent="1"/>
    </xf>
    <xf numFmtId="4" fontId="18" fillId="34" borderId="32" applyNumberFormat="0" applyProtection="0">
      <alignment horizontal="left" vertical="center" indent="1"/>
    </xf>
    <xf numFmtId="4" fontId="18" fillId="34" borderId="32" applyNumberFormat="0" applyProtection="0">
      <alignment horizontal="left" vertical="center" indent="1"/>
    </xf>
    <xf numFmtId="4" fontId="18" fillId="34" borderId="32" applyNumberFormat="0" applyProtection="0">
      <alignment horizontal="left" vertical="center" indent="1"/>
    </xf>
    <xf numFmtId="166" fontId="18" fillId="34" borderId="32" applyNumberFormat="0" applyProtection="0">
      <alignment horizontal="left" vertical="top" indent="1"/>
    </xf>
    <xf numFmtId="166" fontId="18" fillId="34" borderId="32" applyNumberFormat="0" applyProtection="0">
      <alignment horizontal="left" vertical="top" indent="1"/>
    </xf>
    <xf numFmtId="166" fontId="18" fillId="34" borderId="32" applyNumberFormat="0" applyProtection="0">
      <alignment horizontal="left" vertical="top" indent="1"/>
    </xf>
    <xf numFmtId="166" fontId="18" fillId="34" borderId="32" applyNumberFormat="0" applyProtection="0">
      <alignment horizontal="left" vertical="top" indent="1"/>
    </xf>
    <xf numFmtId="166" fontId="18" fillId="34" borderId="32" applyNumberFormat="0" applyProtection="0">
      <alignment horizontal="left" vertical="top" indent="1"/>
    </xf>
    <xf numFmtId="166" fontId="18" fillId="34" borderId="32" applyNumberFormat="0" applyProtection="0">
      <alignment horizontal="left" vertical="top" indent="1"/>
    </xf>
    <xf numFmtId="166" fontId="18" fillId="34" borderId="32" applyNumberFormat="0" applyProtection="0">
      <alignment horizontal="left" vertical="top" indent="1"/>
    </xf>
    <xf numFmtId="166" fontId="18" fillId="34" borderId="32" applyNumberFormat="0" applyProtection="0">
      <alignment horizontal="left" vertical="top" indent="1"/>
    </xf>
    <xf numFmtId="166" fontId="18" fillId="34" borderId="32" applyNumberFormat="0" applyProtection="0">
      <alignment horizontal="left" vertical="top" indent="1"/>
    </xf>
    <xf numFmtId="166" fontId="18" fillId="34" borderId="32" applyNumberFormat="0" applyProtection="0">
      <alignment horizontal="left" vertical="top" indent="1"/>
    </xf>
    <xf numFmtId="166" fontId="18" fillId="34" borderId="32" applyNumberFormat="0" applyProtection="0">
      <alignment horizontal="left" vertical="top" indent="1"/>
    </xf>
    <xf numFmtId="166" fontId="18" fillId="34" borderId="32" applyNumberFormat="0" applyProtection="0">
      <alignment horizontal="left" vertical="top" indent="1"/>
    </xf>
    <xf numFmtId="4" fontId="81" fillId="83" borderId="0" applyNumberFormat="0" applyProtection="0">
      <alignment horizontal="left" vertical="center" indent="1"/>
    </xf>
    <xf numFmtId="4" fontId="82" fillId="82" borderId="32" applyNumberFormat="0" applyProtection="0">
      <alignment horizontal="right" vertical="center"/>
    </xf>
    <xf numFmtId="4" fontId="82" fillId="82" borderId="32" applyNumberFormat="0" applyProtection="0">
      <alignment horizontal="right" vertical="center"/>
    </xf>
    <xf numFmtId="4" fontId="82" fillId="82" borderId="32" applyNumberFormat="0" applyProtection="0">
      <alignment horizontal="right" vertical="center"/>
    </xf>
    <xf numFmtId="4" fontId="82" fillId="82" borderId="32" applyNumberFormat="0" applyProtection="0">
      <alignment horizontal="right" vertical="center"/>
    </xf>
    <xf numFmtId="4" fontId="82" fillId="82" borderId="32" applyNumberFormat="0" applyProtection="0">
      <alignment horizontal="right" vertical="center"/>
    </xf>
    <xf numFmtId="4" fontId="82" fillId="82" borderId="32" applyNumberFormat="0" applyProtection="0">
      <alignment horizontal="right" vertical="center"/>
    </xf>
    <xf numFmtId="4" fontId="82" fillId="82" borderId="32" applyNumberFormat="0" applyProtection="0">
      <alignment horizontal="right" vertical="center"/>
    </xf>
    <xf numFmtId="4" fontId="82" fillId="82" borderId="32" applyNumberFormat="0" applyProtection="0">
      <alignment horizontal="right" vertical="center"/>
    </xf>
    <xf numFmtId="4" fontId="82" fillId="82" borderId="32" applyNumberFormat="0" applyProtection="0">
      <alignment horizontal="right" vertical="center"/>
    </xf>
    <xf numFmtId="4" fontId="82" fillId="82" borderId="32" applyNumberFormat="0" applyProtection="0">
      <alignment horizontal="right" vertical="center"/>
    </xf>
    <xf numFmtId="4" fontId="82" fillId="82" borderId="32" applyNumberFormat="0" applyProtection="0">
      <alignment horizontal="right" vertical="center"/>
    </xf>
    <xf numFmtId="4" fontId="82" fillId="82" borderId="32" applyNumberFormat="0" applyProtection="0">
      <alignment horizontal="right" vertical="center"/>
    </xf>
    <xf numFmtId="0" fontId="83" fillId="0" borderId="0" applyFill="0" applyBorder="0" applyAlignment="0"/>
    <xf numFmtId="166" fontId="84" fillId="0" borderId="0" applyNumberFormat="0" applyFill="0" applyBorder="0" applyAlignment="0" applyProtection="0"/>
    <xf numFmtId="0" fontId="85" fillId="0" borderId="0" applyFill="0" applyBorder="0" applyAlignment="0"/>
    <xf numFmtId="0" fontId="86" fillId="0" borderId="0" applyBorder="0" applyProtection="0">
      <alignment vertical="center"/>
    </xf>
    <xf numFmtId="0" fontId="86" fillId="0" borderId="12" applyBorder="0" applyProtection="0">
      <alignment horizontal="right" vertical="center"/>
    </xf>
    <xf numFmtId="0" fontId="86" fillId="0" borderId="12" applyBorder="0" applyProtection="0">
      <alignment horizontal="right" vertical="center"/>
    </xf>
    <xf numFmtId="0" fontId="87" fillId="84" borderId="0" applyBorder="0" applyProtection="0">
      <alignment horizontal="centerContinuous" vertical="center"/>
    </xf>
    <xf numFmtId="0" fontId="87" fillId="85" borderId="12" applyBorder="0" applyProtection="0">
      <alignment horizontal="centerContinuous" vertical="center"/>
    </xf>
    <xf numFmtId="0" fontId="87" fillId="85" borderId="12" applyBorder="0" applyProtection="0">
      <alignment horizontal="centerContinuous" vertical="center"/>
    </xf>
    <xf numFmtId="0" fontId="88" fillId="0" borderId="0" applyFill="0" applyBorder="0" applyProtection="0">
      <alignment horizontal="left"/>
    </xf>
    <xf numFmtId="0" fontId="43" fillId="0" borderId="11" applyFill="0" applyBorder="0" applyProtection="0">
      <alignment horizontal="left" vertical="top"/>
    </xf>
    <xf numFmtId="0" fontId="89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15" fillId="0" borderId="9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166" fontId="40" fillId="0" borderId="36" applyNumberFormat="0" applyFill="0" applyAlignment="0" applyProtection="0"/>
    <xf numFmtId="0" fontId="90" fillId="0" borderId="0" applyNumberFormat="0" applyFill="0" applyBorder="0" applyAlignment="0" applyProtection="0"/>
    <xf numFmtId="166" fontId="9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6" fontId="90" fillId="0" borderId="0" applyNumberFormat="0" applyFill="0" applyBorder="0" applyAlignment="0" applyProtection="0"/>
    <xf numFmtId="166" fontId="90" fillId="0" borderId="0" applyNumberFormat="0" applyFill="0" applyBorder="0" applyAlignment="0" applyProtection="0"/>
    <xf numFmtId="166" fontId="90" fillId="0" borderId="0" applyNumberFormat="0" applyFill="0" applyBorder="0" applyAlignment="0" applyProtection="0"/>
    <xf numFmtId="166" fontId="90" fillId="0" borderId="0" applyNumberFormat="0" applyFill="0" applyBorder="0" applyAlignment="0" applyProtection="0"/>
    <xf numFmtId="166" fontId="90" fillId="0" borderId="0" applyNumberFormat="0" applyFill="0" applyBorder="0" applyAlignment="0" applyProtection="0"/>
    <xf numFmtId="166" fontId="90" fillId="0" borderId="0" applyNumberFormat="0" applyFill="0" applyBorder="0" applyAlignment="0" applyProtection="0"/>
    <xf numFmtId="166" fontId="90" fillId="0" borderId="0" applyNumberFormat="0" applyFill="0" applyBorder="0" applyAlignment="0" applyProtection="0"/>
    <xf numFmtId="0" fontId="26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0" fontId="53" fillId="0" borderId="46" applyFill="0">
      <alignment horizontal="center" vertical="center"/>
    </xf>
    <xf numFmtId="0" fontId="53" fillId="0" borderId="46" applyFill="0">
      <alignment horizontal="center" vertical="center"/>
    </xf>
    <xf numFmtId="0" fontId="26" fillId="0" borderId="46" applyFill="0">
      <alignment horizontal="center" vertical="center"/>
    </xf>
    <xf numFmtId="0" fontId="26" fillId="0" borderId="46" applyFill="0">
      <alignment horizontal="center" vertical="center"/>
    </xf>
    <xf numFmtId="191" fontId="26" fillId="0" borderId="46" applyFill="0">
      <alignment horizontal="center" vertical="center"/>
    </xf>
    <xf numFmtId="191" fontId="26" fillId="0" borderId="46" applyFill="0">
      <alignment horizontal="center" vertical="center"/>
    </xf>
    <xf numFmtId="0" fontId="25" fillId="0" borderId="46" applyFill="0">
      <alignment horizontal="center" vertical="center"/>
    </xf>
    <xf numFmtId="0" fontId="25" fillId="0" borderId="46" applyFill="0">
      <alignment horizontal="center" vertical="center"/>
    </xf>
    <xf numFmtId="0" fontId="44" fillId="0" borderId="46" applyFill="0">
      <alignment horizontal="center" vertical="center"/>
    </xf>
    <xf numFmtId="0" fontId="44" fillId="0" borderId="46" applyFill="0">
      <alignment horizontal="center" vertical="center"/>
    </xf>
    <xf numFmtId="192" fontId="25" fillId="0" borderId="46" applyFill="0">
      <alignment horizontal="center" vertical="center"/>
    </xf>
    <xf numFmtId="192" fontId="25" fillId="0" borderId="46" applyFill="0">
      <alignment horizontal="center" vertical="center"/>
    </xf>
    <xf numFmtId="37" fontId="67" fillId="0" borderId="46" applyFill="0">
      <alignment horizontal="center" vertical="center"/>
    </xf>
    <xf numFmtId="37" fontId="67" fillId="0" borderId="46" applyFill="0">
      <alignment horizontal="center" vertical="center"/>
    </xf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4" fontId="75" fillId="78" borderId="49" applyNumberFormat="0" applyProtection="0">
      <alignment vertical="center"/>
    </xf>
    <xf numFmtId="4" fontId="75" fillId="78" borderId="49" applyNumberFormat="0" applyProtection="0">
      <alignment vertical="center"/>
    </xf>
    <xf numFmtId="4" fontId="75" fillId="78" borderId="49" applyNumberFormat="0" applyProtection="0">
      <alignment vertical="center"/>
    </xf>
    <xf numFmtId="4" fontId="75" fillId="78" borderId="49" applyNumberFormat="0" applyProtection="0">
      <alignment vertical="center"/>
    </xf>
    <xf numFmtId="4" fontId="75" fillId="78" borderId="49" applyNumberFormat="0" applyProtection="0">
      <alignment vertical="center"/>
    </xf>
    <xf numFmtId="4" fontId="75" fillId="78" borderId="49" applyNumberFormat="0" applyProtection="0">
      <alignment vertical="center"/>
    </xf>
    <xf numFmtId="4" fontId="75" fillId="78" borderId="49" applyNumberFormat="0" applyProtection="0">
      <alignment vertical="center"/>
    </xf>
    <xf numFmtId="4" fontId="75" fillId="78" borderId="49" applyNumberFormat="0" applyProtection="0">
      <alignment vertical="center"/>
    </xf>
    <xf numFmtId="4" fontId="75" fillId="78" borderId="49" applyNumberFormat="0" applyProtection="0">
      <alignment vertical="center"/>
    </xf>
    <xf numFmtId="4" fontId="75" fillId="78" borderId="49" applyNumberFormat="0" applyProtection="0">
      <alignment vertical="center"/>
    </xf>
    <xf numFmtId="4" fontId="75" fillId="78" borderId="49" applyNumberFormat="0" applyProtection="0">
      <alignment vertical="center"/>
    </xf>
    <xf numFmtId="4" fontId="75" fillId="78" borderId="49" applyNumberFormat="0" applyProtection="0">
      <alignment vertical="center"/>
    </xf>
    <xf numFmtId="4" fontId="79" fillId="78" borderId="49" applyNumberFormat="0" applyProtection="0">
      <alignment vertical="center"/>
    </xf>
    <xf numFmtId="4" fontId="79" fillId="78" borderId="49" applyNumberFormat="0" applyProtection="0">
      <alignment vertical="center"/>
    </xf>
    <xf numFmtId="4" fontId="79" fillId="78" borderId="49" applyNumberFormat="0" applyProtection="0">
      <alignment vertical="center"/>
    </xf>
    <xf numFmtId="4" fontId="79" fillId="78" borderId="49" applyNumberFormat="0" applyProtection="0">
      <alignment vertical="center"/>
    </xf>
    <xf numFmtId="4" fontId="79" fillId="78" borderId="49" applyNumberFormat="0" applyProtection="0">
      <alignment vertical="center"/>
    </xf>
    <xf numFmtId="4" fontId="79" fillId="78" borderId="49" applyNumberFormat="0" applyProtection="0">
      <alignment vertical="center"/>
    </xf>
    <xf numFmtId="4" fontId="79" fillId="78" borderId="49" applyNumberFormat="0" applyProtection="0">
      <alignment vertical="center"/>
    </xf>
    <xf numFmtId="4" fontId="79" fillId="78" borderId="49" applyNumberFormat="0" applyProtection="0">
      <alignment vertical="center"/>
    </xf>
    <xf numFmtId="4" fontId="79" fillId="78" borderId="49" applyNumberFormat="0" applyProtection="0">
      <alignment vertical="center"/>
    </xf>
    <xf numFmtId="4" fontId="79" fillId="78" borderId="49" applyNumberFormat="0" applyProtection="0">
      <alignment vertical="center"/>
    </xf>
    <xf numFmtId="4" fontId="79" fillId="78" borderId="49" applyNumberFormat="0" applyProtection="0">
      <alignment vertical="center"/>
    </xf>
    <xf numFmtId="4" fontId="79" fillId="78" borderId="49" applyNumberFormat="0" applyProtection="0">
      <alignment vertical="center"/>
    </xf>
    <xf numFmtId="4" fontId="75" fillId="78" borderId="49" applyNumberFormat="0" applyProtection="0">
      <alignment horizontal="left" vertical="center" indent="1"/>
    </xf>
    <xf numFmtId="4" fontId="75" fillId="78" borderId="49" applyNumberFormat="0" applyProtection="0">
      <alignment horizontal="left" vertical="center" indent="1"/>
    </xf>
    <xf numFmtId="4" fontId="75" fillId="78" borderId="49" applyNumberFormat="0" applyProtection="0">
      <alignment horizontal="left" vertical="center" indent="1"/>
    </xf>
    <xf numFmtId="4" fontId="75" fillId="78" borderId="49" applyNumberFormat="0" applyProtection="0">
      <alignment horizontal="left" vertical="center" indent="1"/>
    </xf>
    <xf numFmtId="4" fontId="75" fillId="78" borderId="49" applyNumberFormat="0" applyProtection="0">
      <alignment horizontal="left" vertical="center" indent="1"/>
    </xf>
    <xf numFmtId="4" fontId="75" fillId="78" borderId="49" applyNumberFormat="0" applyProtection="0">
      <alignment horizontal="left" vertical="center" indent="1"/>
    </xf>
    <xf numFmtId="4" fontId="75" fillId="78" borderId="49" applyNumberFormat="0" applyProtection="0">
      <alignment horizontal="left" vertical="center" indent="1"/>
    </xf>
    <xf numFmtId="4" fontId="75" fillId="78" borderId="49" applyNumberFormat="0" applyProtection="0">
      <alignment horizontal="left" vertical="center" indent="1"/>
    </xf>
    <xf numFmtId="4" fontId="75" fillId="78" borderId="49" applyNumberFormat="0" applyProtection="0">
      <alignment horizontal="left" vertical="center" indent="1"/>
    </xf>
    <xf numFmtId="4" fontId="75" fillId="78" borderId="49" applyNumberFormat="0" applyProtection="0">
      <alignment horizontal="left" vertical="center" indent="1"/>
    </xf>
    <xf numFmtId="4" fontId="75" fillId="78" borderId="49" applyNumberFormat="0" applyProtection="0">
      <alignment horizontal="left" vertical="center" indent="1"/>
    </xf>
    <xf numFmtId="4" fontId="75" fillId="78" borderId="49" applyNumberFormat="0" applyProtection="0">
      <alignment horizontal="left" vertical="center" indent="1"/>
    </xf>
    <xf numFmtId="166" fontId="75" fillId="78" borderId="49" applyNumberFormat="0" applyProtection="0">
      <alignment horizontal="left" vertical="top" indent="1"/>
    </xf>
    <xf numFmtId="166" fontId="75" fillId="78" borderId="49" applyNumberFormat="0" applyProtection="0">
      <alignment horizontal="left" vertical="top" indent="1"/>
    </xf>
    <xf numFmtId="166" fontId="75" fillId="78" borderId="49" applyNumberFormat="0" applyProtection="0">
      <alignment horizontal="left" vertical="top" indent="1"/>
    </xf>
    <xf numFmtId="166" fontId="75" fillId="78" borderId="49" applyNumberFormat="0" applyProtection="0">
      <alignment horizontal="left" vertical="top" indent="1"/>
    </xf>
    <xf numFmtId="166" fontId="75" fillId="78" borderId="49" applyNumberFormat="0" applyProtection="0">
      <alignment horizontal="left" vertical="top" indent="1"/>
    </xf>
    <xf numFmtId="166" fontId="75" fillId="78" borderId="49" applyNumberFormat="0" applyProtection="0">
      <alignment horizontal="left" vertical="top" indent="1"/>
    </xf>
    <xf numFmtId="166" fontId="75" fillId="78" borderId="49" applyNumberFormat="0" applyProtection="0">
      <alignment horizontal="left" vertical="top" indent="1"/>
    </xf>
    <xf numFmtId="166" fontId="75" fillId="78" borderId="49" applyNumberFormat="0" applyProtection="0">
      <alignment horizontal="left" vertical="top" indent="1"/>
    </xf>
    <xf numFmtId="166" fontId="75" fillId="78" borderId="49" applyNumberFormat="0" applyProtection="0">
      <alignment horizontal="left" vertical="top" indent="1"/>
    </xf>
    <xf numFmtId="166" fontId="75" fillId="78" borderId="49" applyNumberFormat="0" applyProtection="0">
      <alignment horizontal="left" vertical="top" indent="1"/>
    </xf>
    <xf numFmtId="166" fontId="75" fillId="78" borderId="49" applyNumberFormat="0" applyProtection="0">
      <alignment horizontal="left" vertical="top" indent="1"/>
    </xf>
    <xf numFmtId="166" fontId="75" fillId="78" borderId="49" applyNumberFormat="0" applyProtection="0">
      <alignment horizontal="left" vertical="top" indent="1"/>
    </xf>
    <xf numFmtId="4" fontId="18" fillId="35" borderId="49" applyNumberFormat="0" applyProtection="0">
      <alignment horizontal="right" vertical="center"/>
    </xf>
    <xf numFmtId="4" fontId="18" fillId="35" borderId="49" applyNumberFormat="0" applyProtection="0">
      <alignment horizontal="right" vertical="center"/>
    </xf>
    <xf numFmtId="4" fontId="18" fillId="35" borderId="49" applyNumberFormat="0" applyProtection="0">
      <alignment horizontal="right" vertical="center"/>
    </xf>
    <xf numFmtId="4" fontId="18" fillId="35" borderId="49" applyNumberFormat="0" applyProtection="0">
      <alignment horizontal="right" vertical="center"/>
    </xf>
    <xf numFmtId="4" fontId="18" fillId="35" borderId="49" applyNumberFormat="0" applyProtection="0">
      <alignment horizontal="right" vertical="center"/>
    </xf>
    <xf numFmtId="4" fontId="18" fillId="35" borderId="49" applyNumberFormat="0" applyProtection="0">
      <alignment horizontal="right" vertical="center"/>
    </xf>
    <xf numFmtId="4" fontId="18" fillId="35" borderId="49" applyNumberFormat="0" applyProtection="0">
      <alignment horizontal="right" vertical="center"/>
    </xf>
    <xf numFmtId="4" fontId="18" fillId="35" borderId="49" applyNumberFormat="0" applyProtection="0">
      <alignment horizontal="right" vertical="center"/>
    </xf>
    <xf numFmtId="4" fontId="18" fillId="35" borderId="49" applyNumberFormat="0" applyProtection="0">
      <alignment horizontal="right" vertical="center"/>
    </xf>
    <xf numFmtId="4" fontId="18" fillId="35" borderId="49" applyNumberFormat="0" applyProtection="0">
      <alignment horizontal="right" vertical="center"/>
    </xf>
    <xf numFmtId="4" fontId="18" fillId="35" borderId="49" applyNumberFormat="0" applyProtection="0">
      <alignment horizontal="right" vertical="center"/>
    </xf>
    <xf numFmtId="4" fontId="18" fillId="35" borderId="49" applyNumberFormat="0" applyProtection="0">
      <alignment horizontal="right" vertical="center"/>
    </xf>
    <xf numFmtId="4" fontId="18" fillId="36" borderId="49" applyNumberFormat="0" applyProtection="0">
      <alignment horizontal="right" vertical="center"/>
    </xf>
    <xf numFmtId="4" fontId="18" fillId="36" borderId="49" applyNumberFormat="0" applyProtection="0">
      <alignment horizontal="right" vertical="center"/>
    </xf>
    <xf numFmtId="4" fontId="18" fillId="36" borderId="49" applyNumberFormat="0" applyProtection="0">
      <alignment horizontal="right" vertical="center"/>
    </xf>
    <xf numFmtId="4" fontId="18" fillId="36" borderId="49" applyNumberFormat="0" applyProtection="0">
      <alignment horizontal="right" vertical="center"/>
    </xf>
    <xf numFmtId="4" fontId="18" fillId="36" borderId="49" applyNumberFormat="0" applyProtection="0">
      <alignment horizontal="right" vertical="center"/>
    </xf>
    <xf numFmtId="4" fontId="18" fillId="36" borderId="49" applyNumberFormat="0" applyProtection="0">
      <alignment horizontal="right" vertical="center"/>
    </xf>
    <xf numFmtId="4" fontId="18" fillId="36" borderId="49" applyNumberFormat="0" applyProtection="0">
      <alignment horizontal="right" vertical="center"/>
    </xf>
    <xf numFmtId="4" fontId="18" fillId="36" borderId="49" applyNumberFormat="0" applyProtection="0">
      <alignment horizontal="right" vertical="center"/>
    </xf>
    <xf numFmtId="4" fontId="18" fillId="36" borderId="49" applyNumberFormat="0" applyProtection="0">
      <alignment horizontal="right" vertical="center"/>
    </xf>
    <xf numFmtId="4" fontId="18" fillId="36" borderId="49" applyNumberFormat="0" applyProtection="0">
      <alignment horizontal="right" vertical="center"/>
    </xf>
    <xf numFmtId="4" fontId="18" fillId="36" borderId="49" applyNumberFormat="0" applyProtection="0">
      <alignment horizontal="right" vertical="center"/>
    </xf>
    <xf numFmtId="4" fontId="18" fillId="36" borderId="49" applyNumberFormat="0" applyProtection="0">
      <alignment horizontal="right" vertical="center"/>
    </xf>
    <xf numFmtId="4" fontId="18" fillId="61" borderId="49" applyNumberFormat="0" applyProtection="0">
      <alignment horizontal="right" vertical="center"/>
    </xf>
    <xf numFmtId="4" fontId="18" fillId="61" borderId="49" applyNumberFormat="0" applyProtection="0">
      <alignment horizontal="right" vertical="center"/>
    </xf>
    <xf numFmtId="4" fontId="18" fillId="61" borderId="49" applyNumberFormat="0" applyProtection="0">
      <alignment horizontal="right" vertical="center"/>
    </xf>
    <xf numFmtId="4" fontId="18" fillId="61" borderId="49" applyNumberFormat="0" applyProtection="0">
      <alignment horizontal="right" vertical="center"/>
    </xf>
    <xf numFmtId="4" fontId="18" fillId="61" borderId="49" applyNumberFormat="0" applyProtection="0">
      <alignment horizontal="right" vertical="center"/>
    </xf>
    <xf numFmtId="4" fontId="18" fillId="61" borderId="49" applyNumberFormat="0" applyProtection="0">
      <alignment horizontal="right" vertical="center"/>
    </xf>
    <xf numFmtId="4" fontId="18" fillId="61" borderId="49" applyNumberFormat="0" applyProtection="0">
      <alignment horizontal="right" vertical="center"/>
    </xf>
    <xf numFmtId="4" fontId="18" fillId="61" borderId="49" applyNumberFormat="0" applyProtection="0">
      <alignment horizontal="right" vertical="center"/>
    </xf>
    <xf numFmtId="4" fontId="18" fillId="61" borderId="49" applyNumberFormat="0" applyProtection="0">
      <alignment horizontal="right" vertical="center"/>
    </xf>
    <xf numFmtId="4" fontId="18" fillId="61" borderId="49" applyNumberFormat="0" applyProtection="0">
      <alignment horizontal="right" vertical="center"/>
    </xf>
    <xf numFmtId="4" fontId="18" fillId="61" borderId="49" applyNumberFormat="0" applyProtection="0">
      <alignment horizontal="right" vertical="center"/>
    </xf>
    <xf numFmtId="4" fontId="18" fillId="61" borderId="49" applyNumberFormat="0" applyProtection="0">
      <alignment horizontal="right" vertical="center"/>
    </xf>
    <xf numFmtId="4" fontId="18" fillId="48" borderId="49" applyNumberFormat="0" applyProtection="0">
      <alignment horizontal="right" vertical="center"/>
    </xf>
    <xf numFmtId="4" fontId="18" fillId="48" borderId="49" applyNumberFormat="0" applyProtection="0">
      <alignment horizontal="right" vertical="center"/>
    </xf>
    <xf numFmtId="4" fontId="18" fillId="48" borderId="49" applyNumberFormat="0" applyProtection="0">
      <alignment horizontal="right" vertical="center"/>
    </xf>
    <xf numFmtId="4" fontId="18" fillId="48" borderId="49" applyNumberFormat="0" applyProtection="0">
      <alignment horizontal="right" vertical="center"/>
    </xf>
    <xf numFmtId="4" fontId="18" fillId="48" borderId="49" applyNumberFormat="0" applyProtection="0">
      <alignment horizontal="right" vertical="center"/>
    </xf>
    <xf numFmtId="4" fontId="18" fillId="48" borderId="49" applyNumberFormat="0" applyProtection="0">
      <alignment horizontal="right" vertical="center"/>
    </xf>
    <xf numFmtId="4" fontId="18" fillId="48" borderId="49" applyNumberFormat="0" applyProtection="0">
      <alignment horizontal="right" vertical="center"/>
    </xf>
    <xf numFmtId="4" fontId="18" fillId="48" borderId="49" applyNumberFormat="0" applyProtection="0">
      <alignment horizontal="right" vertical="center"/>
    </xf>
    <xf numFmtId="4" fontId="18" fillId="48" borderId="49" applyNumberFormat="0" applyProtection="0">
      <alignment horizontal="right" vertical="center"/>
    </xf>
    <xf numFmtId="4" fontId="18" fillId="48" borderId="49" applyNumberFormat="0" applyProtection="0">
      <alignment horizontal="right" vertical="center"/>
    </xf>
    <xf numFmtId="4" fontId="18" fillId="48" borderId="49" applyNumberFormat="0" applyProtection="0">
      <alignment horizontal="right" vertical="center"/>
    </xf>
    <xf numFmtId="4" fontId="18" fillId="48" borderId="49" applyNumberFormat="0" applyProtection="0">
      <alignment horizontal="right" vertical="center"/>
    </xf>
    <xf numFmtId="4" fontId="18" fillId="52" borderId="49" applyNumberFormat="0" applyProtection="0">
      <alignment horizontal="right" vertical="center"/>
    </xf>
    <xf numFmtId="4" fontId="18" fillId="52" borderId="49" applyNumberFormat="0" applyProtection="0">
      <alignment horizontal="right" vertical="center"/>
    </xf>
    <xf numFmtId="4" fontId="18" fillId="52" borderId="49" applyNumberFormat="0" applyProtection="0">
      <alignment horizontal="right" vertical="center"/>
    </xf>
    <xf numFmtId="4" fontId="18" fillId="52" borderId="49" applyNumberFormat="0" applyProtection="0">
      <alignment horizontal="right" vertical="center"/>
    </xf>
    <xf numFmtId="4" fontId="18" fillId="52" borderId="49" applyNumberFormat="0" applyProtection="0">
      <alignment horizontal="right" vertical="center"/>
    </xf>
    <xf numFmtId="4" fontId="18" fillId="52" borderId="49" applyNumberFormat="0" applyProtection="0">
      <alignment horizontal="right" vertical="center"/>
    </xf>
    <xf numFmtId="4" fontId="18" fillId="52" borderId="49" applyNumberFormat="0" applyProtection="0">
      <alignment horizontal="right" vertical="center"/>
    </xf>
    <xf numFmtId="4" fontId="18" fillId="52" borderId="49" applyNumberFormat="0" applyProtection="0">
      <alignment horizontal="right" vertical="center"/>
    </xf>
    <xf numFmtId="4" fontId="18" fillId="52" borderId="49" applyNumberFormat="0" applyProtection="0">
      <alignment horizontal="right" vertical="center"/>
    </xf>
    <xf numFmtId="4" fontId="18" fillId="52" borderId="49" applyNumberFormat="0" applyProtection="0">
      <alignment horizontal="right" vertical="center"/>
    </xf>
    <xf numFmtId="4" fontId="18" fillId="52" borderId="49" applyNumberFormat="0" applyProtection="0">
      <alignment horizontal="right" vertical="center"/>
    </xf>
    <xf numFmtId="4" fontId="18" fillId="52" borderId="49" applyNumberFormat="0" applyProtection="0">
      <alignment horizontal="right" vertical="center"/>
    </xf>
    <xf numFmtId="4" fontId="18" fillId="70" borderId="49" applyNumberFormat="0" applyProtection="0">
      <alignment horizontal="right" vertical="center"/>
    </xf>
    <xf numFmtId="4" fontId="18" fillId="70" borderId="49" applyNumberFormat="0" applyProtection="0">
      <alignment horizontal="right" vertical="center"/>
    </xf>
    <xf numFmtId="4" fontId="18" fillId="70" borderId="49" applyNumberFormat="0" applyProtection="0">
      <alignment horizontal="right" vertical="center"/>
    </xf>
    <xf numFmtId="4" fontId="18" fillId="70" borderId="49" applyNumberFormat="0" applyProtection="0">
      <alignment horizontal="right" vertical="center"/>
    </xf>
    <xf numFmtId="4" fontId="18" fillId="70" borderId="49" applyNumberFormat="0" applyProtection="0">
      <alignment horizontal="right" vertical="center"/>
    </xf>
    <xf numFmtId="4" fontId="18" fillId="70" borderId="49" applyNumberFormat="0" applyProtection="0">
      <alignment horizontal="right" vertical="center"/>
    </xf>
    <xf numFmtId="4" fontId="18" fillId="70" borderId="49" applyNumberFormat="0" applyProtection="0">
      <alignment horizontal="right" vertical="center"/>
    </xf>
    <xf numFmtId="4" fontId="18" fillId="70" borderId="49" applyNumberFormat="0" applyProtection="0">
      <alignment horizontal="right" vertical="center"/>
    </xf>
    <xf numFmtId="4" fontId="18" fillId="70" borderId="49" applyNumberFormat="0" applyProtection="0">
      <alignment horizontal="right" vertical="center"/>
    </xf>
    <xf numFmtId="4" fontId="18" fillId="70" borderId="49" applyNumberFormat="0" applyProtection="0">
      <alignment horizontal="right" vertical="center"/>
    </xf>
    <xf numFmtId="4" fontId="18" fillId="70" borderId="49" applyNumberFormat="0" applyProtection="0">
      <alignment horizontal="right" vertical="center"/>
    </xf>
    <xf numFmtId="4" fontId="18" fillId="70" borderId="49" applyNumberFormat="0" applyProtection="0">
      <alignment horizontal="right" vertical="center"/>
    </xf>
    <xf numFmtId="4" fontId="18" fillId="46" borderId="49" applyNumberFormat="0" applyProtection="0">
      <alignment horizontal="right" vertical="center"/>
    </xf>
    <xf numFmtId="4" fontId="18" fillId="46" borderId="49" applyNumberFormat="0" applyProtection="0">
      <alignment horizontal="right" vertical="center"/>
    </xf>
    <xf numFmtId="4" fontId="18" fillId="46" borderId="49" applyNumberFormat="0" applyProtection="0">
      <alignment horizontal="right" vertical="center"/>
    </xf>
    <xf numFmtId="4" fontId="18" fillId="46" borderId="49" applyNumberFormat="0" applyProtection="0">
      <alignment horizontal="right" vertical="center"/>
    </xf>
    <xf numFmtId="4" fontId="18" fillId="46" borderId="49" applyNumberFormat="0" applyProtection="0">
      <alignment horizontal="right" vertical="center"/>
    </xf>
    <xf numFmtId="4" fontId="18" fillId="46" borderId="49" applyNumberFormat="0" applyProtection="0">
      <alignment horizontal="right" vertical="center"/>
    </xf>
    <xf numFmtId="4" fontId="18" fillId="46" borderId="49" applyNumberFormat="0" applyProtection="0">
      <alignment horizontal="right" vertical="center"/>
    </xf>
    <xf numFmtId="4" fontId="18" fillId="46" borderId="49" applyNumberFormat="0" applyProtection="0">
      <alignment horizontal="right" vertical="center"/>
    </xf>
    <xf numFmtId="4" fontId="18" fillId="46" borderId="49" applyNumberFormat="0" applyProtection="0">
      <alignment horizontal="right" vertical="center"/>
    </xf>
    <xf numFmtId="4" fontId="18" fillId="46" borderId="49" applyNumberFormat="0" applyProtection="0">
      <alignment horizontal="right" vertical="center"/>
    </xf>
    <xf numFmtId="4" fontId="18" fillId="46" borderId="49" applyNumberFormat="0" applyProtection="0">
      <alignment horizontal="right" vertical="center"/>
    </xf>
    <xf numFmtId="4" fontId="18" fillId="46" borderId="49" applyNumberFormat="0" applyProtection="0">
      <alignment horizontal="right" vertical="center"/>
    </xf>
    <xf numFmtId="4" fontId="18" fillId="80" borderId="49" applyNumberFormat="0" applyProtection="0">
      <alignment horizontal="right" vertical="center"/>
    </xf>
    <xf numFmtId="4" fontId="18" fillId="80" borderId="49" applyNumberFormat="0" applyProtection="0">
      <alignment horizontal="right" vertical="center"/>
    </xf>
    <xf numFmtId="4" fontId="18" fillId="80" borderId="49" applyNumberFormat="0" applyProtection="0">
      <alignment horizontal="right" vertical="center"/>
    </xf>
    <xf numFmtId="4" fontId="18" fillId="80" borderId="49" applyNumberFormat="0" applyProtection="0">
      <alignment horizontal="right" vertical="center"/>
    </xf>
    <xf numFmtId="4" fontId="18" fillId="80" borderId="49" applyNumberFormat="0" applyProtection="0">
      <alignment horizontal="right" vertical="center"/>
    </xf>
    <xf numFmtId="4" fontId="18" fillId="80" borderId="49" applyNumberFormat="0" applyProtection="0">
      <alignment horizontal="right" vertical="center"/>
    </xf>
    <xf numFmtId="4" fontId="18" fillId="80" borderId="49" applyNumberFormat="0" applyProtection="0">
      <alignment horizontal="right" vertical="center"/>
    </xf>
    <xf numFmtId="4" fontId="18" fillId="80" borderId="49" applyNumberFormat="0" applyProtection="0">
      <alignment horizontal="right" vertical="center"/>
    </xf>
    <xf numFmtId="4" fontId="18" fillId="80" borderId="49" applyNumberFormat="0" applyProtection="0">
      <alignment horizontal="right" vertical="center"/>
    </xf>
    <xf numFmtId="4" fontId="18" fillId="80" borderId="49" applyNumberFormat="0" applyProtection="0">
      <alignment horizontal="right" vertical="center"/>
    </xf>
    <xf numFmtId="4" fontId="18" fillId="80" borderId="49" applyNumberFormat="0" applyProtection="0">
      <alignment horizontal="right" vertical="center"/>
    </xf>
    <xf numFmtId="4" fontId="18" fillId="80" borderId="49" applyNumberFormat="0" applyProtection="0">
      <alignment horizontal="right" vertical="center"/>
    </xf>
    <xf numFmtId="4" fontId="18" fillId="45" borderId="49" applyNumberFormat="0" applyProtection="0">
      <alignment horizontal="right" vertical="center"/>
    </xf>
    <xf numFmtId="4" fontId="18" fillId="45" borderId="49" applyNumberFormat="0" applyProtection="0">
      <alignment horizontal="right" vertical="center"/>
    </xf>
    <xf numFmtId="4" fontId="18" fillId="45" borderId="49" applyNumberFormat="0" applyProtection="0">
      <alignment horizontal="right" vertical="center"/>
    </xf>
    <xf numFmtId="4" fontId="18" fillId="45" borderId="49" applyNumberFormat="0" applyProtection="0">
      <alignment horizontal="right" vertical="center"/>
    </xf>
    <xf numFmtId="4" fontId="18" fillId="45" borderId="49" applyNumberFormat="0" applyProtection="0">
      <alignment horizontal="right" vertical="center"/>
    </xf>
    <xf numFmtId="4" fontId="18" fillId="45" borderId="49" applyNumberFormat="0" applyProtection="0">
      <alignment horizontal="right" vertical="center"/>
    </xf>
    <xf numFmtId="4" fontId="18" fillId="45" borderId="49" applyNumberFormat="0" applyProtection="0">
      <alignment horizontal="right" vertical="center"/>
    </xf>
    <xf numFmtId="4" fontId="18" fillId="45" borderId="49" applyNumberFormat="0" applyProtection="0">
      <alignment horizontal="right" vertical="center"/>
    </xf>
    <xf numFmtId="4" fontId="18" fillId="45" borderId="49" applyNumberFormat="0" applyProtection="0">
      <alignment horizontal="right" vertical="center"/>
    </xf>
    <xf numFmtId="4" fontId="18" fillId="45" borderId="49" applyNumberFormat="0" applyProtection="0">
      <alignment horizontal="right" vertical="center"/>
    </xf>
    <xf numFmtId="4" fontId="18" fillId="45" borderId="49" applyNumberFormat="0" applyProtection="0">
      <alignment horizontal="right" vertical="center"/>
    </xf>
    <xf numFmtId="4" fontId="18" fillId="45" borderId="49" applyNumberFormat="0" applyProtection="0">
      <alignment horizontal="right" vertical="center"/>
    </xf>
    <xf numFmtId="4" fontId="18" fillId="34" borderId="49" applyNumberFormat="0" applyProtection="0">
      <alignment horizontal="right" vertical="center"/>
    </xf>
    <xf numFmtId="4" fontId="18" fillId="34" borderId="49" applyNumberFormat="0" applyProtection="0">
      <alignment horizontal="right" vertical="center"/>
    </xf>
    <xf numFmtId="4" fontId="18" fillId="34" borderId="49" applyNumberFormat="0" applyProtection="0">
      <alignment horizontal="right" vertical="center"/>
    </xf>
    <xf numFmtId="4" fontId="18" fillId="34" borderId="49" applyNumberFormat="0" applyProtection="0">
      <alignment horizontal="right" vertical="center"/>
    </xf>
    <xf numFmtId="4" fontId="18" fillId="34" borderId="49" applyNumberFormat="0" applyProtection="0">
      <alignment horizontal="right" vertical="center"/>
    </xf>
    <xf numFmtId="4" fontId="18" fillId="34" borderId="49" applyNumberFormat="0" applyProtection="0">
      <alignment horizontal="right" vertical="center"/>
    </xf>
    <xf numFmtId="4" fontId="18" fillId="34" borderId="49" applyNumberFormat="0" applyProtection="0">
      <alignment horizontal="right" vertical="center"/>
    </xf>
    <xf numFmtId="4" fontId="18" fillId="34" borderId="49" applyNumberFormat="0" applyProtection="0">
      <alignment horizontal="right" vertical="center"/>
    </xf>
    <xf numFmtId="4" fontId="18" fillId="34" borderId="49" applyNumberFormat="0" applyProtection="0">
      <alignment horizontal="right" vertical="center"/>
    </xf>
    <xf numFmtId="4" fontId="18" fillId="34" borderId="49" applyNumberFormat="0" applyProtection="0">
      <alignment horizontal="right" vertical="center"/>
    </xf>
    <xf numFmtId="4" fontId="18" fillId="34" borderId="49" applyNumberFormat="0" applyProtection="0">
      <alignment horizontal="right" vertical="center"/>
    </xf>
    <xf numFmtId="4" fontId="18" fillId="34" borderId="49" applyNumberFormat="0" applyProtection="0">
      <alignment horizontal="right" vertical="center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center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166" fontId="19" fillId="82" borderId="49" applyNumberFormat="0" applyProtection="0">
      <alignment horizontal="left" vertical="top" indent="1"/>
    </xf>
    <xf numFmtId="4" fontId="18" fillId="38" borderId="49" applyNumberFormat="0" applyProtection="0">
      <alignment vertical="center"/>
    </xf>
    <xf numFmtId="4" fontId="18" fillId="38" borderId="49" applyNumberFormat="0" applyProtection="0">
      <alignment vertical="center"/>
    </xf>
    <xf numFmtId="4" fontId="18" fillId="38" borderId="49" applyNumberFormat="0" applyProtection="0">
      <alignment vertical="center"/>
    </xf>
    <xf numFmtId="4" fontId="18" fillId="38" borderId="49" applyNumberFormat="0" applyProtection="0">
      <alignment vertical="center"/>
    </xf>
    <xf numFmtId="4" fontId="18" fillId="38" borderId="49" applyNumberFormat="0" applyProtection="0">
      <alignment vertical="center"/>
    </xf>
    <xf numFmtId="4" fontId="18" fillId="38" borderId="49" applyNumberFormat="0" applyProtection="0">
      <alignment vertical="center"/>
    </xf>
    <xf numFmtId="4" fontId="18" fillId="38" borderId="49" applyNumberFormat="0" applyProtection="0">
      <alignment vertical="center"/>
    </xf>
    <xf numFmtId="4" fontId="18" fillId="38" borderId="49" applyNumberFormat="0" applyProtection="0">
      <alignment vertical="center"/>
    </xf>
    <xf numFmtId="4" fontId="18" fillId="38" borderId="49" applyNumberFormat="0" applyProtection="0">
      <alignment vertical="center"/>
    </xf>
    <xf numFmtId="4" fontId="18" fillId="38" borderId="49" applyNumberFormat="0" applyProtection="0">
      <alignment vertical="center"/>
    </xf>
    <xf numFmtId="4" fontId="18" fillId="38" borderId="49" applyNumberFormat="0" applyProtection="0">
      <alignment vertical="center"/>
    </xf>
    <xf numFmtId="4" fontId="18" fillId="38" borderId="49" applyNumberFormat="0" applyProtection="0">
      <alignment vertical="center"/>
    </xf>
    <xf numFmtId="4" fontId="80" fillId="38" borderId="49" applyNumberFormat="0" applyProtection="0">
      <alignment vertical="center"/>
    </xf>
    <xf numFmtId="4" fontId="80" fillId="38" borderId="49" applyNumberFormat="0" applyProtection="0">
      <alignment vertical="center"/>
    </xf>
    <xf numFmtId="4" fontId="80" fillId="38" borderId="49" applyNumberFormat="0" applyProtection="0">
      <alignment vertical="center"/>
    </xf>
    <xf numFmtId="4" fontId="80" fillId="38" borderId="49" applyNumberFormat="0" applyProtection="0">
      <alignment vertical="center"/>
    </xf>
    <xf numFmtId="4" fontId="80" fillId="38" borderId="49" applyNumberFormat="0" applyProtection="0">
      <alignment vertical="center"/>
    </xf>
    <xf numFmtId="4" fontId="80" fillId="38" borderId="49" applyNumberFormat="0" applyProtection="0">
      <alignment vertical="center"/>
    </xf>
    <xf numFmtId="4" fontId="80" fillId="38" borderId="49" applyNumberFormat="0" applyProtection="0">
      <alignment vertical="center"/>
    </xf>
    <xf numFmtId="4" fontId="80" fillId="38" borderId="49" applyNumberFormat="0" applyProtection="0">
      <alignment vertical="center"/>
    </xf>
    <xf numFmtId="4" fontId="80" fillId="38" borderId="49" applyNumberFormat="0" applyProtection="0">
      <alignment vertical="center"/>
    </xf>
    <xf numFmtId="4" fontId="80" fillId="38" borderId="49" applyNumberFormat="0" applyProtection="0">
      <alignment vertical="center"/>
    </xf>
    <xf numFmtId="4" fontId="80" fillId="38" borderId="49" applyNumberFormat="0" applyProtection="0">
      <alignment vertical="center"/>
    </xf>
    <xf numFmtId="4" fontId="80" fillId="38" borderId="49" applyNumberFormat="0" applyProtection="0">
      <alignment vertical="center"/>
    </xf>
    <xf numFmtId="4" fontId="18" fillId="38" borderId="49" applyNumberFormat="0" applyProtection="0">
      <alignment horizontal="left" vertical="center" indent="1"/>
    </xf>
    <xf numFmtId="4" fontId="18" fillId="38" borderId="49" applyNumberFormat="0" applyProtection="0">
      <alignment horizontal="left" vertical="center" indent="1"/>
    </xf>
    <xf numFmtId="4" fontId="18" fillId="38" borderId="49" applyNumberFormat="0" applyProtection="0">
      <alignment horizontal="left" vertical="center" indent="1"/>
    </xf>
    <xf numFmtId="4" fontId="18" fillId="38" borderId="49" applyNumberFormat="0" applyProtection="0">
      <alignment horizontal="left" vertical="center" indent="1"/>
    </xf>
    <xf numFmtId="4" fontId="18" fillId="38" borderId="49" applyNumberFormat="0" applyProtection="0">
      <alignment horizontal="left" vertical="center" indent="1"/>
    </xf>
    <xf numFmtId="4" fontId="18" fillId="38" borderId="49" applyNumberFormat="0" applyProtection="0">
      <alignment horizontal="left" vertical="center" indent="1"/>
    </xf>
    <xf numFmtId="4" fontId="18" fillId="38" borderId="49" applyNumberFormat="0" applyProtection="0">
      <alignment horizontal="left" vertical="center" indent="1"/>
    </xf>
    <xf numFmtId="4" fontId="18" fillId="38" borderId="49" applyNumberFormat="0" applyProtection="0">
      <alignment horizontal="left" vertical="center" indent="1"/>
    </xf>
    <xf numFmtId="4" fontId="18" fillId="38" borderId="49" applyNumberFormat="0" applyProtection="0">
      <alignment horizontal="left" vertical="center" indent="1"/>
    </xf>
    <xf numFmtId="4" fontId="18" fillId="38" borderId="49" applyNumberFormat="0" applyProtection="0">
      <alignment horizontal="left" vertical="center" indent="1"/>
    </xf>
    <xf numFmtId="4" fontId="18" fillId="38" borderId="49" applyNumberFormat="0" applyProtection="0">
      <alignment horizontal="left" vertical="center" indent="1"/>
    </xf>
    <xf numFmtId="4" fontId="18" fillId="38" borderId="49" applyNumberFormat="0" applyProtection="0">
      <alignment horizontal="left" vertical="center" indent="1"/>
    </xf>
    <xf numFmtId="166" fontId="18" fillId="38" borderId="49" applyNumberFormat="0" applyProtection="0">
      <alignment horizontal="left" vertical="top" indent="1"/>
    </xf>
    <xf numFmtId="166" fontId="18" fillId="38" borderId="49" applyNumberFormat="0" applyProtection="0">
      <alignment horizontal="left" vertical="top" indent="1"/>
    </xf>
    <xf numFmtId="166" fontId="18" fillId="38" borderId="49" applyNumberFormat="0" applyProtection="0">
      <alignment horizontal="left" vertical="top" indent="1"/>
    </xf>
    <xf numFmtId="166" fontId="18" fillId="38" borderId="49" applyNumberFormat="0" applyProtection="0">
      <alignment horizontal="left" vertical="top" indent="1"/>
    </xf>
    <xf numFmtId="166" fontId="18" fillId="38" borderId="49" applyNumberFormat="0" applyProtection="0">
      <alignment horizontal="left" vertical="top" indent="1"/>
    </xf>
    <xf numFmtId="166" fontId="18" fillId="38" borderId="49" applyNumberFormat="0" applyProtection="0">
      <alignment horizontal="left" vertical="top" indent="1"/>
    </xf>
    <xf numFmtId="166" fontId="18" fillId="38" borderId="49" applyNumberFormat="0" applyProtection="0">
      <alignment horizontal="left" vertical="top" indent="1"/>
    </xf>
    <xf numFmtId="166" fontId="18" fillId="38" borderId="49" applyNumberFormat="0" applyProtection="0">
      <alignment horizontal="left" vertical="top" indent="1"/>
    </xf>
    <xf numFmtId="166" fontId="18" fillId="38" borderId="49" applyNumberFormat="0" applyProtection="0">
      <alignment horizontal="left" vertical="top" indent="1"/>
    </xf>
    <xf numFmtId="166" fontId="18" fillId="38" borderId="49" applyNumberFormat="0" applyProtection="0">
      <alignment horizontal="left" vertical="top" indent="1"/>
    </xf>
    <xf numFmtId="166" fontId="18" fillId="38" borderId="49" applyNumberFormat="0" applyProtection="0">
      <alignment horizontal="left" vertical="top" indent="1"/>
    </xf>
    <xf numFmtId="166" fontId="18" fillId="38" borderId="49" applyNumberFormat="0" applyProtection="0">
      <alignment horizontal="left" vertical="top" indent="1"/>
    </xf>
    <xf numFmtId="4" fontId="18" fillId="82" borderId="49" applyNumberFormat="0" applyProtection="0">
      <alignment horizontal="right" vertical="center"/>
    </xf>
    <xf numFmtId="4" fontId="18" fillId="82" borderId="49" applyNumberFormat="0" applyProtection="0">
      <alignment horizontal="right" vertical="center"/>
    </xf>
    <xf numFmtId="4" fontId="18" fillId="82" borderId="49" applyNumberFormat="0" applyProtection="0">
      <alignment horizontal="right" vertical="center"/>
    </xf>
    <xf numFmtId="4" fontId="18" fillId="82" borderId="49" applyNumberFormat="0" applyProtection="0">
      <alignment horizontal="right" vertical="center"/>
    </xf>
    <xf numFmtId="4" fontId="18" fillId="82" borderId="49" applyNumberFormat="0" applyProtection="0">
      <alignment horizontal="right" vertical="center"/>
    </xf>
    <xf numFmtId="4" fontId="18" fillId="82" borderId="49" applyNumberFormat="0" applyProtection="0">
      <alignment horizontal="right" vertical="center"/>
    </xf>
    <xf numFmtId="4" fontId="18" fillId="82" borderId="49" applyNumberFormat="0" applyProtection="0">
      <alignment horizontal="right" vertical="center"/>
    </xf>
    <xf numFmtId="4" fontId="18" fillId="82" borderId="49" applyNumberFormat="0" applyProtection="0">
      <alignment horizontal="right" vertical="center"/>
    </xf>
    <xf numFmtId="4" fontId="18" fillId="82" borderId="49" applyNumberFormat="0" applyProtection="0">
      <alignment horizontal="right" vertical="center"/>
    </xf>
    <xf numFmtId="4" fontId="18" fillId="82" borderId="49" applyNumberFormat="0" applyProtection="0">
      <alignment horizontal="right" vertical="center"/>
    </xf>
    <xf numFmtId="4" fontId="18" fillId="82" borderId="49" applyNumberFormat="0" applyProtection="0">
      <alignment horizontal="right" vertical="center"/>
    </xf>
    <xf numFmtId="4" fontId="18" fillId="82" borderId="49" applyNumberFormat="0" applyProtection="0">
      <alignment horizontal="right" vertical="center"/>
    </xf>
    <xf numFmtId="4" fontId="80" fillId="82" borderId="49" applyNumberFormat="0" applyProtection="0">
      <alignment horizontal="right" vertical="center"/>
    </xf>
    <xf numFmtId="4" fontId="80" fillId="82" borderId="49" applyNumberFormat="0" applyProtection="0">
      <alignment horizontal="right" vertical="center"/>
    </xf>
    <xf numFmtId="4" fontId="80" fillId="82" borderId="49" applyNumberFormat="0" applyProtection="0">
      <alignment horizontal="right" vertical="center"/>
    </xf>
    <xf numFmtId="4" fontId="80" fillId="82" borderId="49" applyNumberFormat="0" applyProtection="0">
      <alignment horizontal="right" vertical="center"/>
    </xf>
    <xf numFmtId="4" fontId="80" fillId="82" borderId="49" applyNumberFormat="0" applyProtection="0">
      <alignment horizontal="right" vertical="center"/>
    </xf>
    <xf numFmtId="4" fontId="80" fillId="82" borderId="49" applyNumberFormat="0" applyProtection="0">
      <alignment horizontal="right" vertical="center"/>
    </xf>
    <xf numFmtId="4" fontId="80" fillId="82" borderId="49" applyNumberFormat="0" applyProtection="0">
      <alignment horizontal="right" vertical="center"/>
    </xf>
    <xf numFmtId="4" fontId="80" fillId="82" borderId="49" applyNumberFormat="0" applyProtection="0">
      <alignment horizontal="right" vertical="center"/>
    </xf>
    <xf numFmtId="4" fontId="80" fillId="82" borderId="49" applyNumberFormat="0" applyProtection="0">
      <alignment horizontal="right" vertical="center"/>
    </xf>
    <xf numFmtId="4" fontId="80" fillId="82" borderId="49" applyNumberFormat="0" applyProtection="0">
      <alignment horizontal="right" vertical="center"/>
    </xf>
    <xf numFmtId="4" fontId="80" fillId="82" borderId="49" applyNumberFormat="0" applyProtection="0">
      <alignment horizontal="right" vertical="center"/>
    </xf>
    <xf numFmtId="4" fontId="80" fillId="82" borderId="49" applyNumberFormat="0" applyProtection="0">
      <alignment horizontal="right" vertical="center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4" fontId="18" fillId="34" borderId="49" applyNumberFormat="0" applyProtection="0">
      <alignment horizontal="left" vertical="center" indent="1"/>
    </xf>
    <xf numFmtId="166" fontId="18" fillId="34" borderId="49" applyNumberFormat="0" applyProtection="0">
      <alignment horizontal="left" vertical="top" indent="1"/>
    </xf>
    <xf numFmtId="166" fontId="18" fillId="34" borderId="49" applyNumberFormat="0" applyProtection="0">
      <alignment horizontal="left" vertical="top" indent="1"/>
    </xf>
    <xf numFmtId="166" fontId="18" fillId="34" borderId="49" applyNumberFormat="0" applyProtection="0">
      <alignment horizontal="left" vertical="top" indent="1"/>
    </xf>
    <xf numFmtId="166" fontId="18" fillId="34" borderId="49" applyNumberFormat="0" applyProtection="0">
      <alignment horizontal="left" vertical="top" indent="1"/>
    </xf>
    <xf numFmtId="166" fontId="18" fillId="34" borderId="49" applyNumberFormat="0" applyProtection="0">
      <alignment horizontal="left" vertical="top" indent="1"/>
    </xf>
    <xf numFmtId="166" fontId="18" fillId="34" borderId="49" applyNumberFormat="0" applyProtection="0">
      <alignment horizontal="left" vertical="top" indent="1"/>
    </xf>
    <xf numFmtId="166" fontId="18" fillId="34" borderId="49" applyNumberFormat="0" applyProtection="0">
      <alignment horizontal="left" vertical="top" indent="1"/>
    </xf>
    <xf numFmtId="166" fontId="18" fillId="34" borderId="49" applyNumberFormat="0" applyProtection="0">
      <alignment horizontal="left" vertical="top" indent="1"/>
    </xf>
    <xf numFmtId="166" fontId="18" fillId="34" borderId="49" applyNumberFormat="0" applyProtection="0">
      <alignment horizontal="left" vertical="top" indent="1"/>
    </xf>
    <xf numFmtId="166" fontId="18" fillId="34" borderId="49" applyNumberFormat="0" applyProtection="0">
      <alignment horizontal="left" vertical="top" indent="1"/>
    </xf>
    <xf numFmtId="166" fontId="18" fillId="34" borderId="49" applyNumberFormat="0" applyProtection="0">
      <alignment horizontal="left" vertical="top" indent="1"/>
    </xf>
    <xf numFmtId="166" fontId="18" fillId="34" borderId="49" applyNumberFormat="0" applyProtection="0">
      <alignment horizontal="left" vertical="top" indent="1"/>
    </xf>
    <xf numFmtId="4" fontId="82" fillId="82" borderId="49" applyNumberFormat="0" applyProtection="0">
      <alignment horizontal="right" vertical="center"/>
    </xf>
    <xf numFmtId="4" fontId="82" fillId="82" borderId="49" applyNumberFormat="0" applyProtection="0">
      <alignment horizontal="right" vertical="center"/>
    </xf>
    <xf numFmtId="4" fontId="82" fillId="82" borderId="49" applyNumberFormat="0" applyProtection="0">
      <alignment horizontal="right" vertical="center"/>
    </xf>
    <xf numFmtId="4" fontId="82" fillId="82" borderId="49" applyNumberFormat="0" applyProtection="0">
      <alignment horizontal="right" vertical="center"/>
    </xf>
    <xf numFmtId="4" fontId="82" fillId="82" borderId="49" applyNumberFormat="0" applyProtection="0">
      <alignment horizontal="right" vertical="center"/>
    </xf>
    <xf numFmtId="4" fontId="82" fillId="82" borderId="49" applyNumberFormat="0" applyProtection="0">
      <alignment horizontal="right" vertical="center"/>
    </xf>
    <xf numFmtId="4" fontId="82" fillId="82" borderId="49" applyNumberFormat="0" applyProtection="0">
      <alignment horizontal="right" vertical="center"/>
    </xf>
    <xf numFmtId="4" fontId="82" fillId="82" borderId="49" applyNumberFormat="0" applyProtection="0">
      <alignment horizontal="right" vertical="center"/>
    </xf>
    <xf numFmtId="4" fontId="82" fillId="82" borderId="49" applyNumberFormat="0" applyProtection="0">
      <alignment horizontal="right" vertical="center"/>
    </xf>
    <xf numFmtId="4" fontId="82" fillId="82" borderId="49" applyNumberFormat="0" applyProtection="0">
      <alignment horizontal="right" vertical="center"/>
    </xf>
    <xf numFmtId="4" fontId="82" fillId="82" borderId="49" applyNumberFormat="0" applyProtection="0">
      <alignment horizontal="right" vertical="center"/>
    </xf>
    <xf numFmtId="4" fontId="82" fillId="82" borderId="49" applyNumberFormat="0" applyProtection="0">
      <alignment horizontal="right" vertical="center"/>
    </xf>
    <xf numFmtId="0" fontId="40" fillId="0" borderId="50" applyNumberFormat="0" applyFill="0" applyAlignment="0" applyProtection="0"/>
    <xf numFmtId="0" fontId="40" fillId="0" borderId="50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0" fontId="40" fillId="0" borderId="50" applyNumberFormat="0" applyFill="0" applyAlignment="0" applyProtection="0"/>
    <xf numFmtId="0" fontId="40" fillId="0" borderId="50" applyNumberFormat="0" applyFill="0" applyAlignment="0" applyProtection="0"/>
    <xf numFmtId="0" fontId="40" fillId="0" borderId="50" applyNumberFormat="0" applyFill="0" applyAlignment="0" applyProtection="0"/>
    <xf numFmtId="0" fontId="40" fillId="0" borderId="50" applyNumberFormat="0" applyFill="0" applyAlignment="0" applyProtection="0"/>
    <xf numFmtId="0" fontId="40" fillId="0" borderId="50" applyNumberFormat="0" applyFill="0" applyAlignment="0" applyProtection="0"/>
    <xf numFmtId="0" fontId="40" fillId="0" borderId="50" applyNumberFormat="0" applyFill="0" applyAlignment="0" applyProtection="0"/>
    <xf numFmtId="0" fontId="40" fillId="0" borderId="50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166" fontId="40" fillId="0" borderId="51" applyNumberFormat="0" applyFill="0" applyAlignment="0" applyProtection="0"/>
    <xf numFmtId="43" fontId="1" fillId="0" borderId="0" applyFont="0" applyFill="0" applyBorder="0" applyAlignment="0" applyProtection="0"/>
    <xf numFmtId="0" fontId="1" fillId="23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5" fillId="0" borderId="16">
      <alignment horizontal="center" vertical="center"/>
      <protection locked="0"/>
    </xf>
    <xf numFmtId="5" fontId="25" fillId="0" borderId="16">
      <alignment horizontal="center" vertical="center"/>
      <protection locked="0"/>
    </xf>
    <xf numFmtId="5" fontId="25" fillId="0" borderId="16">
      <alignment horizontal="center" vertical="center"/>
      <protection locked="0"/>
    </xf>
    <xf numFmtId="5" fontId="25" fillId="0" borderId="16">
      <alignment horizontal="center" vertical="center"/>
      <protection locked="0"/>
    </xf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25" fillId="0" borderId="0" applyFill="0" applyBorder="0">
      <alignment horizontal="center" vertical="center"/>
    </xf>
    <xf numFmtId="5" fontId="25" fillId="0" borderId="0" applyFill="0" applyBorder="0">
      <alignment horizontal="center" vertical="center"/>
    </xf>
    <xf numFmtId="5" fontId="67" fillId="0" borderId="0" applyFill="0" applyBorder="0">
      <alignment horizontal="center" vertical="center"/>
    </xf>
    <xf numFmtId="43" fontId="1" fillId="0" borderId="0" applyFont="0" applyFill="0" applyBorder="0" applyAlignment="0" applyProtection="0"/>
    <xf numFmtId="0" fontId="1" fillId="32" borderId="53" applyNumberFormat="0" applyAlignment="0">
      <protection locked="0"/>
    </xf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7" borderId="0" applyNumberFormat="0" applyBorder="0" applyAlignment="0" applyProtection="0"/>
    <xf numFmtId="0" fontId="22" fillId="78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70" borderId="0" applyNumberFormat="0" applyBorder="0" applyAlignment="0" applyProtection="0"/>
    <xf numFmtId="0" fontId="22" fillId="73" borderId="0" applyNumberFormat="0" applyBorder="0" applyAlignment="0" applyProtection="0"/>
    <xf numFmtId="0" fontId="22" fillId="48" borderId="0" applyNumberFormat="0" applyBorder="0" applyAlignment="0" applyProtection="0"/>
    <xf numFmtId="0" fontId="22" fillId="56" borderId="0" applyNumberFormat="0" applyBorder="0" applyAlignment="0" applyProtection="0"/>
    <xf numFmtId="0" fontId="22" fillId="46" borderId="0" applyNumberFormat="0" applyBorder="0" applyAlignment="0" applyProtection="0"/>
    <xf numFmtId="0" fontId="26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7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6" fillId="0" borderId="44">
      <alignment vertical="center"/>
      <protection locked="0"/>
    </xf>
    <xf numFmtId="0" fontId="28" fillId="35" borderId="0" applyNumberFormat="0" applyBorder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0" fontId="31" fillId="47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2" fillId="72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166" fontId="31" fillId="47" borderId="45" applyNumberFormat="0" applyAlignment="0" applyProtection="0"/>
    <xf numFmtId="0" fontId="33" fillId="73" borderId="19" applyNumberFormat="0" applyAlignment="0" applyProtection="0"/>
    <xf numFmtId="0" fontId="41" fillId="0" borderId="0" applyNumberFormat="0" applyFill="0" applyBorder="0" applyAlignment="0" applyProtection="0"/>
    <xf numFmtId="0" fontId="45" fillId="37" borderId="0" applyNumberFormat="0" applyBorder="0" applyAlignment="0" applyProtection="0"/>
    <xf numFmtId="0" fontId="108" fillId="0" borderId="54" applyNumberFormat="0" applyFill="0" applyAlignment="0" applyProtection="0"/>
    <xf numFmtId="0" fontId="109" fillId="0" borderId="55" applyNumberFormat="0" applyFill="0" applyAlignment="0" applyProtection="0"/>
    <xf numFmtId="0" fontId="110" fillId="0" borderId="56" applyNumberFormat="0" applyFill="0" applyAlignment="0" applyProtection="0"/>
    <xf numFmtId="0" fontId="110" fillId="0" borderId="0" applyNumberFormat="0" applyFill="0" applyBorder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0" fontId="60" fillId="43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166" fontId="61" fillId="69" borderId="45" applyNumberFormat="0" applyAlignment="0" applyProtection="0"/>
    <xf numFmtId="0" fontId="65" fillId="0" borderId="26" applyNumberFormat="0" applyFill="0" applyAlignment="0" applyProtection="0"/>
    <xf numFmtId="0" fontId="53" fillId="0" borderId="46" applyFill="0">
      <alignment horizontal="center" vertical="center"/>
    </xf>
    <xf numFmtId="0" fontId="53" fillId="0" borderId="46" applyFill="0">
      <alignment horizontal="center" vertical="center"/>
    </xf>
    <xf numFmtId="0" fontId="26" fillId="0" borderId="46" applyFill="0">
      <alignment horizontal="center" vertical="center"/>
    </xf>
    <xf numFmtId="0" fontId="26" fillId="0" borderId="46" applyFill="0">
      <alignment horizontal="center" vertical="center"/>
    </xf>
    <xf numFmtId="191" fontId="26" fillId="0" borderId="46" applyFill="0">
      <alignment horizontal="center" vertical="center"/>
    </xf>
    <xf numFmtId="191" fontId="26" fillId="0" borderId="46" applyFill="0">
      <alignment horizontal="center" vertical="center"/>
    </xf>
    <xf numFmtId="0" fontId="25" fillId="0" borderId="46" applyFill="0">
      <alignment horizontal="center" vertical="center"/>
    </xf>
    <xf numFmtId="0" fontId="25" fillId="0" borderId="46" applyFill="0">
      <alignment horizontal="center" vertical="center"/>
    </xf>
    <xf numFmtId="0" fontId="44" fillId="0" borderId="46" applyFill="0">
      <alignment horizontal="center" vertical="center"/>
    </xf>
    <xf numFmtId="0" fontId="44" fillId="0" borderId="46" applyFill="0">
      <alignment horizontal="center" vertical="center"/>
    </xf>
    <xf numFmtId="192" fontId="25" fillId="0" borderId="46" applyFill="0">
      <alignment horizontal="center" vertical="center"/>
    </xf>
    <xf numFmtId="192" fontId="25" fillId="0" borderId="46" applyFill="0">
      <alignment horizontal="center" vertical="center"/>
    </xf>
    <xf numFmtId="37" fontId="67" fillId="0" borderId="46" applyFill="0">
      <alignment horizontal="center" vertical="center"/>
    </xf>
    <xf numFmtId="37" fontId="67" fillId="0" borderId="46" applyFill="0">
      <alignment horizontal="center" vertical="center"/>
    </xf>
    <xf numFmtId="0" fontId="69" fillId="7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19" fillId="3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0" fontId="20" fillId="3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166" fontId="19" fillId="68" borderId="47" applyNumberFormat="0" applyFon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0" fontId="72" fillId="47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166" fontId="72" fillId="72" borderId="48" applyNumberFormat="0" applyAlignment="0" applyProtection="0"/>
    <xf numFmtId="4" fontId="75" fillId="78" borderId="49" applyNumberFormat="0" applyProtection="0">
      <alignment vertical="center"/>
    </xf>
    <xf numFmtId="4" fontId="75" fillId="78" borderId="49" applyNumberFormat="0" applyProtection="0">
      <alignment vertical="center"/>
    </xf>
    <xf numFmtId="4" fontId="75" fillId="78" borderId="49" applyNumberFormat="0" applyProtection="0">
      <alignment vertical="center"/>
    </xf>
    <xf numFmtId="4" fontId="75" fillId="78" borderId="49" applyNumberFormat="0" applyProtection="0">
      <alignment vertical="center"/>
    </xf>
    <xf numFmtId="4" fontId="75" fillId="78" borderId="49" applyNumberFormat="0" applyProtection="0">
      <alignment vertical="center"/>
    </xf>
    <xf numFmtId="4" fontId="75" fillId="78" borderId="49" applyNumberFormat="0" applyProtection="0">
      <alignment vertical="center"/>
    </xf>
    <xf numFmtId="4" fontId="75" fillId="78" borderId="49" applyNumberFormat="0" applyProtection="0">
      <alignment vertical="center"/>
    </xf>
    <xf numFmtId="4" fontId="75" fillId="78" borderId="49" applyNumberFormat="0" applyProtection="0">
      <alignment vertical="center"/>
    </xf>
    <xf numFmtId="4" fontId="75" fillId="78" borderId="49" applyNumberFormat="0" applyProtection="0">
      <alignment vertical="center"/>
    </xf>
    <xf numFmtId="4" fontId="75" fillId="78" borderId="49" applyNumberFormat="0" applyProtection="0">
      <alignment vertical="center"/>
    </xf>
    <xf numFmtId="4" fontId="75" fillId="78" borderId="49" applyNumberFormat="0" applyProtection="0">
      <alignment vertical="center"/>
    </xf>
    <xf numFmtId="4" fontId="75" fillId="78" borderId="49" applyNumberFormat="0" applyProtection="0">
      <alignment vertical="center"/>
    </xf>
    <xf numFmtId="4" fontId="79" fillId="78" borderId="49" applyNumberFormat="0" applyProtection="0">
      <alignment vertical="center"/>
    </xf>
    <xf numFmtId="4" fontId="79" fillId="78" borderId="49" applyNumberFormat="0" applyProtection="0">
      <alignment vertical="center"/>
    </xf>
    <xf numFmtId="4" fontId="79" fillId="78" borderId="49" applyNumberFormat="0" applyProtection="0">
      <alignment vertical="center"/>
    </xf>
    <xf numFmtId="4" fontId="79" fillId="78" borderId="49" applyNumberFormat="0" applyProtection="0">
      <alignment vertical="center"/>
    </xf>
    <xf numFmtId="4" fontId="79" fillId="78" borderId="49" applyNumberFormat="0" applyProtection="0">
      <alignment vertical="center"/>
    </xf>
    <xf numFmtId="4" fontId="79" fillId="78" borderId="49" applyNumberFormat="0" applyProtection="0">
      <alignment vertical="center"/>
    </xf>
    <xf numFmtId="4" fontId="79" fillId="78" borderId="49" applyNumberFormat="0" applyProtection="0">
      <alignment vertical="center"/>
    </xf>
    <xf numFmtId="4" fontId="79" fillId="78" borderId="49" applyNumberFormat="0" applyProtection="0">
      <alignment vertical="center"/>
    </xf>
    <xf numFmtId="4" fontId="79" fillId="78" borderId="49" applyNumberFormat="0" applyProtection="0">
      <alignment vertical="center"/>
    </xf>
    <xf numFmtId="4" fontId="79" fillId="78" borderId="49" applyNumberFormat="0" applyProtection="0">
      <alignment vertical="center"/>
    </xf>
    <xf numFmtId="4" fontId="79" fillId="78" borderId="49" applyNumberFormat="0" applyProtection="0">
      <alignment vertical="center"/>
    </xf>
    <xf numFmtId="4" fontId="79" fillId="78" borderId="49" applyNumberFormat="0" applyProtection="0">
      <alignment vertical="center"/>
    </xf>
    <xf numFmtId="4" fontId="75" fillId="78" borderId="49" applyNumberFormat="0" applyProtection="0">
      <alignment horizontal="left" vertical="center" indent="1"/>
    </xf>
    <xf numFmtId="4" fontId="75" fillId="78" borderId="49" applyNumberFormat="0" applyProtection="0">
      <alignment horizontal="left" vertical="center" indent="1"/>
    </xf>
    <xf numFmtId="4" fontId="75" fillId="78" borderId="49" applyNumberFormat="0" applyProtection="0">
      <alignment horizontal="left" vertical="center" indent="1"/>
    </xf>
    <xf numFmtId="4" fontId="75" fillId="78" borderId="49" applyNumberFormat="0" applyProtection="0">
      <alignment horizontal="left" vertical="center" indent="1"/>
    </xf>
    <xf numFmtId="4" fontId="75" fillId="78" borderId="49" applyNumberFormat="0" applyProtection="0">
      <alignment horizontal="left" vertical="center" indent="1"/>
    </xf>
    <xf numFmtId="4" fontId="75" fillId="78" borderId="49" applyNumberFormat="0" applyProtection="0">
      <alignment horizontal="left" vertical="center" indent="1"/>
    </xf>
    <xf numFmtId="4" fontId="75" fillId="78" borderId="49" applyNumberFormat="0" applyProtection="0">
      <alignment horizontal="left" vertical="center" indent="1"/>
    </xf>
    <xf numFmtId="4" fontId="75" fillId="78" borderId="49" applyNumberFormat="0" applyProtection="0">
      <alignment horizontal="left" vertical="center" indent="1"/>
    </xf>
    <xf numFmtId="4" fontId="75" fillId="78" borderId="49" applyNumberFormat="0" applyProtection="0">
      <alignment horizontal="left" vertical="center" indent="1"/>
    </xf>
    <xf numFmtId="4" fontId="75" fillId="78" borderId="49" applyNumberFormat="0" applyProtection="0">
      <alignment horizontal="left" vertical="center" indent="1"/>
    </xf>
    <xf numFmtId="4" fontId="75" fillId="78" borderId="49" applyNumberFormat="0" applyProtection="0">
      <alignment horizontal="left" vertical="center" indent="1"/>
    </xf>
    <xf numFmtId="4" fontId="75" fillId="78" borderId="49" applyNumberFormat="0" applyProtection="0">
      <alignment horizontal="left" vertical="center" indent="1"/>
    </xf>
    <xf numFmtId="166" fontId="75" fillId="78" borderId="49" applyNumberFormat="0" applyProtection="0">
      <alignment horizontal="left" vertical="top" indent="1"/>
    </xf>
    <xf numFmtId="166" fontId="75" fillId="78" borderId="49" applyNumberFormat="0" applyProtection="0">
      <alignment horizontal="left" vertical="top" indent="1"/>
    </xf>
    <xf numFmtId="166" fontId="75" fillId="78" borderId="49" applyNumberFormat="0" applyProtection="0">
      <alignment horizontal="left" vertical="top" indent="1"/>
    </xf>
    <xf numFmtId="166" fontId="75" fillId="78" borderId="49" applyNumberFormat="0" applyProtection="0">
      <alignment horizontal="left" vertical="top" indent="1"/>
    </xf>
    <xf numFmtId="166" fontId="75" fillId="78" borderId="49" applyNumberFormat="0" applyProtection="0">
      <alignment horizontal="left" vertical="top" indent="1"/>
    </xf>
    <xf numFmtId="166" fontId="75" fillId="78" borderId="49" applyNumberFormat="0" applyProtection="0">
      <alignment horizontal="left" vertical="top" indent="1"/>
    </xf>
    <xf numFmtId="166" fontId="75" fillId="78" borderId="49" applyNumberFormat="0" applyProtection="0">
      <alignment horizontal="left" vertical="top" indent="1"/>
    </xf>
    <xf numFmtId="166" fontId="75" fillId="78" borderId="49" applyNumberFormat="0" applyProtection="0">
      <alignment horizontal="left" vertical="top" indent="1"/>
    </xf>
    <xf numFmtId="166" fontId="75" fillId="78" borderId="49" applyNumberFormat="0" applyProtection="0">
      <alignment horizontal="left" vertical="top" indent="1"/>
    </xf>
    <xf numFmtId="166" fontId="75" fillId="78" borderId="49" applyNumberFormat="0" applyProtection="0">
      <alignment horizontal="left" vertical="top" indent="1"/>
    </xf>
    <xf numFmtId="166" fontId="75" fillId="78" borderId="49" applyNumberFormat="0" applyProtection="0">
      <alignment horizontal="left" vertical="top" indent="1"/>
    </xf>
    <xf numFmtId="166" fontId="75" fillId="78" borderId="49" applyNumberFormat="0" applyProtection="0">
      <alignment horizontal="left" vertical="top" indent="1"/>
    </xf>
    <xf numFmtId="4" fontId="18" fillId="35" borderId="49" applyNumberFormat="0" applyProtection="0">
      <alignment horizontal="right" vertical="center"/>
    </xf>
    <xf numFmtId="4" fontId="18" fillId="35" borderId="49" applyNumberFormat="0" applyProtection="0">
      <alignment horizontal="right" vertical="center"/>
    </xf>
    <xf numFmtId="4" fontId="18" fillId="35" borderId="49" applyNumberFormat="0" applyProtection="0">
      <alignment horizontal="right" vertical="center"/>
    </xf>
    <xf numFmtId="4" fontId="18" fillId="35" borderId="49" applyNumberFormat="0" applyProtection="0">
      <alignment horizontal="right" vertical="center"/>
    </xf>
    <xf numFmtId="4" fontId="18" fillId="35" borderId="49" applyNumberFormat="0" applyProtection="0">
      <alignment horizontal="right" vertical="center"/>
    </xf>
    <xf numFmtId="4" fontId="18" fillId="35" borderId="49" applyNumberFormat="0" applyProtection="0">
      <alignment horizontal="right" vertical="center"/>
    </xf>
    <xf numFmtId="4" fontId="18" fillId="35" borderId="49" applyNumberFormat="0" applyProtection="0">
      <alignment horizontal="right" vertical="center"/>
    </xf>
    <xf numFmtId="4" fontId="18" fillId="35" borderId="49" applyNumberFormat="0" applyProtection="0">
      <alignment horizontal="right" vertical="center"/>
    </xf>
    <xf numFmtId="4" fontId="18" fillId="35" borderId="49" applyNumberFormat="0" applyProtection="0">
      <alignment horizontal="right" vertical="center"/>
    </xf>
    <xf numFmtId="4" fontId="18" fillId="35" borderId="49" applyNumberFormat="0" applyProtection="0">
      <alignment horizontal="right" vertical="center"/>
    </xf>
    <xf numFmtId="4" fontId="18" fillId="35" borderId="49" applyNumberFormat="0" applyProtection="0">
      <alignment horizontal="right" vertical="center"/>
    </xf>
    <xf numFmtId="4" fontId="18" fillId="35" borderId="49" applyNumberFormat="0" applyProtection="0">
      <alignment horizontal="right" vertical="center"/>
    </xf>
    <xf numFmtId="4" fontId="18" fillId="36" borderId="49" applyNumberFormat="0" applyProtection="0">
      <alignment horizontal="right" vertical="center"/>
    </xf>
    <xf numFmtId="4" fontId="18" fillId="36" borderId="49" applyNumberFormat="0" applyProtection="0">
      <alignment horizontal="right" vertical="center"/>
    </xf>
    <xf numFmtId="4" fontId="18" fillId="36" borderId="49" applyNumberFormat="0" applyProtection="0">
      <alignment horizontal="right" vertical="center"/>
    </xf>
    <xf numFmtId="4" fontId="18" fillId="36" borderId="49" applyNumberFormat="0" applyProtection="0">
      <alignment horizontal="right" vertical="center"/>
    </xf>
    <xf numFmtId="4" fontId="18" fillId="36" borderId="49" applyNumberFormat="0" applyProtection="0">
      <alignment horizontal="right" vertical="center"/>
    </xf>
    <xf numFmtId="4" fontId="18" fillId="36" borderId="49" applyNumberFormat="0" applyProtection="0">
      <alignment horizontal="right" vertical="center"/>
    </xf>
    <xf numFmtId="4" fontId="18" fillId="36" borderId="49" applyNumberFormat="0" applyProtection="0">
      <alignment horizontal="right" vertical="center"/>
    </xf>
    <xf numFmtId="4" fontId="18" fillId="36" borderId="49" applyNumberFormat="0" applyProtection="0">
      <alignment horizontal="right" vertical="center"/>
    </xf>
    <xf numFmtId="4" fontId="18" fillId="36" borderId="49" applyNumberFormat="0" applyProtection="0">
      <alignment horizontal="right" vertical="center"/>
    </xf>
    <xf numFmtId="4" fontId="18" fillId="36" borderId="49" applyNumberFormat="0" applyProtection="0">
      <alignment horizontal="right" vertical="center"/>
    </xf>
    <xf numFmtId="4" fontId="18" fillId="36" borderId="49" applyNumberFormat="0" applyProtection="0">
      <alignment horizontal="right" vertical="center"/>
    </xf>
    <xf numFmtId="4" fontId="18" fillId="36" borderId="49" applyNumberFormat="0" applyProtection="0">
      <alignment horizontal="right" vertical="center"/>
    </xf>
    <xf numFmtId="4" fontId="18" fillId="61" borderId="49" applyNumberFormat="0" applyProtection="0">
      <alignment horizontal="right" vertical="center"/>
    </xf>
    <xf numFmtId="4" fontId="18" fillId="61" borderId="49" applyNumberFormat="0" applyProtection="0">
      <alignment horizontal="right" vertical="center"/>
    </xf>
    <xf numFmtId="4" fontId="18" fillId="61" borderId="49" applyNumberFormat="0" applyProtection="0">
      <alignment horizontal="right" vertical="center"/>
    </xf>
    <xf numFmtId="4" fontId="18" fillId="61" borderId="49" applyNumberFormat="0" applyProtection="0">
      <alignment horizontal="right" vertical="center"/>
    </xf>
    <xf numFmtId="4" fontId="18" fillId="61" borderId="49" applyNumberFormat="0" applyProtection="0">
      <alignment horizontal="right" vertical="center"/>
    </xf>
    <xf numFmtId="4" fontId="18" fillId="61" borderId="49" applyNumberFormat="0" applyProtection="0">
      <alignment horizontal="right" vertical="center"/>
    </xf>
    <xf numFmtId="4" fontId="18" fillId="61" borderId="49" applyNumberFormat="0" applyProtection="0">
      <alignment horizontal="right" vertical="center"/>
    </xf>
    <xf numFmtId="4" fontId="18" fillId="61" borderId="49" applyNumberFormat="0" applyProtection="0">
      <alignment horizontal="right" vertical="center"/>
    </xf>
    <xf numFmtId="4" fontId="18" fillId="61" borderId="49" applyNumberFormat="0" applyProtection="0">
      <alignment horizontal="right" vertical="center"/>
    </xf>
    <xf numFmtId="4" fontId="18" fillId="61" borderId="49" applyNumberFormat="0" applyProtection="0">
      <alignment horizontal="right" vertical="center"/>
    </xf>
    <xf numFmtId="4" fontId="18" fillId="61" borderId="49" applyNumberFormat="0" applyProtection="0">
      <alignment horizontal="right" vertical="center"/>
    </xf>
    <xf numFmtId="4" fontId="18" fillId="61" borderId="49" applyNumberFormat="0" applyProtection="0">
      <alignment horizontal="right" vertical="center"/>
    </xf>
    <xf numFmtId="4" fontId="18" fillId="48" borderId="49" applyNumberFormat="0" applyProtection="0">
      <alignment horizontal="right" vertical="center"/>
    </xf>
    <xf numFmtId="4" fontId="18" fillId="48" borderId="49" applyNumberFormat="0" applyProtection="0">
      <alignment horizontal="right" vertical="center"/>
    </xf>
    <xf numFmtId="4" fontId="18" fillId="48" borderId="49" applyNumberFormat="0" applyProtection="0">
      <alignment horizontal="right" vertical="center"/>
    </xf>
    <xf numFmtId="4" fontId="18" fillId="48" borderId="49" applyNumberFormat="0" applyProtection="0">
      <alignment horizontal="right" vertical="center"/>
    </xf>
    <xf numFmtId="4" fontId="18" fillId="48" borderId="49" applyNumberFormat="0" applyProtection="0">
      <alignment horizontal="right" vertical="center"/>
    </xf>
    <xf numFmtId="4" fontId="18" fillId="48" borderId="49" applyNumberFormat="0" applyProtection="0">
      <alignment horizontal="right" vertical="center"/>
    </xf>
    <xf numFmtId="4" fontId="18" fillId="48" borderId="49" applyNumberFormat="0" applyProtection="0">
      <alignment horizontal="right" vertical="center"/>
    </xf>
    <xf numFmtId="4" fontId="18" fillId="48" borderId="49" applyNumberFormat="0" applyProtection="0">
      <alignment horizontal="right" vertical="center"/>
    </xf>
    <xf numFmtId="4" fontId="18" fillId="48" borderId="49" applyNumberFormat="0" applyProtection="0">
      <alignment horizontal="right" vertical="center"/>
    </xf>
    <xf numFmtId="4" fontId="18" fillId="48" borderId="49" applyNumberFormat="0" applyProtection="0">
      <alignment horizontal="right" vertical="center"/>
    </xf>
    <xf numFmtId="4" fontId="18" fillId="48" borderId="49" applyNumberFormat="0" applyProtection="0">
      <alignment horizontal="right" vertical="center"/>
    </xf>
    <xf numFmtId="4" fontId="18" fillId="48" borderId="49" applyNumberFormat="0" applyProtection="0">
      <alignment horizontal="right" vertical="center"/>
    </xf>
    <xf numFmtId="4" fontId="18" fillId="52" borderId="49" applyNumberFormat="0" applyProtection="0">
      <alignment horizontal="right" vertical="center"/>
    </xf>
    <xf numFmtId="4" fontId="18" fillId="52" borderId="49" applyNumberFormat="0" applyProtection="0">
      <alignment horizontal="right" vertical="center"/>
    </xf>
    <xf numFmtId="4" fontId="18" fillId="52" borderId="49" applyNumberFormat="0" applyProtection="0">
      <alignment horizontal="right" vertical="center"/>
    </xf>
    <xf numFmtId="4" fontId="18" fillId="52" borderId="49" applyNumberFormat="0" applyProtection="0">
      <alignment horizontal="right" vertical="center"/>
    </xf>
    <xf numFmtId="4" fontId="18" fillId="52" borderId="49" applyNumberFormat="0" applyProtection="0">
      <alignment horizontal="right" vertical="center"/>
    </xf>
    <xf numFmtId="4" fontId="18" fillId="52" borderId="49" applyNumberFormat="0" applyProtection="0">
      <alignment horizontal="right" vertical="center"/>
    </xf>
    <xf numFmtId="4" fontId="18" fillId="52" borderId="49" applyNumberFormat="0" applyProtection="0">
      <alignment horizontal="right" vertical="center"/>
    </xf>
    <xf numFmtId="4" fontId="18" fillId="52" borderId="49" applyNumberFormat="0" applyProtection="0">
      <alignment horizontal="right" vertical="center"/>
    </xf>
    <xf numFmtId="4" fontId="18" fillId="52" borderId="49" applyNumberFormat="0" applyProtection="0">
      <alignment horizontal="right" vertical="center"/>
    </xf>
    <xf numFmtId="4" fontId="18" fillId="52" borderId="49" applyNumberFormat="0" applyProtection="0">
      <alignment horizontal="right" vertical="center"/>
    </xf>
    <xf numFmtId="4" fontId="18" fillId="52" borderId="49" applyNumberFormat="0" applyProtection="0">
      <alignment horizontal="right" vertical="center"/>
    </xf>
    <xf numFmtId="4" fontId="18" fillId="52" borderId="49" applyNumberFormat="0" applyProtection="0">
      <alignment horizontal="right" vertical="center"/>
    </xf>
    <xf numFmtId="4" fontId="18" fillId="70" borderId="49" applyNumberFormat="0" applyProtection="0">
      <alignment horizontal="right" vertical="center"/>
    </xf>
    <xf numFmtId="4" fontId="18" fillId="70" borderId="49" applyNumberFormat="0" applyProtection="0">
      <alignment horizontal="right" vertical="center"/>
    </xf>
    <xf numFmtId="4" fontId="18" fillId="70" borderId="49" applyNumberFormat="0" applyProtection="0">
      <alignment horizontal="right" vertical="center"/>
    </xf>
    <xf numFmtId="4" fontId="18" fillId="70" borderId="49" applyNumberFormat="0" applyProtection="0">
      <alignment horizontal="right" vertical="center"/>
    </xf>
    <xf numFmtId="4" fontId="18" fillId="70" borderId="49" applyNumberFormat="0" applyProtection="0">
      <alignment horizontal="right" vertical="center"/>
    </xf>
    <xf numFmtId="4" fontId="18" fillId="70" borderId="49" applyNumberFormat="0" applyProtection="0">
      <alignment horizontal="right" vertical="center"/>
    </xf>
    <xf numFmtId="4" fontId="18" fillId="70" borderId="49" applyNumberFormat="0" applyProtection="0">
      <alignment horizontal="right" vertical="center"/>
    </xf>
    <xf numFmtId="4" fontId="18" fillId="70" borderId="49" applyNumberFormat="0" applyProtection="0">
      <alignment horizontal="right" vertical="center"/>
    </xf>
    <xf numFmtId="4" fontId="18" fillId="70" borderId="49" applyNumberFormat="0" applyProtection="0">
      <alignment horizontal="right" vertical="center"/>
    </xf>
    <xf numFmtId="4" fontId="18" fillId="70" borderId="49" applyNumberFormat="0" applyProtection="0">
      <alignment horizontal="right" vertical="center"/>
    </xf>
    <xf numFmtId="4" fontId="18" fillId="70" borderId="49" applyNumberFormat="0" applyProtection="0">
      <alignment horizontal="right" vertical="center"/>
    </xf>
    <xf numFmtId="4" fontId="18" fillId="70" borderId="49" applyNumberFormat="0" applyProtection="0">
      <alignment horizontal="right" vertical="center"/>
    </xf>
    <xf numFmtId="4" fontId="18" fillId="46" borderId="49" applyNumberFormat="0" applyProtection="0">
      <alignment horizontal="right" vertical="center"/>
    </xf>
    <xf numFmtId="4" fontId="18" fillId="46" borderId="49" applyNumberFormat="0" applyProtection="0">
      <alignment horizontal="right" vertical="center"/>
    </xf>
    <xf numFmtId="4" fontId="18" fillId="46" borderId="49" applyNumberFormat="0" applyProtection="0">
      <alignment horizontal="right" vertical="center"/>
    </xf>
    <xf numFmtId="4" fontId="18" fillId="46" borderId="49" applyNumberFormat="0" applyProtection="0">
      <alignment horizontal="right" vertical="center"/>
    </xf>
    <xf numFmtId="4" fontId="18" fillId="46" borderId="49" applyNumberFormat="0" applyProtection="0">
      <alignment horizontal="right" vertical="center"/>
    </xf>
    <xf numFmtId="4" fontId="18" fillId="46" borderId="49" applyNumberFormat="0" applyProtection="0">
      <alignment horizontal="right" vertical="center"/>
    </xf>
    <xf numFmtId="4" fontId="18" fillId="46" borderId="49" applyNumberFormat="0" applyProtection="0">
      <alignment horizontal="right" vertical="center"/>
    </xf>
    <xf numFmtId="4" fontId="18" fillId="46" borderId="49" applyNumberFormat="0" applyProtection="0">
      <alignment horizontal="right" vertical="center"/>
    </xf>
    <xf numFmtId="4" fontId="18" fillId="46" borderId="49" applyNumberFormat="0" applyProtection="0">
      <alignment horizontal="right" vertical="center"/>
    </xf>
    <xf numFmtId="4" fontId="18" fillId="46" borderId="49" applyNumberFormat="0" applyProtection="0">
      <alignment horizontal="right" vertical="center"/>
    </xf>
    <xf numFmtId="4" fontId="18" fillId="46" borderId="49" applyNumberFormat="0" applyProtection="0">
      <alignment horizontal="right" vertical="center"/>
    </xf>
    <xf numFmtId="4" fontId="18" fillId="46" borderId="49" applyNumberFormat="0" applyProtection="0">
      <alignment horizontal="right" vertical="center"/>
    </xf>
    <xf numFmtId="4" fontId="18" fillId="80" borderId="49" applyNumberFormat="0" applyProtection="0">
      <alignment horizontal="right" vertical="center"/>
    </xf>
    <xf numFmtId="4" fontId="18" fillId="80" borderId="49" applyNumberFormat="0" applyProtection="0">
      <alignment horizontal="right" vertical="center"/>
    </xf>
    <xf numFmtId="4" fontId="18" fillId="80" borderId="49" applyNumberFormat="0" applyProtection="0">
      <alignment horizontal="right" vertical="center"/>
    </xf>
    <xf numFmtId="4" fontId="18" fillId="80" borderId="49" applyNumberFormat="0" applyProtection="0">
      <alignment horizontal="right" vertical="center"/>
    </xf>
    <xf numFmtId="4" fontId="18" fillId="80" borderId="49" applyNumberFormat="0" applyProtection="0">
      <alignment horizontal="right" vertical="center"/>
    </xf>
    <xf numFmtId="4" fontId="18" fillId="80" borderId="49" applyNumberFormat="0" applyProtection="0">
      <alignment horizontal="right" vertical="center"/>
    </xf>
    <xf numFmtId="4" fontId="18" fillId="80" borderId="49" applyNumberFormat="0" applyProtection="0">
      <alignment horizontal="right" vertical="center"/>
    </xf>
    <xf numFmtId="4" fontId="18" fillId="80" borderId="49" applyNumberFormat="0" applyProtection="0">
      <alignment horizontal="right" vertical="center"/>
    </xf>
    <xf numFmtId="4" fontId="18" fillId="80" borderId="49" applyNumberFormat="0" applyProtection="0">
      <alignment horizontal="right" vertical="center"/>
    </xf>
    <xf numFmtId="4" fontId="18" fillId="80" borderId="49" applyNumberFormat="0" applyProtection="0">
      <alignment horizontal="right" vertical="center"/>
    </xf>
    <xf numFmtId="4" fontId="18" fillId="80" borderId="49" applyNumberFormat="0" applyProtection="0">
      <alignment horizontal="right" vertical="center"/>
    </xf>
    <xf numFmtId="4" fontId="18" fillId="80" borderId="49" applyNumberFormat="0" applyProtection="0">
      <alignment horizontal="right" vertical="center"/>
    </xf>
    <xf numFmtId="4" fontId="18" fillId="45" borderId="49" applyNumberFormat="0" applyProtection="0">
      <alignment horizontal="right" vertical="center"/>
    </xf>
    <xf numFmtId="4" fontId="18" fillId="45" borderId="49" applyNumberFormat="0" applyProtection="0">
      <alignment horizontal="right" vertical="center"/>
    </xf>
    <xf numFmtId="4" fontId="18" fillId="45" borderId="49" applyNumberFormat="0" applyProtection="0">
      <alignment horizontal="right" vertical="center"/>
    </xf>
    <xf numFmtId="4" fontId="18" fillId="45" borderId="49" applyNumberFormat="0" applyProtection="0">
      <alignment horizontal="right" vertical="center"/>
    </xf>
    <xf numFmtId="4" fontId="18" fillId="45" borderId="49" applyNumberFormat="0" applyProtection="0">
      <alignment horizontal="right" vertical="center"/>
    </xf>
    <xf numFmtId="4" fontId="18" fillId="45" borderId="49" applyNumberFormat="0" applyProtection="0">
      <alignment horizontal="right" vertical="center"/>
    </xf>
    <xf numFmtId="4" fontId="18" fillId="45" borderId="49" applyNumberFormat="0" applyProtection="0">
      <alignment horizontal="right" vertical="center"/>
    </xf>
    <xf numFmtId="4" fontId="18" fillId="45" borderId="49" applyNumberFormat="0" applyProtection="0">
      <alignment horizontal="right" vertical="center"/>
    </xf>
    <xf numFmtId="4" fontId="18" fillId="45" borderId="49" applyNumberFormat="0" applyProtection="0">
      <alignment horizontal="right" vertical="center"/>
    </xf>
    <xf numFmtId="4" fontId="18" fillId="45" borderId="49" applyNumberFormat="0" applyProtection="0">
      <alignment horizontal="right" vertical="center"/>
    </xf>
    <xf numFmtId="4" fontId="18" fillId="45" borderId="49" applyNumberFormat="0" applyProtection="0">
      <alignment horizontal="right" vertical="center"/>
    </xf>
    <xf numFmtId="4" fontId="18" fillId="45" borderId="49" applyNumberFormat="0" applyProtection="0">
      <alignment horizontal="right" vertical="center"/>
    </xf>
    <xf numFmtId="4" fontId="18" fillId="34" borderId="49" applyNumberFormat="0" applyProtection="0">
      <alignment horizontal="right" vertical="center"/>
    </xf>
    <xf numFmtId="4" fontId="18" fillId="34" borderId="49" applyNumberFormat="0" applyProtection="0">
      <alignment horizontal="right" vertical="center"/>
    </xf>
    <xf numFmtId="4" fontId="18" fillId="34" borderId="49" applyNumberFormat="0" applyProtection="0">
      <alignment horizontal="right" vertical="center"/>
    </xf>
    <xf numFmtId="4" fontId="18" fillId="34" borderId="49" applyNumberFormat="0" applyProtection="0">
      <alignment horizontal="right" vertical="center"/>
    </xf>
    <xf numFmtId="4" fontId="18" fillId="34" borderId="49" applyNumberFormat="0" applyProtection="0">
      <alignment horizontal="right" vertical="center"/>
    </xf>
    <xf numFmtId="4" fontId="18" fillId="34" borderId="49" applyNumberFormat="0" applyProtection="0">
      <alignment horizontal="right" vertical="center"/>
    </xf>
    <xf numFmtId="4" fontId="18" fillId="34" borderId="49" applyNumberFormat="0" applyProtection="0">
      <alignment horizontal="right" vertical="center"/>
    </xf>
    <xf numFmtId="4" fontId="18" fillId="34" borderId="49" applyNumberFormat="0" applyProtection="0">
      <alignment horizontal="right" vertical="center"/>
    </xf>
    <xf numFmtId="4" fontId="18" fillId="34" borderId="49" applyNumberFormat="0" applyProtection="0">
      <alignment horizontal="right" vertical="center"/>
    </xf>
    <xf numFmtId="4" fontId="18" fillId="34" borderId="49" applyNumberFormat="0" applyProtection="0">
      <alignment horizontal="right" vertical="center"/>
    </xf>
    <xf numFmtId="4" fontId="18" fillId="34" borderId="49" applyNumberFormat="0" applyProtection="0">
      <alignment horizontal="right" vertical="center"/>
    </xf>
    <xf numFmtId="4" fontId="18" fillId="34" borderId="49" applyNumberFormat="0" applyProtection="0">
      <alignment horizontal="right" vertical="center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center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4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center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34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center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166" fontId="19" fillId="42" borderId="49" applyNumberFormat="0" applyProtection="0">
      <alignment horizontal="left" vertical="top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98">
    <xf numFmtId="0" fontId="0" fillId="0" borderId="0" xfId="0"/>
    <xf numFmtId="44" fontId="0" fillId="0" borderId="0" xfId="1" applyFont="1"/>
    <xf numFmtId="0" fontId="0" fillId="0" borderId="0" xfId="0"/>
    <xf numFmtId="0" fontId="15" fillId="0" borderId="0" xfId="0" applyFont="1"/>
    <xf numFmtId="44" fontId="0" fillId="0" borderId="0" xfId="0" applyNumberFormat="1"/>
    <xf numFmtId="164" fontId="1" fillId="30" borderId="34" xfId="1167" applyNumberFormat="1" applyFont="1" applyFill="1" applyBorder="1"/>
    <xf numFmtId="0" fontId="15" fillId="30" borderId="0" xfId="213" applyFont="1" applyBorder="1"/>
    <xf numFmtId="0" fontId="15" fillId="30" borderId="13" xfId="213" applyFont="1" applyBorder="1"/>
    <xf numFmtId="0" fontId="15" fillId="30" borderId="38" xfId="213" applyFont="1" applyBorder="1"/>
    <xf numFmtId="0" fontId="15" fillId="30" borderId="40" xfId="213" applyFont="1" applyBorder="1"/>
    <xf numFmtId="0" fontId="1" fillId="30" borderId="0" xfId="213" applyFont="1"/>
    <xf numFmtId="0" fontId="1" fillId="30" borderId="34" xfId="213" applyFont="1" applyBorder="1"/>
    <xf numFmtId="0" fontId="1" fillId="30" borderId="15" xfId="213" applyFont="1" applyBorder="1"/>
    <xf numFmtId="0" fontId="1" fillId="30" borderId="39" xfId="213" applyFont="1" applyBorder="1"/>
    <xf numFmtId="0" fontId="1" fillId="30" borderId="37" xfId="213" applyFont="1" applyBorder="1"/>
    <xf numFmtId="0" fontId="1" fillId="30" borderId="41" xfId="213" applyFont="1" applyBorder="1"/>
    <xf numFmtId="0" fontId="15" fillId="30" borderId="31" xfId="213" applyFont="1" applyBorder="1"/>
    <xf numFmtId="0" fontId="15" fillId="30" borderId="14" xfId="213" applyFont="1" applyBorder="1"/>
    <xf numFmtId="0" fontId="15" fillId="30" borderId="15" xfId="213" applyFont="1" applyBorder="1"/>
    <xf numFmtId="0" fontId="1" fillId="30" borderId="0" xfId="213" applyFont="1" applyBorder="1"/>
    <xf numFmtId="0" fontId="15" fillId="30" borderId="42" xfId="213" applyFont="1" applyBorder="1"/>
    <xf numFmtId="164" fontId="1" fillId="30" borderId="37" xfId="1167" applyNumberFormat="1" applyFont="1" applyFill="1" applyBorder="1"/>
    <xf numFmtId="0" fontId="20" fillId="43" borderId="14" xfId="223" applyBorder="1"/>
    <xf numFmtId="0" fontId="20" fillId="43" borderId="34" xfId="223" applyBorder="1"/>
    <xf numFmtId="0" fontId="20" fillId="43" borderId="37" xfId="223" applyBorder="1"/>
    <xf numFmtId="0" fontId="0" fillId="0" borderId="0" xfId="0" applyAlignment="1">
      <alignment vertical="center"/>
    </xf>
    <xf numFmtId="164" fontId="0" fillId="30" borderId="34" xfId="1167" applyNumberFormat="1" applyFont="1" applyFill="1" applyBorder="1"/>
    <xf numFmtId="164" fontId="0" fillId="0" borderId="0" xfId="0" applyNumberFormat="1"/>
    <xf numFmtId="44" fontId="1" fillId="30" borderId="43" xfId="1167" applyNumberFormat="1" applyFont="1" applyFill="1" applyBorder="1"/>
    <xf numFmtId="0" fontId="0" fillId="30" borderId="0" xfId="213" applyFont="1" applyBorder="1"/>
    <xf numFmtId="0" fontId="0" fillId="0" borderId="0" xfId="1" applyNumberFormat="1" applyFont="1"/>
    <xf numFmtId="0" fontId="93" fillId="0" borderId="0" xfId="0" applyFont="1"/>
    <xf numFmtId="0" fontId="95" fillId="0" borderId="0" xfId="0" applyFont="1"/>
    <xf numFmtId="0" fontId="95" fillId="0" borderId="0" xfId="1" applyNumberFormat="1" applyFont="1"/>
    <xf numFmtId="0" fontId="0" fillId="0" borderId="0" xfId="0" applyFont="1"/>
    <xf numFmtId="0" fontId="15" fillId="30" borderId="0" xfId="213" applyFont="1"/>
    <xf numFmtId="0" fontId="1" fillId="30" borderId="0" xfId="213"/>
    <xf numFmtId="0" fontId="15" fillId="30" borderId="34" xfId="213" applyFont="1" applyBorder="1"/>
    <xf numFmtId="0" fontId="20" fillId="43" borderId="34" xfId="223" applyNumberFormat="1" applyBorder="1"/>
    <xf numFmtId="164" fontId="1" fillId="30" borderId="34" xfId="1" applyNumberFormat="1" applyFill="1" applyBorder="1"/>
    <xf numFmtId="0" fontId="15" fillId="30" borderId="34" xfId="213" applyFont="1" applyBorder="1" applyAlignment="1" applyProtection="1">
      <alignment vertical="center" wrapText="1"/>
    </xf>
    <xf numFmtId="0" fontId="20" fillId="43" borderId="34" xfId="223" applyNumberFormat="1" applyBorder="1" applyAlignment="1" applyProtection="1">
      <alignment vertical="center" wrapText="1"/>
    </xf>
    <xf numFmtId="9" fontId="20" fillId="43" borderId="34" xfId="223" applyNumberFormat="1" applyBorder="1"/>
    <xf numFmtId="0" fontId="15" fillId="30" borderId="34" xfId="213" applyFont="1" applyBorder="1" applyAlignment="1" applyProtection="1">
      <alignment vertical="center"/>
    </xf>
    <xf numFmtId="0" fontId="20" fillId="43" borderId="34" xfId="223" applyNumberFormat="1" applyBorder="1" applyAlignment="1" applyProtection="1">
      <alignment vertical="center"/>
    </xf>
    <xf numFmtId="164" fontId="15" fillId="30" borderId="34" xfId="1" applyNumberFormat="1" applyFont="1" applyFill="1" applyBorder="1"/>
    <xf numFmtId="0" fontId="96" fillId="86" borderId="34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1" fillId="23" borderId="4" xfId="4434" applyBorder="1" applyAlignment="1">
      <alignment horizontal="center" vertical="center"/>
    </xf>
    <xf numFmtId="9" fontId="0" fillId="10" borderId="4" xfId="9" applyNumberFormat="1" applyFont="1" applyBorder="1" applyAlignment="1" applyProtection="1">
      <alignment horizontal="center" vertical="center" wrapText="1"/>
    </xf>
    <xf numFmtId="197" fontId="0" fillId="10" borderId="4" xfId="4433" applyNumberFormat="1" applyFont="1" applyFill="1" applyBorder="1" applyAlignment="1" applyProtection="1">
      <alignment horizontal="center" vertical="center" wrapText="1"/>
    </xf>
    <xf numFmtId="44" fontId="1" fillId="10" borderId="4" xfId="1" applyFill="1" applyBorder="1" applyAlignment="1" applyProtection="1">
      <alignment horizontal="center" vertical="center" wrapText="1"/>
    </xf>
    <xf numFmtId="198" fontId="0" fillId="0" borderId="0" xfId="0" applyNumberFormat="1"/>
    <xf numFmtId="0" fontId="0" fillId="23" borderId="4" xfId="4434" applyFont="1" applyBorder="1" applyAlignment="1">
      <alignment horizontal="center" vertical="center"/>
    </xf>
    <xf numFmtId="9" fontId="1" fillId="10" borderId="4" xfId="9" applyNumberFormat="1" applyBorder="1" applyAlignment="1" applyProtection="1">
      <alignment horizontal="center" vertical="center" wrapText="1"/>
    </xf>
    <xf numFmtId="197" fontId="1" fillId="10" borderId="4" xfId="4433" applyNumberFormat="1" applyFill="1" applyBorder="1" applyAlignment="1" applyProtection="1">
      <alignment horizontal="center" vertical="center" wrapText="1"/>
    </xf>
    <xf numFmtId="0" fontId="101" fillId="0" borderId="0" xfId="0" applyFont="1"/>
    <xf numFmtId="10" fontId="15" fillId="30" borderId="34" xfId="213" applyNumberFormat="1" applyFont="1" applyBorder="1" applyAlignment="1"/>
    <xf numFmtId="0" fontId="15" fillId="0" borderId="12" xfId="0" applyFont="1" applyBorder="1"/>
    <xf numFmtId="0" fontId="0" fillId="0" borderId="12" xfId="0" applyBorder="1"/>
    <xf numFmtId="0" fontId="94" fillId="0" borderId="52" xfId="0" applyFont="1" applyBorder="1"/>
    <xf numFmtId="44" fontId="94" fillId="0" borderId="52" xfId="0" applyNumberFormat="1" applyFont="1" applyBorder="1"/>
    <xf numFmtId="0" fontId="15" fillId="0" borderId="0" xfId="0" applyFont="1" applyAlignment="1">
      <alignment vertical="center"/>
    </xf>
    <xf numFmtId="44" fontId="0" fillId="0" borderId="0" xfId="1" applyFont="1" applyAlignment="1">
      <alignment horizontal="center" vertical="center"/>
    </xf>
    <xf numFmtId="44" fontId="0" fillId="0" borderId="0" xfId="0" applyNumberFormat="1" applyAlignment="1">
      <alignment vertical="center"/>
    </xf>
    <xf numFmtId="0" fontId="15" fillId="87" borderId="0" xfId="0" applyFont="1" applyFill="1" applyAlignment="1">
      <alignment vertical="center"/>
    </xf>
    <xf numFmtId="44" fontId="0" fillId="88" borderId="0" xfId="0" applyNumberFormat="1" applyFill="1" applyAlignment="1">
      <alignment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" fillId="32" borderId="53" xfId="4570" applyAlignment="1">
      <alignment vertical="center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/>
    </xf>
    <xf numFmtId="44" fontId="107" fillId="0" borderId="0" xfId="0" applyNumberFormat="1" applyFont="1"/>
    <xf numFmtId="0" fontId="99" fillId="0" borderId="0" xfId="0" applyFont="1" applyFill="1"/>
    <xf numFmtId="0" fontId="97" fillId="0" borderId="57" xfId="0" applyFont="1" applyFill="1" applyBorder="1" applyAlignment="1" applyProtection="1">
      <alignment vertical="center" wrapText="1"/>
    </xf>
    <xf numFmtId="0" fontId="98" fillId="0" borderId="34" xfId="0" applyFont="1" applyFill="1" applyBorder="1" applyAlignment="1" applyProtection="1">
      <alignment vertical="center" wrapText="1"/>
    </xf>
    <xf numFmtId="0" fontId="98" fillId="0" borderId="34" xfId="0" applyFont="1" applyFill="1" applyBorder="1" applyAlignment="1" applyProtection="1">
      <alignment horizontal="center" vertical="center" wrapText="1"/>
    </xf>
    <xf numFmtId="1" fontId="98" fillId="0" borderId="34" xfId="0" applyNumberFormat="1" applyFont="1" applyFill="1" applyBorder="1" applyAlignment="1" applyProtection="1">
      <alignment horizontal="right" vertical="center" wrapText="1"/>
    </xf>
    <xf numFmtId="44" fontId="98" fillId="0" borderId="34" xfId="1" applyFont="1" applyFill="1" applyBorder="1" applyAlignment="1" applyProtection="1">
      <alignment horizontal="right" vertical="center" wrapText="1"/>
    </xf>
    <xf numFmtId="164" fontId="98" fillId="0" borderId="34" xfId="1" applyNumberFormat="1" applyFont="1" applyFill="1" applyBorder="1" applyAlignment="1" applyProtection="1">
      <alignment horizontal="right" vertical="center" wrapText="1"/>
    </xf>
    <xf numFmtId="9" fontId="98" fillId="0" borderId="34" xfId="2" applyFont="1" applyFill="1" applyBorder="1" applyAlignment="1" applyProtection="1">
      <alignment horizontal="right" vertical="center" wrapText="1"/>
    </xf>
    <xf numFmtId="164" fontId="99" fillId="0" borderId="34" xfId="1" applyNumberFormat="1" applyFont="1" applyFill="1" applyBorder="1"/>
    <xf numFmtId="0" fontId="1" fillId="32" borderId="58" xfId="4570" applyBorder="1" applyAlignment="1">
      <alignment vertical="center"/>
      <protection locked="0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5" fillId="0" borderId="34" xfId="0" applyFont="1" applyBorder="1" applyAlignment="1">
      <alignment vertical="center"/>
    </xf>
    <xf numFmtId="44" fontId="0" fillId="0" borderId="34" xfId="1" applyFont="1" applyBorder="1" applyAlignment="1">
      <alignment horizontal="center" vertical="center"/>
    </xf>
    <xf numFmtId="44" fontId="0" fillId="0" borderId="34" xfId="0" applyNumberFormat="1" applyBorder="1" applyAlignment="1">
      <alignment vertical="center"/>
    </xf>
    <xf numFmtId="0" fontId="1" fillId="32" borderId="59" xfId="4570" applyBorder="1" applyAlignment="1">
      <alignment vertical="center"/>
      <protection locked="0"/>
    </xf>
    <xf numFmtId="0" fontId="0" fillId="0" borderId="34" xfId="0" applyBorder="1"/>
    <xf numFmtId="0" fontId="15" fillId="0" borderId="0" xfId="0" applyFont="1" applyFill="1"/>
    <xf numFmtId="0" fontId="15" fillId="0" borderId="0" xfId="1" applyNumberFormat="1" applyFont="1" applyFill="1"/>
    <xf numFmtId="0" fontId="1" fillId="0" borderId="53" xfId="4570" applyFill="1">
      <protection locked="0"/>
    </xf>
    <xf numFmtId="44" fontId="1" fillId="0" borderId="53" xfId="4570" applyNumberFormat="1" applyFill="1">
      <protection locked="0"/>
    </xf>
    <xf numFmtId="9" fontId="1" fillId="0" borderId="53" xfId="4570" applyNumberFormat="1" applyFill="1">
      <protection locked="0"/>
    </xf>
  </cellXfs>
  <cellStyles count="6250">
    <cellStyle name="20% - Accent1 10" xfId="8" xr:uid="{00000000-0005-0000-0000-000001000000}"/>
    <cellStyle name="20% - Accent1 10 2" xfId="9" xr:uid="{00000000-0005-0000-0000-000002000000}"/>
    <cellStyle name="20% - Accent1 10 3" xfId="10" xr:uid="{00000000-0005-0000-0000-000003000000}"/>
    <cellStyle name="20% - Accent1 10_O&amp;M - Equipment Unit Rates" xfId="4571" xr:uid="{E0DC0624-007E-486D-9F28-3CB409A5E2E8}"/>
    <cellStyle name="20% - Accent1 11" xfId="11" xr:uid="{00000000-0005-0000-0000-000004000000}"/>
    <cellStyle name="20% - Accent1 11 2" xfId="12" xr:uid="{00000000-0005-0000-0000-000005000000}"/>
    <cellStyle name="20% - Accent1 11 3" xfId="13" xr:uid="{00000000-0005-0000-0000-000006000000}"/>
    <cellStyle name="20% - Accent1 11_O&amp;M - Equipment Unit Rates" xfId="4572" xr:uid="{C54FF76A-1248-4FCF-95B5-928304819778}"/>
    <cellStyle name="20% - Accent1 12" xfId="14" xr:uid="{00000000-0005-0000-0000-000007000000}"/>
    <cellStyle name="20% - Accent1 12 2" xfId="15" xr:uid="{00000000-0005-0000-0000-000008000000}"/>
    <cellStyle name="20% - Accent1 12_O&amp;M - Equipment Unit Rates" xfId="4573" xr:uid="{2F4B9F43-A2A3-4B4F-8F9B-15E7E23FB949}"/>
    <cellStyle name="20% - Accent1 13" xfId="16" xr:uid="{00000000-0005-0000-0000-000009000000}"/>
    <cellStyle name="20% - Accent1 14" xfId="17" xr:uid="{00000000-0005-0000-0000-00000A000000}"/>
    <cellStyle name="20% - Accent1 2" xfId="18" xr:uid="{00000000-0005-0000-0000-00000B000000}"/>
    <cellStyle name="20% - Accent1 2 2" xfId="19" xr:uid="{00000000-0005-0000-0000-00000C000000}"/>
    <cellStyle name="20% - Accent1 3" xfId="20" xr:uid="{00000000-0005-0000-0000-00000D000000}"/>
    <cellStyle name="20% - Accent1 3 2" xfId="21" xr:uid="{00000000-0005-0000-0000-00000E000000}"/>
    <cellStyle name="20% - Accent1 3 2 2" xfId="22" xr:uid="{00000000-0005-0000-0000-00000F000000}"/>
    <cellStyle name="20% - Accent1 3 2 2 2" xfId="23" xr:uid="{00000000-0005-0000-0000-000010000000}"/>
    <cellStyle name="20% - Accent1 3 2 2 3" xfId="24" xr:uid="{00000000-0005-0000-0000-000011000000}"/>
    <cellStyle name="20% - Accent1 3 2 2_O&amp;M - Equipment Unit Rates" xfId="4576" xr:uid="{5DF0BF5F-EB7E-4841-AD4A-7A669CD398D5}"/>
    <cellStyle name="20% - Accent1 3 2 3" xfId="25" xr:uid="{00000000-0005-0000-0000-000012000000}"/>
    <cellStyle name="20% - Accent1 3 2 3 2" xfId="26" xr:uid="{00000000-0005-0000-0000-000013000000}"/>
    <cellStyle name="20% - Accent1 3 2 3 3" xfId="27" xr:uid="{00000000-0005-0000-0000-000014000000}"/>
    <cellStyle name="20% - Accent1 3 2 3_O&amp;M - Equipment Unit Rates" xfId="4577" xr:uid="{638F84C5-2F75-4282-872E-FC77F9C1810A}"/>
    <cellStyle name="20% - Accent1 3 2 4" xfId="28" xr:uid="{00000000-0005-0000-0000-000015000000}"/>
    <cellStyle name="20% - Accent1 3 2 4 2" xfId="29" xr:uid="{00000000-0005-0000-0000-000016000000}"/>
    <cellStyle name="20% - Accent1 3 2 4_O&amp;M - Equipment Unit Rates" xfId="4578" xr:uid="{EC8B5B3F-79CD-48FC-B102-0F93EAC69530}"/>
    <cellStyle name="20% - Accent1 3 2 5" xfId="30" xr:uid="{00000000-0005-0000-0000-000017000000}"/>
    <cellStyle name="20% - Accent1 3 2 6" xfId="31" xr:uid="{00000000-0005-0000-0000-000018000000}"/>
    <cellStyle name="20% - Accent1 3 2_O&amp;M - Equipment Unit Rates" xfId="4575" xr:uid="{9686314F-C883-46CD-BC62-28C6C0BD3019}"/>
    <cellStyle name="20% - Accent1 3 3" xfId="32" xr:uid="{00000000-0005-0000-0000-000019000000}"/>
    <cellStyle name="20% - Accent1 3 4" xfId="33" xr:uid="{00000000-0005-0000-0000-00001A000000}"/>
    <cellStyle name="20% - Accent1 3 4 2" xfId="34" xr:uid="{00000000-0005-0000-0000-00001B000000}"/>
    <cellStyle name="20% - Accent1 3 4 3" xfId="35" xr:uid="{00000000-0005-0000-0000-00001C000000}"/>
    <cellStyle name="20% - Accent1 3 4_O&amp;M - Equipment Unit Rates" xfId="4579" xr:uid="{CCA56D49-68F5-43E1-AC04-531A80CC8AEE}"/>
    <cellStyle name="20% - Accent1 3 5" xfId="36" xr:uid="{00000000-0005-0000-0000-00001D000000}"/>
    <cellStyle name="20% - Accent1 3 5 2" xfId="37" xr:uid="{00000000-0005-0000-0000-00001E000000}"/>
    <cellStyle name="20% - Accent1 3 5 3" xfId="38" xr:uid="{00000000-0005-0000-0000-00001F000000}"/>
    <cellStyle name="20% - Accent1 3 5_O&amp;M - Equipment Unit Rates" xfId="4580" xr:uid="{4133094B-84AD-478B-8B7D-B4A556D9A7EA}"/>
    <cellStyle name="20% - Accent1 3 6" xfId="39" xr:uid="{00000000-0005-0000-0000-000020000000}"/>
    <cellStyle name="20% - Accent1 3 6 2" xfId="40" xr:uid="{00000000-0005-0000-0000-000021000000}"/>
    <cellStyle name="20% - Accent1 3 6_O&amp;M - Equipment Unit Rates" xfId="4581" xr:uid="{6C263854-7CB3-450F-BE2B-6411DD2933CA}"/>
    <cellStyle name="20% - Accent1 3 7" xfId="41" xr:uid="{00000000-0005-0000-0000-000022000000}"/>
    <cellStyle name="20% - Accent1 3 8" xfId="42" xr:uid="{00000000-0005-0000-0000-000023000000}"/>
    <cellStyle name="20% - Accent1 3_O&amp;M - Equipment Unit Rates" xfId="4574" xr:uid="{620855E7-4BFA-4A50-9323-814C2865C048}"/>
    <cellStyle name="20% - Accent1 4" xfId="43" xr:uid="{00000000-0005-0000-0000-000024000000}"/>
    <cellStyle name="20% - Accent1 5" xfId="44" xr:uid="{00000000-0005-0000-0000-000025000000}"/>
    <cellStyle name="20% - Accent1 6" xfId="45" xr:uid="{00000000-0005-0000-0000-000026000000}"/>
    <cellStyle name="20% - Accent1 7" xfId="46" xr:uid="{00000000-0005-0000-0000-000027000000}"/>
    <cellStyle name="20% - Accent1 8" xfId="47" xr:uid="{00000000-0005-0000-0000-000028000000}"/>
    <cellStyle name="20% - Accent1 9" xfId="48" xr:uid="{00000000-0005-0000-0000-000029000000}"/>
    <cellStyle name="20% - Accent2 10" xfId="49" xr:uid="{00000000-0005-0000-0000-00002A000000}"/>
    <cellStyle name="20% - Accent2 10 2" xfId="50" xr:uid="{00000000-0005-0000-0000-00002B000000}"/>
    <cellStyle name="20% - Accent2 10 3" xfId="51" xr:uid="{00000000-0005-0000-0000-00002C000000}"/>
    <cellStyle name="20% - Accent2 10_O&amp;M - Equipment Unit Rates" xfId="4582" xr:uid="{5A2DBBD6-0288-44DA-9C35-2F7EAED0EBEC}"/>
    <cellStyle name="20% - Accent2 11" xfId="52" xr:uid="{00000000-0005-0000-0000-00002D000000}"/>
    <cellStyle name="20% - Accent2 11 2" xfId="53" xr:uid="{00000000-0005-0000-0000-00002E000000}"/>
    <cellStyle name="20% - Accent2 11 3" xfId="54" xr:uid="{00000000-0005-0000-0000-00002F000000}"/>
    <cellStyle name="20% - Accent2 11_O&amp;M - Equipment Unit Rates" xfId="4583" xr:uid="{203D26F6-1E80-483E-B870-8FDB6DF1DC22}"/>
    <cellStyle name="20% - Accent2 12" xfId="55" xr:uid="{00000000-0005-0000-0000-000030000000}"/>
    <cellStyle name="20% - Accent2 12 2" xfId="56" xr:uid="{00000000-0005-0000-0000-000031000000}"/>
    <cellStyle name="20% - Accent2 12_O&amp;M - Equipment Unit Rates" xfId="4584" xr:uid="{5EF31384-FAB9-4603-A55B-EAF189496174}"/>
    <cellStyle name="20% - Accent2 13" xfId="57" xr:uid="{00000000-0005-0000-0000-000032000000}"/>
    <cellStyle name="20% - Accent2 14" xfId="58" xr:uid="{00000000-0005-0000-0000-000033000000}"/>
    <cellStyle name="20% - Accent2 2" xfId="59" xr:uid="{00000000-0005-0000-0000-000034000000}"/>
    <cellStyle name="20% - Accent2 2 2" xfId="60" xr:uid="{00000000-0005-0000-0000-000035000000}"/>
    <cellStyle name="20% - Accent2 3" xfId="61" xr:uid="{00000000-0005-0000-0000-000036000000}"/>
    <cellStyle name="20% - Accent2 3 2" xfId="62" xr:uid="{00000000-0005-0000-0000-000037000000}"/>
    <cellStyle name="20% - Accent2 3 2 2" xfId="63" xr:uid="{00000000-0005-0000-0000-000038000000}"/>
    <cellStyle name="20% - Accent2 3 2 2 2" xfId="64" xr:uid="{00000000-0005-0000-0000-000039000000}"/>
    <cellStyle name="20% - Accent2 3 2 2 3" xfId="65" xr:uid="{00000000-0005-0000-0000-00003A000000}"/>
    <cellStyle name="20% - Accent2 3 2 2_O&amp;M - Equipment Unit Rates" xfId="4587" xr:uid="{2E30123C-DB31-4CB7-84BB-881D276DAE03}"/>
    <cellStyle name="20% - Accent2 3 2 3" xfId="66" xr:uid="{00000000-0005-0000-0000-00003B000000}"/>
    <cellStyle name="20% - Accent2 3 2 3 2" xfId="67" xr:uid="{00000000-0005-0000-0000-00003C000000}"/>
    <cellStyle name="20% - Accent2 3 2 3 3" xfId="68" xr:uid="{00000000-0005-0000-0000-00003D000000}"/>
    <cellStyle name="20% - Accent2 3 2 3_O&amp;M - Equipment Unit Rates" xfId="4588" xr:uid="{1E8F29D7-DA4A-4598-A3F2-2F22E803BA18}"/>
    <cellStyle name="20% - Accent2 3 2 4" xfId="69" xr:uid="{00000000-0005-0000-0000-00003E000000}"/>
    <cellStyle name="20% - Accent2 3 2 4 2" xfId="70" xr:uid="{00000000-0005-0000-0000-00003F000000}"/>
    <cellStyle name="20% - Accent2 3 2 4_O&amp;M - Equipment Unit Rates" xfId="4589" xr:uid="{41C04C36-ED6C-4B45-AD7A-A24590363358}"/>
    <cellStyle name="20% - Accent2 3 2 5" xfId="71" xr:uid="{00000000-0005-0000-0000-000040000000}"/>
    <cellStyle name="20% - Accent2 3 2 6" xfId="72" xr:uid="{00000000-0005-0000-0000-000041000000}"/>
    <cellStyle name="20% - Accent2 3 2_O&amp;M - Equipment Unit Rates" xfId="4586" xr:uid="{9EA323EF-CB3B-4467-AEDF-452A3C35FB4C}"/>
    <cellStyle name="20% - Accent2 3 3" xfId="73" xr:uid="{00000000-0005-0000-0000-000042000000}"/>
    <cellStyle name="20% - Accent2 3 4" xfId="74" xr:uid="{00000000-0005-0000-0000-000043000000}"/>
    <cellStyle name="20% - Accent2 3 4 2" xfId="75" xr:uid="{00000000-0005-0000-0000-000044000000}"/>
    <cellStyle name="20% - Accent2 3 4 3" xfId="76" xr:uid="{00000000-0005-0000-0000-000045000000}"/>
    <cellStyle name="20% - Accent2 3 4_O&amp;M - Equipment Unit Rates" xfId="4590" xr:uid="{5EC98C93-E5D0-49EF-925A-7CC877E2958E}"/>
    <cellStyle name="20% - Accent2 3 5" xfId="77" xr:uid="{00000000-0005-0000-0000-000046000000}"/>
    <cellStyle name="20% - Accent2 3 5 2" xfId="78" xr:uid="{00000000-0005-0000-0000-000047000000}"/>
    <cellStyle name="20% - Accent2 3 5 3" xfId="79" xr:uid="{00000000-0005-0000-0000-000048000000}"/>
    <cellStyle name="20% - Accent2 3 5_O&amp;M - Equipment Unit Rates" xfId="4591" xr:uid="{F2C0057C-E9C0-4858-A8AA-8293441AA4D2}"/>
    <cellStyle name="20% - Accent2 3 6" xfId="80" xr:uid="{00000000-0005-0000-0000-000049000000}"/>
    <cellStyle name="20% - Accent2 3 6 2" xfId="81" xr:uid="{00000000-0005-0000-0000-00004A000000}"/>
    <cellStyle name="20% - Accent2 3 6_O&amp;M - Equipment Unit Rates" xfId="4592" xr:uid="{9B59F0BD-88A3-454E-AA40-2CB905E6DE61}"/>
    <cellStyle name="20% - Accent2 3 7" xfId="82" xr:uid="{00000000-0005-0000-0000-00004B000000}"/>
    <cellStyle name="20% - Accent2 3 8" xfId="83" xr:uid="{00000000-0005-0000-0000-00004C000000}"/>
    <cellStyle name="20% - Accent2 3_O&amp;M - Equipment Unit Rates" xfId="4585" xr:uid="{3777973C-82F7-4C0A-8EC6-8A9E820F1521}"/>
    <cellStyle name="20% - Accent2 4" xfId="84" xr:uid="{00000000-0005-0000-0000-00004D000000}"/>
    <cellStyle name="20% - Accent2 5" xfId="85" xr:uid="{00000000-0005-0000-0000-00004E000000}"/>
    <cellStyle name="20% - Accent2 6" xfId="86" xr:uid="{00000000-0005-0000-0000-00004F000000}"/>
    <cellStyle name="20% - Accent2 7" xfId="87" xr:uid="{00000000-0005-0000-0000-000050000000}"/>
    <cellStyle name="20% - Accent2 8" xfId="88" xr:uid="{00000000-0005-0000-0000-000051000000}"/>
    <cellStyle name="20% - Accent2 9" xfId="89" xr:uid="{00000000-0005-0000-0000-000052000000}"/>
    <cellStyle name="20% - Accent3 10" xfId="90" xr:uid="{00000000-0005-0000-0000-000053000000}"/>
    <cellStyle name="20% - Accent3 10 2" xfId="91" xr:uid="{00000000-0005-0000-0000-000054000000}"/>
    <cellStyle name="20% - Accent3 10 3" xfId="92" xr:uid="{00000000-0005-0000-0000-000055000000}"/>
    <cellStyle name="20% - Accent3 10_O&amp;M - Equipment Unit Rates" xfId="4593" xr:uid="{4CE2198A-CD58-4884-A54A-218F1E4B766F}"/>
    <cellStyle name="20% - Accent3 11" xfId="93" xr:uid="{00000000-0005-0000-0000-000056000000}"/>
    <cellStyle name="20% - Accent3 11 2" xfId="94" xr:uid="{00000000-0005-0000-0000-000057000000}"/>
    <cellStyle name="20% - Accent3 11 3" xfId="95" xr:uid="{00000000-0005-0000-0000-000058000000}"/>
    <cellStyle name="20% - Accent3 11_O&amp;M - Equipment Unit Rates" xfId="4594" xr:uid="{E1C37427-2594-4526-954C-EF8F7A8BE394}"/>
    <cellStyle name="20% - Accent3 12" xfId="96" xr:uid="{00000000-0005-0000-0000-000059000000}"/>
    <cellStyle name="20% - Accent3 12 2" xfId="97" xr:uid="{00000000-0005-0000-0000-00005A000000}"/>
    <cellStyle name="20% - Accent3 12_O&amp;M - Equipment Unit Rates" xfId="4595" xr:uid="{06EF15C7-58BC-48EB-9CF0-94FCE3D6CC03}"/>
    <cellStyle name="20% - Accent3 13" xfId="98" xr:uid="{00000000-0005-0000-0000-00005B000000}"/>
    <cellStyle name="20% - Accent3 14" xfId="99" xr:uid="{00000000-0005-0000-0000-00005C000000}"/>
    <cellStyle name="20% - Accent3 2" xfId="100" xr:uid="{00000000-0005-0000-0000-00005D000000}"/>
    <cellStyle name="20% - Accent3 2 2" xfId="101" xr:uid="{00000000-0005-0000-0000-00005E000000}"/>
    <cellStyle name="20% - Accent3 3" xfId="102" xr:uid="{00000000-0005-0000-0000-00005F000000}"/>
    <cellStyle name="20% - Accent3 3 2" xfId="103" xr:uid="{00000000-0005-0000-0000-000060000000}"/>
    <cellStyle name="20% - Accent3 3 2 2" xfId="104" xr:uid="{00000000-0005-0000-0000-000061000000}"/>
    <cellStyle name="20% - Accent3 3 2 2 2" xfId="105" xr:uid="{00000000-0005-0000-0000-000062000000}"/>
    <cellStyle name="20% - Accent3 3 2 2 3" xfId="106" xr:uid="{00000000-0005-0000-0000-000063000000}"/>
    <cellStyle name="20% - Accent3 3 2 2_O&amp;M - Equipment Unit Rates" xfId="4598" xr:uid="{E5069737-98D4-4F95-8629-0A61515BB623}"/>
    <cellStyle name="20% - Accent3 3 2 3" xfId="107" xr:uid="{00000000-0005-0000-0000-000064000000}"/>
    <cellStyle name="20% - Accent3 3 2 3 2" xfId="108" xr:uid="{00000000-0005-0000-0000-000065000000}"/>
    <cellStyle name="20% - Accent3 3 2 3 3" xfId="109" xr:uid="{00000000-0005-0000-0000-000066000000}"/>
    <cellStyle name="20% - Accent3 3 2 3_O&amp;M - Equipment Unit Rates" xfId="4599" xr:uid="{C44590AA-4EFC-47E0-BDBC-42F91696787B}"/>
    <cellStyle name="20% - Accent3 3 2 4" xfId="110" xr:uid="{00000000-0005-0000-0000-000067000000}"/>
    <cellStyle name="20% - Accent3 3 2 4 2" xfId="111" xr:uid="{00000000-0005-0000-0000-000068000000}"/>
    <cellStyle name="20% - Accent3 3 2 4_O&amp;M - Equipment Unit Rates" xfId="4600" xr:uid="{E116769A-21BC-477E-8F7F-7B5828617A57}"/>
    <cellStyle name="20% - Accent3 3 2 5" xfId="112" xr:uid="{00000000-0005-0000-0000-000069000000}"/>
    <cellStyle name="20% - Accent3 3 2 6" xfId="113" xr:uid="{00000000-0005-0000-0000-00006A000000}"/>
    <cellStyle name="20% - Accent3 3 2_O&amp;M - Equipment Unit Rates" xfId="4597" xr:uid="{6F2630DE-1EAF-4F9D-9DB2-03B91791C9E3}"/>
    <cellStyle name="20% - Accent3 3 3" xfId="114" xr:uid="{00000000-0005-0000-0000-00006B000000}"/>
    <cellStyle name="20% - Accent3 3 4" xfId="115" xr:uid="{00000000-0005-0000-0000-00006C000000}"/>
    <cellStyle name="20% - Accent3 3 4 2" xfId="116" xr:uid="{00000000-0005-0000-0000-00006D000000}"/>
    <cellStyle name="20% - Accent3 3 4 3" xfId="117" xr:uid="{00000000-0005-0000-0000-00006E000000}"/>
    <cellStyle name="20% - Accent3 3 4_O&amp;M - Equipment Unit Rates" xfId="4601" xr:uid="{38D60785-9698-4547-99EB-3B60D7354E42}"/>
    <cellStyle name="20% - Accent3 3 5" xfId="118" xr:uid="{00000000-0005-0000-0000-00006F000000}"/>
    <cellStyle name="20% - Accent3 3 5 2" xfId="119" xr:uid="{00000000-0005-0000-0000-000070000000}"/>
    <cellStyle name="20% - Accent3 3 5 3" xfId="120" xr:uid="{00000000-0005-0000-0000-000071000000}"/>
    <cellStyle name="20% - Accent3 3 5_O&amp;M - Equipment Unit Rates" xfId="4602" xr:uid="{B36F93BC-F895-495A-A0FF-F94D09A52570}"/>
    <cellStyle name="20% - Accent3 3 6" xfId="121" xr:uid="{00000000-0005-0000-0000-000072000000}"/>
    <cellStyle name="20% - Accent3 3 6 2" xfId="122" xr:uid="{00000000-0005-0000-0000-000073000000}"/>
    <cellStyle name="20% - Accent3 3 6_O&amp;M - Equipment Unit Rates" xfId="4603" xr:uid="{03EC22BF-E654-48C1-A81C-068B2D414E72}"/>
    <cellStyle name="20% - Accent3 3 7" xfId="123" xr:uid="{00000000-0005-0000-0000-000074000000}"/>
    <cellStyle name="20% - Accent3 3 8" xfId="124" xr:uid="{00000000-0005-0000-0000-000075000000}"/>
    <cellStyle name="20% - Accent3 3_O&amp;M - Equipment Unit Rates" xfId="4596" xr:uid="{8DA59F0F-C0B4-43F2-9876-0038592DFAF7}"/>
    <cellStyle name="20% - Accent3 4" xfId="125" xr:uid="{00000000-0005-0000-0000-000076000000}"/>
    <cellStyle name="20% - Accent3 5" xfId="126" xr:uid="{00000000-0005-0000-0000-000077000000}"/>
    <cellStyle name="20% - Accent3 6" xfId="127" xr:uid="{00000000-0005-0000-0000-000078000000}"/>
    <cellStyle name="20% - Accent3 7" xfId="128" xr:uid="{00000000-0005-0000-0000-000079000000}"/>
    <cellStyle name="20% - Accent3 8" xfId="129" xr:uid="{00000000-0005-0000-0000-00007A000000}"/>
    <cellStyle name="20% - Accent3 9" xfId="130" xr:uid="{00000000-0005-0000-0000-00007B000000}"/>
    <cellStyle name="20% - Accent4 10" xfId="131" xr:uid="{00000000-0005-0000-0000-00007D000000}"/>
    <cellStyle name="20% - Accent4 10 2" xfId="132" xr:uid="{00000000-0005-0000-0000-00007E000000}"/>
    <cellStyle name="20% - Accent4 10 3" xfId="133" xr:uid="{00000000-0005-0000-0000-00007F000000}"/>
    <cellStyle name="20% - Accent4 10_O&amp;M - Equipment Unit Rates" xfId="4604" xr:uid="{EE01CA23-3515-49EF-8DF2-652A57982C01}"/>
    <cellStyle name="20% - Accent4 11" xfId="134" xr:uid="{00000000-0005-0000-0000-000080000000}"/>
    <cellStyle name="20% - Accent4 11 2" xfId="135" xr:uid="{00000000-0005-0000-0000-000081000000}"/>
    <cellStyle name="20% - Accent4 11 3" xfId="136" xr:uid="{00000000-0005-0000-0000-000082000000}"/>
    <cellStyle name="20% - Accent4 11_O&amp;M - Equipment Unit Rates" xfId="4605" xr:uid="{025F854D-FB17-4770-B0D4-9578FDCB953E}"/>
    <cellStyle name="20% - Accent4 12" xfId="137" xr:uid="{00000000-0005-0000-0000-000083000000}"/>
    <cellStyle name="20% - Accent4 12 2" xfId="138" xr:uid="{00000000-0005-0000-0000-000084000000}"/>
    <cellStyle name="20% - Accent4 12_O&amp;M - Equipment Unit Rates" xfId="4606" xr:uid="{4159D933-EA0D-4DAE-B51E-F586E09E5BB5}"/>
    <cellStyle name="20% - Accent4 13" xfId="139" xr:uid="{00000000-0005-0000-0000-000085000000}"/>
    <cellStyle name="20% - Accent4 14" xfId="140" xr:uid="{00000000-0005-0000-0000-000086000000}"/>
    <cellStyle name="20% - Accent4 2" xfId="141" xr:uid="{00000000-0005-0000-0000-000087000000}"/>
    <cellStyle name="20% - Accent4 2 2" xfId="142" xr:uid="{00000000-0005-0000-0000-000088000000}"/>
    <cellStyle name="20% - Accent4 3" xfId="143" xr:uid="{00000000-0005-0000-0000-000089000000}"/>
    <cellStyle name="20% - Accent4 3 2" xfId="144" xr:uid="{00000000-0005-0000-0000-00008A000000}"/>
    <cellStyle name="20% - Accent4 3 2 2" xfId="145" xr:uid="{00000000-0005-0000-0000-00008B000000}"/>
    <cellStyle name="20% - Accent4 3 2 2 2" xfId="146" xr:uid="{00000000-0005-0000-0000-00008C000000}"/>
    <cellStyle name="20% - Accent4 3 2 2 3" xfId="147" xr:uid="{00000000-0005-0000-0000-00008D000000}"/>
    <cellStyle name="20% - Accent4 3 2 2_O&amp;M - Equipment Unit Rates" xfId="4609" xr:uid="{533EED36-B188-48B5-AADF-8F6A35FF6AD6}"/>
    <cellStyle name="20% - Accent4 3 2 3" xfId="148" xr:uid="{00000000-0005-0000-0000-00008E000000}"/>
    <cellStyle name="20% - Accent4 3 2 3 2" xfId="149" xr:uid="{00000000-0005-0000-0000-00008F000000}"/>
    <cellStyle name="20% - Accent4 3 2 3 3" xfId="150" xr:uid="{00000000-0005-0000-0000-000090000000}"/>
    <cellStyle name="20% - Accent4 3 2 3_O&amp;M - Equipment Unit Rates" xfId="4610" xr:uid="{58210938-B666-4E0F-B29D-4C25845D58E0}"/>
    <cellStyle name="20% - Accent4 3 2 4" xfId="151" xr:uid="{00000000-0005-0000-0000-000091000000}"/>
    <cellStyle name="20% - Accent4 3 2 4 2" xfId="152" xr:uid="{00000000-0005-0000-0000-000092000000}"/>
    <cellStyle name="20% - Accent4 3 2 4_O&amp;M - Equipment Unit Rates" xfId="4611" xr:uid="{B0BD8098-D4FA-4F89-A9C9-D2AF79BF740F}"/>
    <cellStyle name="20% - Accent4 3 2 5" xfId="153" xr:uid="{00000000-0005-0000-0000-000093000000}"/>
    <cellStyle name="20% - Accent4 3 2 6" xfId="154" xr:uid="{00000000-0005-0000-0000-000094000000}"/>
    <cellStyle name="20% - Accent4 3 2_O&amp;M - Equipment Unit Rates" xfId="4608" xr:uid="{1BE747C0-E0DB-4220-80E3-9CB94AE8723A}"/>
    <cellStyle name="20% - Accent4 3 3" xfId="155" xr:uid="{00000000-0005-0000-0000-000095000000}"/>
    <cellStyle name="20% - Accent4 3 4" xfId="156" xr:uid="{00000000-0005-0000-0000-000096000000}"/>
    <cellStyle name="20% - Accent4 3 4 2" xfId="157" xr:uid="{00000000-0005-0000-0000-000097000000}"/>
    <cellStyle name="20% - Accent4 3 4 3" xfId="158" xr:uid="{00000000-0005-0000-0000-000098000000}"/>
    <cellStyle name="20% - Accent4 3 4_O&amp;M - Equipment Unit Rates" xfId="4612" xr:uid="{A8F9CBED-08CA-46DB-86F0-79FF3BA6C619}"/>
    <cellStyle name="20% - Accent4 3 5" xfId="159" xr:uid="{00000000-0005-0000-0000-000099000000}"/>
    <cellStyle name="20% - Accent4 3 5 2" xfId="160" xr:uid="{00000000-0005-0000-0000-00009A000000}"/>
    <cellStyle name="20% - Accent4 3 5 3" xfId="161" xr:uid="{00000000-0005-0000-0000-00009B000000}"/>
    <cellStyle name="20% - Accent4 3 5_O&amp;M - Equipment Unit Rates" xfId="4613" xr:uid="{9357FF0B-EC66-416B-B107-BC5E30489D3B}"/>
    <cellStyle name="20% - Accent4 3 6" xfId="162" xr:uid="{00000000-0005-0000-0000-00009C000000}"/>
    <cellStyle name="20% - Accent4 3 6 2" xfId="163" xr:uid="{00000000-0005-0000-0000-00009D000000}"/>
    <cellStyle name="20% - Accent4 3 6_O&amp;M - Equipment Unit Rates" xfId="4614" xr:uid="{B1920121-A79B-437D-BA72-9F4A34643DB3}"/>
    <cellStyle name="20% - Accent4 3 7" xfId="164" xr:uid="{00000000-0005-0000-0000-00009E000000}"/>
    <cellStyle name="20% - Accent4 3 8" xfId="165" xr:uid="{00000000-0005-0000-0000-00009F000000}"/>
    <cellStyle name="20% - Accent4 3_O&amp;M - Equipment Unit Rates" xfId="4607" xr:uid="{69870F0B-583E-4B4A-A024-65B8C21AFB81}"/>
    <cellStyle name="20% - Accent4 4" xfId="166" xr:uid="{00000000-0005-0000-0000-0000A0000000}"/>
    <cellStyle name="20% - Accent4 5" xfId="167" xr:uid="{00000000-0005-0000-0000-0000A1000000}"/>
    <cellStyle name="20% - Accent4 6" xfId="168" xr:uid="{00000000-0005-0000-0000-0000A2000000}"/>
    <cellStyle name="20% - Accent4 7" xfId="169" xr:uid="{00000000-0005-0000-0000-0000A3000000}"/>
    <cellStyle name="20% - Accent4 8" xfId="170" xr:uid="{00000000-0005-0000-0000-0000A4000000}"/>
    <cellStyle name="20% - Accent4 9" xfId="171" xr:uid="{00000000-0005-0000-0000-0000A5000000}"/>
    <cellStyle name="20% - Accent5 10" xfId="172" xr:uid="{00000000-0005-0000-0000-0000A6000000}"/>
    <cellStyle name="20% - Accent5 10 2" xfId="173" xr:uid="{00000000-0005-0000-0000-0000A7000000}"/>
    <cellStyle name="20% - Accent5 10 3" xfId="174" xr:uid="{00000000-0005-0000-0000-0000A8000000}"/>
    <cellStyle name="20% - Accent5 10_O&amp;M - Equipment Unit Rates" xfId="4615" xr:uid="{43C58965-D0C8-4B9A-9435-2938F909B86F}"/>
    <cellStyle name="20% - Accent5 11" xfId="175" xr:uid="{00000000-0005-0000-0000-0000A9000000}"/>
    <cellStyle name="20% - Accent5 11 2" xfId="176" xr:uid="{00000000-0005-0000-0000-0000AA000000}"/>
    <cellStyle name="20% - Accent5 11 3" xfId="177" xr:uid="{00000000-0005-0000-0000-0000AB000000}"/>
    <cellStyle name="20% - Accent5 11_O&amp;M - Equipment Unit Rates" xfId="4616" xr:uid="{F4A5C5F7-3AED-4C95-AB21-137C23A1E685}"/>
    <cellStyle name="20% - Accent5 12" xfId="178" xr:uid="{00000000-0005-0000-0000-0000AC000000}"/>
    <cellStyle name="20% - Accent5 12 2" xfId="179" xr:uid="{00000000-0005-0000-0000-0000AD000000}"/>
    <cellStyle name="20% - Accent5 12_O&amp;M - Equipment Unit Rates" xfId="4617" xr:uid="{32D6E769-EF25-4BA2-8FAB-F50E2A9E259F}"/>
    <cellStyle name="20% - Accent5 13" xfId="180" xr:uid="{00000000-0005-0000-0000-0000AE000000}"/>
    <cellStyle name="20% - Accent5 14" xfId="181" xr:uid="{00000000-0005-0000-0000-0000AF000000}"/>
    <cellStyle name="20% - Accent5 2" xfId="182" xr:uid="{00000000-0005-0000-0000-0000B0000000}"/>
    <cellStyle name="20% - Accent5 2 2" xfId="183" xr:uid="{00000000-0005-0000-0000-0000B1000000}"/>
    <cellStyle name="20% - Accent5 3" xfId="184" xr:uid="{00000000-0005-0000-0000-0000B2000000}"/>
    <cellStyle name="20% - Accent5 3 2" xfId="185" xr:uid="{00000000-0005-0000-0000-0000B3000000}"/>
    <cellStyle name="20% - Accent5 3 2 2" xfId="186" xr:uid="{00000000-0005-0000-0000-0000B4000000}"/>
    <cellStyle name="20% - Accent5 3 2 2 2" xfId="187" xr:uid="{00000000-0005-0000-0000-0000B5000000}"/>
    <cellStyle name="20% - Accent5 3 2 2 3" xfId="188" xr:uid="{00000000-0005-0000-0000-0000B6000000}"/>
    <cellStyle name="20% - Accent5 3 2 2_O&amp;M - Equipment Unit Rates" xfId="4620" xr:uid="{C6F59385-D074-457F-859B-FFC7B2765C01}"/>
    <cellStyle name="20% - Accent5 3 2 3" xfId="189" xr:uid="{00000000-0005-0000-0000-0000B7000000}"/>
    <cellStyle name="20% - Accent5 3 2 3 2" xfId="190" xr:uid="{00000000-0005-0000-0000-0000B8000000}"/>
    <cellStyle name="20% - Accent5 3 2 3 3" xfId="191" xr:uid="{00000000-0005-0000-0000-0000B9000000}"/>
    <cellStyle name="20% - Accent5 3 2 3_O&amp;M - Equipment Unit Rates" xfId="4621" xr:uid="{DF55EF4F-156F-4845-9AE9-A25026A2B833}"/>
    <cellStyle name="20% - Accent5 3 2 4" xfId="192" xr:uid="{00000000-0005-0000-0000-0000BA000000}"/>
    <cellStyle name="20% - Accent5 3 2 4 2" xfId="193" xr:uid="{00000000-0005-0000-0000-0000BB000000}"/>
    <cellStyle name="20% - Accent5 3 2 4_O&amp;M - Equipment Unit Rates" xfId="4622" xr:uid="{E7E9F50B-32E2-4D98-8516-623E2F1219F9}"/>
    <cellStyle name="20% - Accent5 3 2 5" xfId="194" xr:uid="{00000000-0005-0000-0000-0000BC000000}"/>
    <cellStyle name="20% - Accent5 3 2 6" xfId="195" xr:uid="{00000000-0005-0000-0000-0000BD000000}"/>
    <cellStyle name="20% - Accent5 3 2_O&amp;M - Equipment Unit Rates" xfId="4619" xr:uid="{AB8E52A1-8833-4DD4-BA57-AC4B97BB1030}"/>
    <cellStyle name="20% - Accent5 3 3" xfId="196" xr:uid="{00000000-0005-0000-0000-0000BE000000}"/>
    <cellStyle name="20% - Accent5 3 4" xfId="197" xr:uid="{00000000-0005-0000-0000-0000BF000000}"/>
    <cellStyle name="20% - Accent5 3 4 2" xfId="198" xr:uid="{00000000-0005-0000-0000-0000C0000000}"/>
    <cellStyle name="20% - Accent5 3 4 3" xfId="199" xr:uid="{00000000-0005-0000-0000-0000C1000000}"/>
    <cellStyle name="20% - Accent5 3 4_O&amp;M - Equipment Unit Rates" xfId="4623" xr:uid="{8357C74E-026E-4581-8B9F-38BAD069438F}"/>
    <cellStyle name="20% - Accent5 3 5" xfId="200" xr:uid="{00000000-0005-0000-0000-0000C2000000}"/>
    <cellStyle name="20% - Accent5 3 5 2" xfId="201" xr:uid="{00000000-0005-0000-0000-0000C3000000}"/>
    <cellStyle name="20% - Accent5 3 5 3" xfId="202" xr:uid="{00000000-0005-0000-0000-0000C4000000}"/>
    <cellStyle name="20% - Accent5 3 5_O&amp;M - Equipment Unit Rates" xfId="4624" xr:uid="{7D7F8EFC-1528-406F-8167-0C0B57460719}"/>
    <cellStyle name="20% - Accent5 3 6" xfId="203" xr:uid="{00000000-0005-0000-0000-0000C5000000}"/>
    <cellStyle name="20% - Accent5 3 6 2" xfId="204" xr:uid="{00000000-0005-0000-0000-0000C6000000}"/>
    <cellStyle name="20% - Accent5 3 6_O&amp;M - Equipment Unit Rates" xfId="4625" xr:uid="{81BB001A-ECED-43F9-9076-AC83326AA25C}"/>
    <cellStyle name="20% - Accent5 3 7" xfId="205" xr:uid="{00000000-0005-0000-0000-0000C7000000}"/>
    <cellStyle name="20% - Accent5 3 8" xfId="206" xr:uid="{00000000-0005-0000-0000-0000C8000000}"/>
    <cellStyle name="20% - Accent5 3_O&amp;M - Equipment Unit Rates" xfId="4618" xr:uid="{93F107DF-2791-47FA-8465-C24BFFD36148}"/>
    <cellStyle name="20% - Accent5 4" xfId="207" xr:uid="{00000000-0005-0000-0000-0000C9000000}"/>
    <cellStyle name="20% - Accent5 5" xfId="208" xr:uid="{00000000-0005-0000-0000-0000CA000000}"/>
    <cellStyle name="20% - Accent5 6" xfId="209" xr:uid="{00000000-0005-0000-0000-0000CB000000}"/>
    <cellStyle name="20% - Accent5 7" xfId="210" xr:uid="{00000000-0005-0000-0000-0000CC000000}"/>
    <cellStyle name="20% - Accent5 8" xfId="211" xr:uid="{00000000-0005-0000-0000-0000CD000000}"/>
    <cellStyle name="20% - Accent5 9" xfId="212" xr:uid="{00000000-0005-0000-0000-0000CE000000}"/>
    <cellStyle name="20% - Accent6 10" xfId="213" xr:uid="{00000000-0005-0000-0000-0000CF000000}"/>
    <cellStyle name="20% - Accent6 10 2" xfId="214" xr:uid="{00000000-0005-0000-0000-0000D0000000}"/>
    <cellStyle name="20% - Accent6 10 3" xfId="215" xr:uid="{00000000-0005-0000-0000-0000D1000000}"/>
    <cellStyle name="20% - Accent6 10_O&amp;M - Equipment Unit Rates" xfId="4626" xr:uid="{318CAC33-F68C-469E-AE9B-6187F087FDBE}"/>
    <cellStyle name="20% - Accent6 11" xfId="216" xr:uid="{00000000-0005-0000-0000-0000D2000000}"/>
    <cellStyle name="20% - Accent6 11 2" xfId="217" xr:uid="{00000000-0005-0000-0000-0000D3000000}"/>
    <cellStyle name="20% - Accent6 11 3" xfId="218" xr:uid="{00000000-0005-0000-0000-0000D4000000}"/>
    <cellStyle name="20% - Accent6 11_O&amp;M - Equipment Unit Rates" xfId="4627" xr:uid="{C403F2E7-B3C8-448D-A40E-EED13CEFE0FB}"/>
    <cellStyle name="20% - Accent6 12" xfId="219" xr:uid="{00000000-0005-0000-0000-0000D5000000}"/>
    <cellStyle name="20% - Accent6 12 2" xfId="220" xr:uid="{00000000-0005-0000-0000-0000D6000000}"/>
    <cellStyle name="20% - Accent6 12_O&amp;M - Equipment Unit Rates" xfId="4628" xr:uid="{4AE8956F-7F96-415D-AE7C-A4B7EFE6614C}"/>
    <cellStyle name="20% - Accent6 13" xfId="221" xr:uid="{00000000-0005-0000-0000-0000D7000000}"/>
    <cellStyle name="20% - Accent6 14" xfId="222" xr:uid="{00000000-0005-0000-0000-0000D8000000}"/>
    <cellStyle name="20% - Accent6 2" xfId="223" xr:uid="{00000000-0005-0000-0000-0000D9000000}"/>
    <cellStyle name="20% - Accent6 2 2" xfId="224" xr:uid="{00000000-0005-0000-0000-0000DA000000}"/>
    <cellStyle name="20% - Accent6 3" xfId="225" xr:uid="{00000000-0005-0000-0000-0000DB000000}"/>
    <cellStyle name="20% - Accent6 3 2" xfId="226" xr:uid="{00000000-0005-0000-0000-0000DC000000}"/>
    <cellStyle name="20% - Accent6 3 2 2" xfId="227" xr:uid="{00000000-0005-0000-0000-0000DD000000}"/>
    <cellStyle name="20% - Accent6 3 2 2 2" xfId="228" xr:uid="{00000000-0005-0000-0000-0000DE000000}"/>
    <cellStyle name="20% - Accent6 3 2 2 3" xfId="229" xr:uid="{00000000-0005-0000-0000-0000DF000000}"/>
    <cellStyle name="20% - Accent6 3 2 2_O&amp;M - Equipment Unit Rates" xfId="4631" xr:uid="{20059025-6532-46F3-8DA6-2457C559EB3D}"/>
    <cellStyle name="20% - Accent6 3 2 3" xfId="230" xr:uid="{00000000-0005-0000-0000-0000E0000000}"/>
    <cellStyle name="20% - Accent6 3 2 3 2" xfId="231" xr:uid="{00000000-0005-0000-0000-0000E1000000}"/>
    <cellStyle name="20% - Accent6 3 2 3 3" xfId="232" xr:uid="{00000000-0005-0000-0000-0000E2000000}"/>
    <cellStyle name="20% - Accent6 3 2 3_O&amp;M - Equipment Unit Rates" xfId="4632" xr:uid="{0157D40B-0450-46DC-9DC8-B8B364B38909}"/>
    <cellStyle name="20% - Accent6 3 2 4" xfId="233" xr:uid="{00000000-0005-0000-0000-0000E3000000}"/>
    <cellStyle name="20% - Accent6 3 2 4 2" xfId="234" xr:uid="{00000000-0005-0000-0000-0000E4000000}"/>
    <cellStyle name="20% - Accent6 3 2 4_O&amp;M - Equipment Unit Rates" xfId="4633" xr:uid="{E0977FEB-3A75-4AC0-9CC2-254EB229CFBB}"/>
    <cellStyle name="20% - Accent6 3 2 5" xfId="235" xr:uid="{00000000-0005-0000-0000-0000E5000000}"/>
    <cellStyle name="20% - Accent6 3 2 6" xfId="236" xr:uid="{00000000-0005-0000-0000-0000E6000000}"/>
    <cellStyle name="20% - Accent6 3 2_O&amp;M - Equipment Unit Rates" xfId="4630" xr:uid="{7F76930A-8777-4C6B-B725-A767B3FA7C15}"/>
    <cellStyle name="20% - Accent6 3 3" xfId="237" xr:uid="{00000000-0005-0000-0000-0000E7000000}"/>
    <cellStyle name="20% - Accent6 3 4" xfId="238" xr:uid="{00000000-0005-0000-0000-0000E8000000}"/>
    <cellStyle name="20% - Accent6 3 4 2" xfId="239" xr:uid="{00000000-0005-0000-0000-0000E9000000}"/>
    <cellStyle name="20% - Accent6 3 4 3" xfId="240" xr:uid="{00000000-0005-0000-0000-0000EA000000}"/>
    <cellStyle name="20% - Accent6 3 4_O&amp;M - Equipment Unit Rates" xfId="4634" xr:uid="{7B29BCEA-F0FE-423A-9EBB-84ED0D2FCE3B}"/>
    <cellStyle name="20% - Accent6 3 5" xfId="241" xr:uid="{00000000-0005-0000-0000-0000EB000000}"/>
    <cellStyle name="20% - Accent6 3 5 2" xfId="242" xr:uid="{00000000-0005-0000-0000-0000EC000000}"/>
    <cellStyle name="20% - Accent6 3 5 3" xfId="243" xr:uid="{00000000-0005-0000-0000-0000ED000000}"/>
    <cellStyle name="20% - Accent6 3 5_O&amp;M - Equipment Unit Rates" xfId="4635" xr:uid="{BCA50EDB-21AE-4ECB-8F32-4F254F311935}"/>
    <cellStyle name="20% - Accent6 3 6" xfId="244" xr:uid="{00000000-0005-0000-0000-0000EE000000}"/>
    <cellStyle name="20% - Accent6 3 6 2" xfId="245" xr:uid="{00000000-0005-0000-0000-0000EF000000}"/>
    <cellStyle name="20% - Accent6 3 6_O&amp;M - Equipment Unit Rates" xfId="4636" xr:uid="{D059F28C-D1C3-41AE-93FF-DB0E17D3E9CD}"/>
    <cellStyle name="20% - Accent6 3 7" xfId="246" xr:uid="{00000000-0005-0000-0000-0000F0000000}"/>
    <cellStyle name="20% - Accent6 3 8" xfId="247" xr:uid="{00000000-0005-0000-0000-0000F1000000}"/>
    <cellStyle name="20% - Accent6 3_O&amp;M - Equipment Unit Rates" xfId="4629" xr:uid="{37A121B2-8BCC-4B5E-A29C-9D8BE134C8A9}"/>
    <cellStyle name="20% - Accent6 4" xfId="248" xr:uid="{00000000-0005-0000-0000-0000F2000000}"/>
    <cellStyle name="20% - Accent6 5" xfId="249" xr:uid="{00000000-0005-0000-0000-0000F3000000}"/>
    <cellStyle name="20% - Accent6 6" xfId="250" xr:uid="{00000000-0005-0000-0000-0000F4000000}"/>
    <cellStyle name="20% - Accent6 7" xfId="251" xr:uid="{00000000-0005-0000-0000-0000F5000000}"/>
    <cellStyle name="20% - Accent6 8" xfId="252" xr:uid="{00000000-0005-0000-0000-0000F6000000}"/>
    <cellStyle name="20% - Accent6 9" xfId="253" xr:uid="{00000000-0005-0000-0000-0000F7000000}"/>
    <cellStyle name="40% - Accent1 10" xfId="254" xr:uid="{00000000-0005-0000-0000-0000F8000000}"/>
    <cellStyle name="40% - Accent1 10 2" xfId="255" xr:uid="{00000000-0005-0000-0000-0000F9000000}"/>
    <cellStyle name="40% - Accent1 10 3" xfId="256" xr:uid="{00000000-0005-0000-0000-0000FA000000}"/>
    <cellStyle name="40% - Accent1 10_O&amp;M - Equipment Unit Rates" xfId="4637" xr:uid="{ADCC1AC9-27D0-411F-98E2-886F7C3771DC}"/>
    <cellStyle name="40% - Accent1 11" xfId="257" xr:uid="{00000000-0005-0000-0000-0000FB000000}"/>
    <cellStyle name="40% - Accent1 11 2" xfId="258" xr:uid="{00000000-0005-0000-0000-0000FC000000}"/>
    <cellStyle name="40% - Accent1 11 3" xfId="259" xr:uid="{00000000-0005-0000-0000-0000FD000000}"/>
    <cellStyle name="40% - Accent1 11_O&amp;M - Equipment Unit Rates" xfId="4638" xr:uid="{B300B651-7701-4EF9-A260-4C45F2FD1757}"/>
    <cellStyle name="40% - Accent1 12" xfId="260" xr:uid="{00000000-0005-0000-0000-0000FE000000}"/>
    <cellStyle name="40% - Accent1 12 2" xfId="261" xr:uid="{00000000-0005-0000-0000-0000FF000000}"/>
    <cellStyle name="40% - Accent1 12_O&amp;M - Equipment Unit Rates" xfId="4639" xr:uid="{ABA4D35F-84CF-4CF4-8AF1-2EA1B786F486}"/>
    <cellStyle name="40% - Accent1 13" xfId="262" xr:uid="{00000000-0005-0000-0000-000000010000}"/>
    <cellStyle name="40% - Accent1 14" xfId="263" xr:uid="{00000000-0005-0000-0000-000001010000}"/>
    <cellStyle name="40% - Accent1 2" xfId="264" xr:uid="{00000000-0005-0000-0000-000002010000}"/>
    <cellStyle name="40% - Accent1 2 2" xfId="265" xr:uid="{00000000-0005-0000-0000-000003010000}"/>
    <cellStyle name="40% - Accent1 3" xfId="266" xr:uid="{00000000-0005-0000-0000-000004010000}"/>
    <cellStyle name="40% - Accent1 3 2" xfId="267" xr:uid="{00000000-0005-0000-0000-000005010000}"/>
    <cellStyle name="40% - Accent1 3 2 2" xfId="268" xr:uid="{00000000-0005-0000-0000-000006010000}"/>
    <cellStyle name="40% - Accent1 3 2 2 2" xfId="269" xr:uid="{00000000-0005-0000-0000-000007010000}"/>
    <cellStyle name="40% - Accent1 3 2 2 3" xfId="270" xr:uid="{00000000-0005-0000-0000-000008010000}"/>
    <cellStyle name="40% - Accent1 3 2 2_O&amp;M - Equipment Unit Rates" xfId="4642" xr:uid="{C3468C22-F4AC-463B-8778-BBD18623A451}"/>
    <cellStyle name="40% - Accent1 3 2 3" xfId="271" xr:uid="{00000000-0005-0000-0000-000009010000}"/>
    <cellStyle name="40% - Accent1 3 2 3 2" xfId="272" xr:uid="{00000000-0005-0000-0000-00000A010000}"/>
    <cellStyle name="40% - Accent1 3 2 3 3" xfId="273" xr:uid="{00000000-0005-0000-0000-00000B010000}"/>
    <cellStyle name="40% - Accent1 3 2 3_O&amp;M - Equipment Unit Rates" xfId="4643" xr:uid="{0A4587C9-538B-49BD-BB94-640EEF34F4F3}"/>
    <cellStyle name="40% - Accent1 3 2 4" xfId="274" xr:uid="{00000000-0005-0000-0000-00000C010000}"/>
    <cellStyle name="40% - Accent1 3 2 4 2" xfId="275" xr:uid="{00000000-0005-0000-0000-00000D010000}"/>
    <cellStyle name="40% - Accent1 3 2 4_O&amp;M - Equipment Unit Rates" xfId="4644" xr:uid="{6988BB3E-888F-4C8C-8EBD-3317DBF0DEA8}"/>
    <cellStyle name="40% - Accent1 3 2 5" xfId="276" xr:uid="{00000000-0005-0000-0000-00000E010000}"/>
    <cellStyle name="40% - Accent1 3 2 6" xfId="277" xr:uid="{00000000-0005-0000-0000-00000F010000}"/>
    <cellStyle name="40% - Accent1 3 2_O&amp;M - Equipment Unit Rates" xfId="4641" xr:uid="{77174F2E-60C1-419D-9C32-9EB1DFCEAE9F}"/>
    <cellStyle name="40% - Accent1 3 3" xfId="278" xr:uid="{00000000-0005-0000-0000-000010010000}"/>
    <cellStyle name="40% - Accent1 3 4" xfId="279" xr:uid="{00000000-0005-0000-0000-000011010000}"/>
    <cellStyle name="40% - Accent1 3 4 2" xfId="280" xr:uid="{00000000-0005-0000-0000-000012010000}"/>
    <cellStyle name="40% - Accent1 3 4 3" xfId="281" xr:uid="{00000000-0005-0000-0000-000013010000}"/>
    <cellStyle name="40% - Accent1 3 4_O&amp;M - Equipment Unit Rates" xfId="4645" xr:uid="{C79619C3-B2D9-4609-A9E3-F3D5FE033AFE}"/>
    <cellStyle name="40% - Accent1 3 5" xfId="282" xr:uid="{00000000-0005-0000-0000-000014010000}"/>
    <cellStyle name="40% - Accent1 3 5 2" xfId="283" xr:uid="{00000000-0005-0000-0000-000015010000}"/>
    <cellStyle name="40% - Accent1 3 5 3" xfId="284" xr:uid="{00000000-0005-0000-0000-000016010000}"/>
    <cellStyle name="40% - Accent1 3 5_O&amp;M - Equipment Unit Rates" xfId="4646" xr:uid="{4BCBE9EF-691D-4698-943C-905416F7A6FB}"/>
    <cellStyle name="40% - Accent1 3 6" xfId="285" xr:uid="{00000000-0005-0000-0000-000017010000}"/>
    <cellStyle name="40% - Accent1 3 6 2" xfId="286" xr:uid="{00000000-0005-0000-0000-000018010000}"/>
    <cellStyle name="40% - Accent1 3 6_O&amp;M - Equipment Unit Rates" xfId="4647" xr:uid="{9E0402E7-18DD-4629-B5C6-CB0B9A2831A6}"/>
    <cellStyle name="40% - Accent1 3 7" xfId="287" xr:uid="{00000000-0005-0000-0000-000019010000}"/>
    <cellStyle name="40% - Accent1 3 8" xfId="288" xr:uid="{00000000-0005-0000-0000-00001A010000}"/>
    <cellStyle name="40% - Accent1 3_O&amp;M - Equipment Unit Rates" xfId="4640" xr:uid="{87BE276A-AD65-4F09-AE9A-67B0D535F5B8}"/>
    <cellStyle name="40% - Accent1 4" xfId="289" xr:uid="{00000000-0005-0000-0000-00001B010000}"/>
    <cellStyle name="40% - Accent1 5" xfId="290" xr:uid="{00000000-0005-0000-0000-00001C010000}"/>
    <cellStyle name="40% - Accent1 6" xfId="291" xr:uid="{00000000-0005-0000-0000-00001D010000}"/>
    <cellStyle name="40% - Accent1 7" xfId="292" xr:uid="{00000000-0005-0000-0000-00001E010000}"/>
    <cellStyle name="40% - Accent1 8" xfId="293" xr:uid="{00000000-0005-0000-0000-00001F010000}"/>
    <cellStyle name="40% - Accent1 9" xfId="294" xr:uid="{00000000-0005-0000-0000-000020010000}"/>
    <cellStyle name="40% - Accent2 10" xfId="295" xr:uid="{00000000-0005-0000-0000-000021010000}"/>
    <cellStyle name="40% - Accent2 10 2" xfId="296" xr:uid="{00000000-0005-0000-0000-000022010000}"/>
    <cellStyle name="40% - Accent2 10 3" xfId="297" xr:uid="{00000000-0005-0000-0000-000023010000}"/>
    <cellStyle name="40% - Accent2 10_O&amp;M - Equipment Unit Rates" xfId="4648" xr:uid="{ABB4CF96-0C2D-4578-8E03-7F10C4D831B2}"/>
    <cellStyle name="40% - Accent2 11" xfId="298" xr:uid="{00000000-0005-0000-0000-000024010000}"/>
    <cellStyle name="40% - Accent2 11 2" xfId="299" xr:uid="{00000000-0005-0000-0000-000025010000}"/>
    <cellStyle name="40% - Accent2 11 3" xfId="300" xr:uid="{00000000-0005-0000-0000-000026010000}"/>
    <cellStyle name="40% - Accent2 11_O&amp;M - Equipment Unit Rates" xfId="4649" xr:uid="{184044F0-FF49-4E65-9D35-CE5723838261}"/>
    <cellStyle name="40% - Accent2 12" xfId="301" xr:uid="{00000000-0005-0000-0000-000027010000}"/>
    <cellStyle name="40% - Accent2 12 2" xfId="302" xr:uid="{00000000-0005-0000-0000-000028010000}"/>
    <cellStyle name="40% - Accent2 12_O&amp;M - Equipment Unit Rates" xfId="4650" xr:uid="{BA297C38-BAB5-40FA-82D6-4197A92CF252}"/>
    <cellStyle name="40% - Accent2 13" xfId="303" xr:uid="{00000000-0005-0000-0000-000029010000}"/>
    <cellStyle name="40% - Accent2 14" xfId="304" xr:uid="{00000000-0005-0000-0000-00002A010000}"/>
    <cellStyle name="40% - Accent2 2" xfId="305" xr:uid="{00000000-0005-0000-0000-00002B010000}"/>
    <cellStyle name="40% - Accent2 2 2" xfId="306" xr:uid="{00000000-0005-0000-0000-00002C010000}"/>
    <cellStyle name="40% - Accent2 3" xfId="307" xr:uid="{00000000-0005-0000-0000-00002D010000}"/>
    <cellStyle name="40% - Accent2 3 2" xfId="308" xr:uid="{00000000-0005-0000-0000-00002E010000}"/>
    <cellStyle name="40% - Accent2 3 2 2" xfId="309" xr:uid="{00000000-0005-0000-0000-00002F010000}"/>
    <cellStyle name="40% - Accent2 3 2 2 2" xfId="310" xr:uid="{00000000-0005-0000-0000-000030010000}"/>
    <cellStyle name="40% - Accent2 3 2 2 3" xfId="311" xr:uid="{00000000-0005-0000-0000-000031010000}"/>
    <cellStyle name="40% - Accent2 3 2 2_O&amp;M - Equipment Unit Rates" xfId="4653" xr:uid="{A25892C9-99C5-4167-B8A6-D737FF972102}"/>
    <cellStyle name="40% - Accent2 3 2 3" xfId="312" xr:uid="{00000000-0005-0000-0000-000032010000}"/>
    <cellStyle name="40% - Accent2 3 2 3 2" xfId="313" xr:uid="{00000000-0005-0000-0000-000033010000}"/>
    <cellStyle name="40% - Accent2 3 2 3 3" xfId="314" xr:uid="{00000000-0005-0000-0000-000034010000}"/>
    <cellStyle name="40% - Accent2 3 2 3_O&amp;M - Equipment Unit Rates" xfId="4654" xr:uid="{FCAE9AFD-6FF4-40C8-A92C-BAD2B4BB7995}"/>
    <cellStyle name="40% - Accent2 3 2 4" xfId="315" xr:uid="{00000000-0005-0000-0000-000035010000}"/>
    <cellStyle name="40% - Accent2 3 2 4 2" xfId="316" xr:uid="{00000000-0005-0000-0000-000036010000}"/>
    <cellStyle name="40% - Accent2 3 2 4_O&amp;M - Equipment Unit Rates" xfId="4655" xr:uid="{71EF8F14-49D3-4066-AD8C-FC3C8298CAC7}"/>
    <cellStyle name="40% - Accent2 3 2 5" xfId="317" xr:uid="{00000000-0005-0000-0000-000037010000}"/>
    <cellStyle name="40% - Accent2 3 2 6" xfId="318" xr:uid="{00000000-0005-0000-0000-000038010000}"/>
    <cellStyle name="40% - Accent2 3 2_O&amp;M - Equipment Unit Rates" xfId="4652" xr:uid="{98CB12FA-3D71-4A3B-B79A-537309EE2C42}"/>
    <cellStyle name="40% - Accent2 3 3" xfId="319" xr:uid="{00000000-0005-0000-0000-000039010000}"/>
    <cellStyle name="40% - Accent2 3 4" xfId="320" xr:uid="{00000000-0005-0000-0000-00003A010000}"/>
    <cellStyle name="40% - Accent2 3 4 2" xfId="321" xr:uid="{00000000-0005-0000-0000-00003B010000}"/>
    <cellStyle name="40% - Accent2 3 4 3" xfId="322" xr:uid="{00000000-0005-0000-0000-00003C010000}"/>
    <cellStyle name="40% - Accent2 3 4_O&amp;M - Equipment Unit Rates" xfId="4656" xr:uid="{1370456A-97C2-4BF7-880D-5475BDC544A3}"/>
    <cellStyle name="40% - Accent2 3 5" xfId="323" xr:uid="{00000000-0005-0000-0000-00003D010000}"/>
    <cellStyle name="40% - Accent2 3 5 2" xfId="324" xr:uid="{00000000-0005-0000-0000-00003E010000}"/>
    <cellStyle name="40% - Accent2 3 5 3" xfId="325" xr:uid="{00000000-0005-0000-0000-00003F010000}"/>
    <cellStyle name="40% - Accent2 3 5_O&amp;M - Equipment Unit Rates" xfId="4657" xr:uid="{2F882ACB-35A0-48DC-9CB2-E8BA9FBB3005}"/>
    <cellStyle name="40% - Accent2 3 6" xfId="326" xr:uid="{00000000-0005-0000-0000-000040010000}"/>
    <cellStyle name="40% - Accent2 3 6 2" xfId="327" xr:uid="{00000000-0005-0000-0000-000041010000}"/>
    <cellStyle name="40% - Accent2 3 6_O&amp;M - Equipment Unit Rates" xfId="4658" xr:uid="{C3B6EC22-B5A1-420C-9EB5-5CE2F622C5DF}"/>
    <cellStyle name="40% - Accent2 3 7" xfId="328" xr:uid="{00000000-0005-0000-0000-000042010000}"/>
    <cellStyle name="40% - Accent2 3 8" xfId="329" xr:uid="{00000000-0005-0000-0000-000043010000}"/>
    <cellStyle name="40% - Accent2 3_O&amp;M - Equipment Unit Rates" xfId="4651" xr:uid="{C78F26CA-23D8-4D75-BCCB-25B69F6F6F59}"/>
    <cellStyle name="40% - Accent2 4" xfId="330" xr:uid="{00000000-0005-0000-0000-000044010000}"/>
    <cellStyle name="40% - Accent2 5" xfId="331" xr:uid="{00000000-0005-0000-0000-000045010000}"/>
    <cellStyle name="40% - Accent2 6" xfId="332" xr:uid="{00000000-0005-0000-0000-000046010000}"/>
    <cellStyle name="40% - Accent2 7" xfId="333" xr:uid="{00000000-0005-0000-0000-000047010000}"/>
    <cellStyle name="40% - Accent2 8" xfId="334" xr:uid="{00000000-0005-0000-0000-000048010000}"/>
    <cellStyle name="40% - Accent2 9" xfId="335" xr:uid="{00000000-0005-0000-0000-000049010000}"/>
    <cellStyle name="40% - Accent3 10" xfId="336" xr:uid="{00000000-0005-0000-0000-00004A010000}"/>
    <cellStyle name="40% - Accent3 10 2" xfId="337" xr:uid="{00000000-0005-0000-0000-00004B010000}"/>
    <cellStyle name="40% - Accent3 10 3" xfId="338" xr:uid="{00000000-0005-0000-0000-00004C010000}"/>
    <cellStyle name="40% - Accent3 10_O&amp;M - Equipment Unit Rates" xfId="4659" xr:uid="{6DA9FF0E-6519-4D33-BA8A-18D4DD597239}"/>
    <cellStyle name="40% - Accent3 11" xfId="339" xr:uid="{00000000-0005-0000-0000-00004D010000}"/>
    <cellStyle name="40% - Accent3 11 2" xfId="340" xr:uid="{00000000-0005-0000-0000-00004E010000}"/>
    <cellStyle name="40% - Accent3 11 3" xfId="341" xr:uid="{00000000-0005-0000-0000-00004F010000}"/>
    <cellStyle name="40% - Accent3 11_O&amp;M - Equipment Unit Rates" xfId="4660" xr:uid="{7B89F0C4-D848-4CD5-8F83-886E6FF33DA1}"/>
    <cellStyle name="40% - Accent3 12" xfId="342" xr:uid="{00000000-0005-0000-0000-000050010000}"/>
    <cellStyle name="40% - Accent3 12 2" xfId="343" xr:uid="{00000000-0005-0000-0000-000051010000}"/>
    <cellStyle name="40% - Accent3 12_O&amp;M - Equipment Unit Rates" xfId="4661" xr:uid="{C6A284DE-EE7B-4EBE-BE53-8DE13675E5D3}"/>
    <cellStyle name="40% - Accent3 13" xfId="344" xr:uid="{00000000-0005-0000-0000-000052010000}"/>
    <cellStyle name="40% - Accent3 14" xfId="345" xr:uid="{00000000-0005-0000-0000-000053010000}"/>
    <cellStyle name="40% - Accent3 2" xfId="346" xr:uid="{00000000-0005-0000-0000-000054010000}"/>
    <cellStyle name="40% - Accent3 2 2" xfId="347" xr:uid="{00000000-0005-0000-0000-000055010000}"/>
    <cellStyle name="40% - Accent3 3" xfId="348" xr:uid="{00000000-0005-0000-0000-000056010000}"/>
    <cellStyle name="40% - Accent3 3 2" xfId="349" xr:uid="{00000000-0005-0000-0000-000057010000}"/>
    <cellStyle name="40% - Accent3 3 2 2" xfId="350" xr:uid="{00000000-0005-0000-0000-000058010000}"/>
    <cellStyle name="40% - Accent3 3 2 2 2" xfId="351" xr:uid="{00000000-0005-0000-0000-000059010000}"/>
    <cellStyle name="40% - Accent3 3 2 2 3" xfId="352" xr:uid="{00000000-0005-0000-0000-00005A010000}"/>
    <cellStyle name="40% - Accent3 3 2 2_O&amp;M - Equipment Unit Rates" xfId="4664" xr:uid="{1332F7BD-2F68-4686-B879-A77E206A2C6D}"/>
    <cellStyle name="40% - Accent3 3 2 3" xfId="353" xr:uid="{00000000-0005-0000-0000-00005B010000}"/>
    <cellStyle name="40% - Accent3 3 2 3 2" xfId="354" xr:uid="{00000000-0005-0000-0000-00005C010000}"/>
    <cellStyle name="40% - Accent3 3 2 3 3" xfId="355" xr:uid="{00000000-0005-0000-0000-00005D010000}"/>
    <cellStyle name="40% - Accent3 3 2 3_O&amp;M - Equipment Unit Rates" xfId="4665" xr:uid="{1581AA69-5B34-4064-929C-EFE03AF31BB0}"/>
    <cellStyle name="40% - Accent3 3 2 4" xfId="356" xr:uid="{00000000-0005-0000-0000-00005E010000}"/>
    <cellStyle name="40% - Accent3 3 2 4 2" xfId="357" xr:uid="{00000000-0005-0000-0000-00005F010000}"/>
    <cellStyle name="40% - Accent3 3 2 4_O&amp;M - Equipment Unit Rates" xfId="4666" xr:uid="{C9D86D79-B535-4606-A5EE-E8AABF956DC5}"/>
    <cellStyle name="40% - Accent3 3 2 5" xfId="358" xr:uid="{00000000-0005-0000-0000-000060010000}"/>
    <cellStyle name="40% - Accent3 3 2 6" xfId="359" xr:uid="{00000000-0005-0000-0000-000061010000}"/>
    <cellStyle name="40% - Accent3 3 2_O&amp;M - Equipment Unit Rates" xfId="4663" xr:uid="{69E40C77-422B-49DD-96D6-009D5F49C8AE}"/>
    <cellStyle name="40% - Accent3 3 3" xfId="360" xr:uid="{00000000-0005-0000-0000-000062010000}"/>
    <cellStyle name="40% - Accent3 3 4" xfId="361" xr:uid="{00000000-0005-0000-0000-000063010000}"/>
    <cellStyle name="40% - Accent3 3 4 2" xfId="362" xr:uid="{00000000-0005-0000-0000-000064010000}"/>
    <cellStyle name="40% - Accent3 3 4 3" xfId="363" xr:uid="{00000000-0005-0000-0000-000065010000}"/>
    <cellStyle name="40% - Accent3 3 4_O&amp;M - Equipment Unit Rates" xfId="4667" xr:uid="{2B81EF40-D1CD-46EC-9E20-40593A862C12}"/>
    <cellStyle name="40% - Accent3 3 5" xfId="364" xr:uid="{00000000-0005-0000-0000-000066010000}"/>
    <cellStyle name="40% - Accent3 3 5 2" xfId="365" xr:uid="{00000000-0005-0000-0000-000067010000}"/>
    <cellStyle name="40% - Accent3 3 5 3" xfId="366" xr:uid="{00000000-0005-0000-0000-000068010000}"/>
    <cellStyle name="40% - Accent3 3 5_O&amp;M - Equipment Unit Rates" xfId="4668" xr:uid="{F895C773-3259-48CA-9B3E-586A44658975}"/>
    <cellStyle name="40% - Accent3 3 6" xfId="367" xr:uid="{00000000-0005-0000-0000-000069010000}"/>
    <cellStyle name="40% - Accent3 3 6 2" xfId="368" xr:uid="{00000000-0005-0000-0000-00006A010000}"/>
    <cellStyle name="40% - Accent3 3 6_O&amp;M - Equipment Unit Rates" xfId="4669" xr:uid="{9D87E45B-AC0B-468B-BE0F-EF3ACCB65A77}"/>
    <cellStyle name="40% - Accent3 3 7" xfId="369" xr:uid="{00000000-0005-0000-0000-00006B010000}"/>
    <cellStyle name="40% - Accent3 3 8" xfId="370" xr:uid="{00000000-0005-0000-0000-00006C010000}"/>
    <cellStyle name="40% - Accent3 3_O&amp;M - Equipment Unit Rates" xfId="4662" xr:uid="{88A04F2F-3CC1-4FCA-8563-9E835BB746E0}"/>
    <cellStyle name="40% - Accent3 4" xfId="371" xr:uid="{00000000-0005-0000-0000-00006D010000}"/>
    <cellStyle name="40% - Accent3 5" xfId="372" xr:uid="{00000000-0005-0000-0000-00006E010000}"/>
    <cellStyle name="40% - Accent3 6" xfId="373" xr:uid="{00000000-0005-0000-0000-00006F010000}"/>
    <cellStyle name="40% - Accent3 7" xfId="374" xr:uid="{00000000-0005-0000-0000-000070010000}"/>
    <cellStyle name="40% - Accent3 8" xfId="375" xr:uid="{00000000-0005-0000-0000-000071010000}"/>
    <cellStyle name="40% - Accent3 9" xfId="376" xr:uid="{00000000-0005-0000-0000-000072010000}"/>
    <cellStyle name="40% - Accent4" xfId="4434" builtinId="43"/>
    <cellStyle name="40% - Accent4 10" xfId="377" xr:uid="{00000000-0005-0000-0000-000074010000}"/>
    <cellStyle name="40% - Accent4 10 2" xfId="378" xr:uid="{00000000-0005-0000-0000-000075010000}"/>
    <cellStyle name="40% - Accent4 10 3" xfId="379" xr:uid="{00000000-0005-0000-0000-000076010000}"/>
    <cellStyle name="40% - Accent4 10_O&amp;M - Equipment Unit Rates" xfId="4670" xr:uid="{EEFF49C5-2AB7-4EAD-B79C-DE9891953C00}"/>
    <cellStyle name="40% - Accent4 11" xfId="380" xr:uid="{00000000-0005-0000-0000-000077010000}"/>
    <cellStyle name="40% - Accent4 11 2" xfId="381" xr:uid="{00000000-0005-0000-0000-000078010000}"/>
    <cellStyle name="40% - Accent4 11 3" xfId="382" xr:uid="{00000000-0005-0000-0000-000079010000}"/>
    <cellStyle name="40% - Accent4 11_O&amp;M - Equipment Unit Rates" xfId="4671" xr:uid="{CD845CF8-A821-4641-915F-A50157FCB7AA}"/>
    <cellStyle name="40% - Accent4 12" xfId="383" xr:uid="{00000000-0005-0000-0000-00007A010000}"/>
    <cellStyle name="40% - Accent4 12 2" xfId="384" xr:uid="{00000000-0005-0000-0000-00007B010000}"/>
    <cellStyle name="40% - Accent4 12_O&amp;M - Equipment Unit Rates" xfId="4672" xr:uid="{9E4E02A8-DE4C-4DE7-A638-E719F49646D2}"/>
    <cellStyle name="40% - Accent4 13" xfId="385" xr:uid="{00000000-0005-0000-0000-00007C010000}"/>
    <cellStyle name="40% - Accent4 14" xfId="386" xr:uid="{00000000-0005-0000-0000-00007D010000}"/>
    <cellStyle name="40% - Accent4 2" xfId="387" xr:uid="{00000000-0005-0000-0000-00007E010000}"/>
    <cellStyle name="40% - Accent4 2 2" xfId="388" xr:uid="{00000000-0005-0000-0000-00007F010000}"/>
    <cellStyle name="40% - Accent4 3" xfId="389" xr:uid="{00000000-0005-0000-0000-000080010000}"/>
    <cellStyle name="40% - Accent4 3 2" xfId="390" xr:uid="{00000000-0005-0000-0000-000081010000}"/>
    <cellStyle name="40% - Accent4 3 2 2" xfId="391" xr:uid="{00000000-0005-0000-0000-000082010000}"/>
    <cellStyle name="40% - Accent4 3 2 2 2" xfId="392" xr:uid="{00000000-0005-0000-0000-000083010000}"/>
    <cellStyle name="40% - Accent4 3 2 2 3" xfId="393" xr:uid="{00000000-0005-0000-0000-000084010000}"/>
    <cellStyle name="40% - Accent4 3 2 2_O&amp;M - Equipment Unit Rates" xfId="4675" xr:uid="{E16CF390-692E-443A-BB70-ADE852A40BB9}"/>
    <cellStyle name="40% - Accent4 3 2 3" xfId="394" xr:uid="{00000000-0005-0000-0000-000085010000}"/>
    <cellStyle name="40% - Accent4 3 2 3 2" xfId="395" xr:uid="{00000000-0005-0000-0000-000086010000}"/>
    <cellStyle name="40% - Accent4 3 2 3 3" xfId="396" xr:uid="{00000000-0005-0000-0000-000087010000}"/>
    <cellStyle name="40% - Accent4 3 2 3_O&amp;M - Equipment Unit Rates" xfId="4676" xr:uid="{18C535CD-D1DD-43D2-BAE3-39F3BF1B5273}"/>
    <cellStyle name="40% - Accent4 3 2 4" xfId="397" xr:uid="{00000000-0005-0000-0000-000088010000}"/>
    <cellStyle name="40% - Accent4 3 2 4 2" xfId="398" xr:uid="{00000000-0005-0000-0000-000089010000}"/>
    <cellStyle name="40% - Accent4 3 2 4_O&amp;M - Equipment Unit Rates" xfId="4677" xr:uid="{6BAAC9CE-CA01-4158-BDC0-DDF12A9565CE}"/>
    <cellStyle name="40% - Accent4 3 2 5" xfId="399" xr:uid="{00000000-0005-0000-0000-00008A010000}"/>
    <cellStyle name="40% - Accent4 3 2 6" xfId="400" xr:uid="{00000000-0005-0000-0000-00008B010000}"/>
    <cellStyle name="40% - Accent4 3 2_O&amp;M - Equipment Unit Rates" xfId="4674" xr:uid="{8AA79C6F-9B0D-4E65-83B5-7DAEDEC3E282}"/>
    <cellStyle name="40% - Accent4 3 3" xfId="401" xr:uid="{00000000-0005-0000-0000-00008C010000}"/>
    <cellStyle name="40% - Accent4 3 4" xfId="402" xr:uid="{00000000-0005-0000-0000-00008D010000}"/>
    <cellStyle name="40% - Accent4 3 4 2" xfId="403" xr:uid="{00000000-0005-0000-0000-00008E010000}"/>
    <cellStyle name="40% - Accent4 3 4 3" xfId="404" xr:uid="{00000000-0005-0000-0000-00008F010000}"/>
    <cellStyle name="40% - Accent4 3 4_O&amp;M - Equipment Unit Rates" xfId="4678" xr:uid="{99DF128C-BE33-43B8-B9D7-4815E233C0F2}"/>
    <cellStyle name="40% - Accent4 3 5" xfId="405" xr:uid="{00000000-0005-0000-0000-000090010000}"/>
    <cellStyle name="40% - Accent4 3 5 2" xfId="406" xr:uid="{00000000-0005-0000-0000-000091010000}"/>
    <cellStyle name="40% - Accent4 3 5 3" xfId="407" xr:uid="{00000000-0005-0000-0000-000092010000}"/>
    <cellStyle name="40% - Accent4 3 5_O&amp;M - Equipment Unit Rates" xfId="4679" xr:uid="{FFAF55C7-A94D-40F7-81E4-6E71D1670BFD}"/>
    <cellStyle name="40% - Accent4 3 6" xfId="408" xr:uid="{00000000-0005-0000-0000-000093010000}"/>
    <cellStyle name="40% - Accent4 3 6 2" xfId="409" xr:uid="{00000000-0005-0000-0000-000094010000}"/>
    <cellStyle name="40% - Accent4 3 6_O&amp;M - Equipment Unit Rates" xfId="4680" xr:uid="{2A041FF5-DDF6-46D2-98E6-6CD670DBE1BB}"/>
    <cellStyle name="40% - Accent4 3 7" xfId="410" xr:uid="{00000000-0005-0000-0000-000095010000}"/>
    <cellStyle name="40% - Accent4 3 8" xfId="411" xr:uid="{00000000-0005-0000-0000-000096010000}"/>
    <cellStyle name="40% - Accent4 3_O&amp;M - Equipment Unit Rates" xfId="4673" xr:uid="{29AB0D11-F34F-4A89-9E79-840140F502C4}"/>
    <cellStyle name="40% - Accent4 4" xfId="412" xr:uid="{00000000-0005-0000-0000-000097010000}"/>
    <cellStyle name="40% - Accent4 5" xfId="413" xr:uid="{00000000-0005-0000-0000-000098010000}"/>
    <cellStyle name="40% - Accent4 6" xfId="414" xr:uid="{00000000-0005-0000-0000-000099010000}"/>
    <cellStyle name="40% - Accent4 7" xfId="415" xr:uid="{00000000-0005-0000-0000-00009A010000}"/>
    <cellStyle name="40% - Accent4 8" xfId="416" xr:uid="{00000000-0005-0000-0000-00009B010000}"/>
    <cellStyle name="40% - Accent4 9" xfId="417" xr:uid="{00000000-0005-0000-0000-00009C010000}"/>
    <cellStyle name="40% - Accent5 10" xfId="418" xr:uid="{00000000-0005-0000-0000-00009D010000}"/>
    <cellStyle name="40% - Accent5 10 2" xfId="419" xr:uid="{00000000-0005-0000-0000-00009E010000}"/>
    <cellStyle name="40% - Accent5 10 3" xfId="420" xr:uid="{00000000-0005-0000-0000-00009F010000}"/>
    <cellStyle name="40% - Accent5 10_O&amp;M - Equipment Unit Rates" xfId="4681" xr:uid="{AF66EF60-B4EB-4E3A-8AC5-80D59EDA67E6}"/>
    <cellStyle name="40% - Accent5 11" xfId="421" xr:uid="{00000000-0005-0000-0000-0000A0010000}"/>
    <cellStyle name="40% - Accent5 11 2" xfId="422" xr:uid="{00000000-0005-0000-0000-0000A1010000}"/>
    <cellStyle name="40% - Accent5 11 3" xfId="423" xr:uid="{00000000-0005-0000-0000-0000A2010000}"/>
    <cellStyle name="40% - Accent5 11_O&amp;M - Equipment Unit Rates" xfId="4682" xr:uid="{BEA5790A-4837-460A-B254-4B4A8CE7AE67}"/>
    <cellStyle name="40% - Accent5 12" xfId="424" xr:uid="{00000000-0005-0000-0000-0000A3010000}"/>
    <cellStyle name="40% - Accent5 12 2" xfId="425" xr:uid="{00000000-0005-0000-0000-0000A4010000}"/>
    <cellStyle name="40% - Accent5 12_O&amp;M - Equipment Unit Rates" xfId="4683" xr:uid="{CA2D09FE-3E77-40EF-BFE5-9AF84698F1B3}"/>
    <cellStyle name="40% - Accent5 13" xfId="426" xr:uid="{00000000-0005-0000-0000-0000A5010000}"/>
    <cellStyle name="40% - Accent5 14" xfId="427" xr:uid="{00000000-0005-0000-0000-0000A6010000}"/>
    <cellStyle name="40% - Accent5 2" xfId="428" xr:uid="{00000000-0005-0000-0000-0000A7010000}"/>
    <cellStyle name="40% - Accent5 2 2" xfId="429" xr:uid="{00000000-0005-0000-0000-0000A8010000}"/>
    <cellStyle name="40% - Accent5 3" xfId="430" xr:uid="{00000000-0005-0000-0000-0000A9010000}"/>
    <cellStyle name="40% - Accent5 3 2" xfId="431" xr:uid="{00000000-0005-0000-0000-0000AA010000}"/>
    <cellStyle name="40% - Accent5 3 2 2" xfId="432" xr:uid="{00000000-0005-0000-0000-0000AB010000}"/>
    <cellStyle name="40% - Accent5 3 2 2 2" xfId="433" xr:uid="{00000000-0005-0000-0000-0000AC010000}"/>
    <cellStyle name="40% - Accent5 3 2 2 3" xfId="434" xr:uid="{00000000-0005-0000-0000-0000AD010000}"/>
    <cellStyle name="40% - Accent5 3 2 2_O&amp;M - Equipment Unit Rates" xfId="4686" xr:uid="{CCFE5538-DA40-4F6A-91E1-40AFD070FEA7}"/>
    <cellStyle name="40% - Accent5 3 2 3" xfId="435" xr:uid="{00000000-0005-0000-0000-0000AE010000}"/>
    <cellStyle name="40% - Accent5 3 2 3 2" xfId="436" xr:uid="{00000000-0005-0000-0000-0000AF010000}"/>
    <cellStyle name="40% - Accent5 3 2 3 3" xfId="437" xr:uid="{00000000-0005-0000-0000-0000B0010000}"/>
    <cellStyle name="40% - Accent5 3 2 3_O&amp;M - Equipment Unit Rates" xfId="4687" xr:uid="{94E7288C-803C-4A48-8B18-BA2F92C303CB}"/>
    <cellStyle name="40% - Accent5 3 2 4" xfId="438" xr:uid="{00000000-0005-0000-0000-0000B1010000}"/>
    <cellStyle name="40% - Accent5 3 2 4 2" xfId="439" xr:uid="{00000000-0005-0000-0000-0000B2010000}"/>
    <cellStyle name="40% - Accent5 3 2 4_O&amp;M - Equipment Unit Rates" xfId="4688" xr:uid="{25EB12BF-1D00-4F45-B969-3C37D34BAA30}"/>
    <cellStyle name="40% - Accent5 3 2 5" xfId="440" xr:uid="{00000000-0005-0000-0000-0000B3010000}"/>
    <cellStyle name="40% - Accent5 3 2 6" xfId="441" xr:uid="{00000000-0005-0000-0000-0000B4010000}"/>
    <cellStyle name="40% - Accent5 3 2_O&amp;M - Equipment Unit Rates" xfId="4685" xr:uid="{2A54CF66-9E4D-4899-B80F-9190BF8403A6}"/>
    <cellStyle name="40% - Accent5 3 3" xfId="442" xr:uid="{00000000-0005-0000-0000-0000B5010000}"/>
    <cellStyle name="40% - Accent5 3 4" xfId="443" xr:uid="{00000000-0005-0000-0000-0000B6010000}"/>
    <cellStyle name="40% - Accent5 3 4 2" xfId="444" xr:uid="{00000000-0005-0000-0000-0000B7010000}"/>
    <cellStyle name="40% - Accent5 3 4 3" xfId="445" xr:uid="{00000000-0005-0000-0000-0000B8010000}"/>
    <cellStyle name="40% - Accent5 3 4_O&amp;M - Equipment Unit Rates" xfId="4689" xr:uid="{E374BE12-32B8-42D5-B70E-1D5A2500B4EB}"/>
    <cellStyle name="40% - Accent5 3 5" xfId="446" xr:uid="{00000000-0005-0000-0000-0000B9010000}"/>
    <cellStyle name="40% - Accent5 3 5 2" xfId="447" xr:uid="{00000000-0005-0000-0000-0000BA010000}"/>
    <cellStyle name="40% - Accent5 3 5 3" xfId="448" xr:uid="{00000000-0005-0000-0000-0000BB010000}"/>
    <cellStyle name="40% - Accent5 3 5_O&amp;M - Equipment Unit Rates" xfId="4690" xr:uid="{6E28521B-BB03-44EF-8D5E-8E04D5ADA450}"/>
    <cellStyle name="40% - Accent5 3 6" xfId="449" xr:uid="{00000000-0005-0000-0000-0000BC010000}"/>
    <cellStyle name="40% - Accent5 3 6 2" xfId="450" xr:uid="{00000000-0005-0000-0000-0000BD010000}"/>
    <cellStyle name="40% - Accent5 3 6_O&amp;M - Equipment Unit Rates" xfId="4691" xr:uid="{A3559806-15E3-4ADF-8479-036024F8B043}"/>
    <cellStyle name="40% - Accent5 3 7" xfId="451" xr:uid="{00000000-0005-0000-0000-0000BE010000}"/>
    <cellStyle name="40% - Accent5 3 8" xfId="452" xr:uid="{00000000-0005-0000-0000-0000BF010000}"/>
    <cellStyle name="40% - Accent5 3_O&amp;M - Equipment Unit Rates" xfId="4684" xr:uid="{9AB1F3FB-4310-4DC0-8583-FFA52E2E1CAA}"/>
    <cellStyle name="40% - Accent5 4" xfId="453" xr:uid="{00000000-0005-0000-0000-0000C0010000}"/>
    <cellStyle name="40% - Accent5 5" xfId="454" xr:uid="{00000000-0005-0000-0000-0000C1010000}"/>
    <cellStyle name="40% - Accent5 6" xfId="455" xr:uid="{00000000-0005-0000-0000-0000C2010000}"/>
    <cellStyle name="40% - Accent5 7" xfId="456" xr:uid="{00000000-0005-0000-0000-0000C3010000}"/>
    <cellStyle name="40% - Accent5 8" xfId="457" xr:uid="{00000000-0005-0000-0000-0000C4010000}"/>
    <cellStyle name="40% - Accent5 9" xfId="458" xr:uid="{00000000-0005-0000-0000-0000C5010000}"/>
    <cellStyle name="40% - Accent6 10" xfId="459" xr:uid="{00000000-0005-0000-0000-0000C6010000}"/>
    <cellStyle name="40% - Accent6 10 2" xfId="460" xr:uid="{00000000-0005-0000-0000-0000C7010000}"/>
    <cellStyle name="40% - Accent6 10 3" xfId="461" xr:uid="{00000000-0005-0000-0000-0000C8010000}"/>
    <cellStyle name="40% - Accent6 10_O&amp;M - Equipment Unit Rates" xfId="4692" xr:uid="{AFC33F94-D405-4138-BFCA-74AC3790F6C9}"/>
    <cellStyle name="40% - Accent6 11" xfId="462" xr:uid="{00000000-0005-0000-0000-0000C9010000}"/>
    <cellStyle name="40% - Accent6 11 2" xfId="463" xr:uid="{00000000-0005-0000-0000-0000CA010000}"/>
    <cellStyle name="40% - Accent6 11 3" xfId="464" xr:uid="{00000000-0005-0000-0000-0000CB010000}"/>
    <cellStyle name="40% - Accent6 11_O&amp;M - Equipment Unit Rates" xfId="4693" xr:uid="{BC06A789-9C1C-4218-BE82-E5822D0D64F5}"/>
    <cellStyle name="40% - Accent6 12" xfId="465" xr:uid="{00000000-0005-0000-0000-0000CC010000}"/>
    <cellStyle name="40% - Accent6 12 2" xfId="466" xr:uid="{00000000-0005-0000-0000-0000CD010000}"/>
    <cellStyle name="40% - Accent6 12_O&amp;M - Equipment Unit Rates" xfId="4694" xr:uid="{692FDAC0-01E8-43F0-A888-A2CD6FC036E2}"/>
    <cellStyle name="40% - Accent6 13" xfId="467" xr:uid="{00000000-0005-0000-0000-0000CE010000}"/>
    <cellStyle name="40% - Accent6 14" xfId="468" xr:uid="{00000000-0005-0000-0000-0000CF010000}"/>
    <cellStyle name="40% - Accent6 2" xfId="469" xr:uid="{00000000-0005-0000-0000-0000D0010000}"/>
    <cellStyle name="40% - Accent6 2 2" xfId="470" xr:uid="{00000000-0005-0000-0000-0000D1010000}"/>
    <cellStyle name="40% - Accent6 3" xfId="471" xr:uid="{00000000-0005-0000-0000-0000D2010000}"/>
    <cellStyle name="40% - Accent6 3 2" xfId="472" xr:uid="{00000000-0005-0000-0000-0000D3010000}"/>
    <cellStyle name="40% - Accent6 3 2 2" xfId="473" xr:uid="{00000000-0005-0000-0000-0000D4010000}"/>
    <cellStyle name="40% - Accent6 3 2 2 2" xfId="474" xr:uid="{00000000-0005-0000-0000-0000D5010000}"/>
    <cellStyle name="40% - Accent6 3 2 2 3" xfId="475" xr:uid="{00000000-0005-0000-0000-0000D6010000}"/>
    <cellStyle name="40% - Accent6 3 2 2_O&amp;M - Equipment Unit Rates" xfId="4697" xr:uid="{004A9DF7-734C-49FD-B20F-95FDAE3D6A00}"/>
    <cellStyle name="40% - Accent6 3 2 3" xfId="476" xr:uid="{00000000-0005-0000-0000-0000D7010000}"/>
    <cellStyle name="40% - Accent6 3 2 3 2" xfId="477" xr:uid="{00000000-0005-0000-0000-0000D8010000}"/>
    <cellStyle name="40% - Accent6 3 2 3 3" xfId="478" xr:uid="{00000000-0005-0000-0000-0000D9010000}"/>
    <cellStyle name="40% - Accent6 3 2 3_O&amp;M - Equipment Unit Rates" xfId="4698" xr:uid="{193A15FB-B432-4AAD-B584-EF571AF3F719}"/>
    <cellStyle name="40% - Accent6 3 2 4" xfId="479" xr:uid="{00000000-0005-0000-0000-0000DA010000}"/>
    <cellStyle name="40% - Accent6 3 2 4 2" xfId="480" xr:uid="{00000000-0005-0000-0000-0000DB010000}"/>
    <cellStyle name="40% - Accent6 3 2 4_O&amp;M - Equipment Unit Rates" xfId="4699" xr:uid="{A332F84F-9001-4391-A11A-84D9BF03756F}"/>
    <cellStyle name="40% - Accent6 3 2 5" xfId="481" xr:uid="{00000000-0005-0000-0000-0000DC010000}"/>
    <cellStyle name="40% - Accent6 3 2 6" xfId="482" xr:uid="{00000000-0005-0000-0000-0000DD010000}"/>
    <cellStyle name="40% - Accent6 3 2_O&amp;M - Equipment Unit Rates" xfId="4696" xr:uid="{80F583BE-0B3C-4B9B-B64D-BA58BF75EED5}"/>
    <cellStyle name="40% - Accent6 3 3" xfId="483" xr:uid="{00000000-0005-0000-0000-0000DE010000}"/>
    <cellStyle name="40% - Accent6 3 4" xfId="484" xr:uid="{00000000-0005-0000-0000-0000DF010000}"/>
    <cellStyle name="40% - Accent6 3 4 2" xfId="485" xr:uid="{00000000-0005-0000-0000-0000E0010000}"/>
    <cellStyle name="40% - Accent6 3 4 3" xfId="486" xr:uid="{00000000-0005-0000-0000-0000E1010000}"/>
    <cellStyle name="40% - Accent6 3 4_O&amp;M - Equipment Unit Rates" xfId="4700" xr:uid="{958634BC-4C17-4B68-A6C1-397CDB51C88A}"/>
    <cellStyle name="40% - Accent6 3 5" xfId="487" xr:uid="{00000000-0005-0000-0000-0000E2010000}"/>
    <cellStyle name="40% - Accent6 3 5 2" xfId="488" xr:uid="{00000000-0005-0000-0000-0000E3010000}"/>
    <cellStyle name="40% - Accent6 3 5 3" xfId="489" xr:uid="{00000000-0005-0000-0000-0000E4010000}"/>
    <cellStyle name="40% - Accent6 3 5_O&amp;M - Equipment Unit Rates" xfId="4701" xr:uid="{C9AF627F-120C-48B4-AAED-F558BB827ABE}"/>
    <cellStyle name="40% - Accent6 3 6" xfId="490" xr:uid="{00000000-0005-0000-0000-0000E5010000}"/>
    <cellStyle name="40% - Accent6 3 6 2" xfId="491" xr:uid="{00000000-0005-0000-0000-0000E6010000}"/>
    <cellStyle name="40% - Accent6 3 6_O&amp;M - Equipment Unit Rates" xfId="4702" xr:uid="{EDFFB13D-033F-4997-98E0-C401F51FB2B7}"/>
    <cellStyle name="40% - Accent6 3 7" xfId="492" xr:uid="{00000000-0005-0000-0000-0000E7010000}"/>
    <cellStyle name="40% - Accent6 3 8" xfId="493" xr:uid="{00000000-0005-0000-0000-0000E8010000}"/>
    <cellStyle name="40% - Accent6 3_O&amp;M - Equipment Unit Rates" xfId="4695" xr:uid="{330036C9-18C6-4B7A-867B-11F75C5F789C}"/>
    <cellStyle name="40% - Accent6 4" xfId="494" xr:uid="{00000000-0005-0000-0000-0000E9010000}"/>
    <cellStyle name="40% - Accent6 5" xfId="495" xr:uid="{00000000-0005-0000-0000-0000EA010000}"/>
    <cellStyle name="40% - Accent6 6" xfId="496" xr:uid="{00000000-0005-0000-0000-0000EB010000}"/>
    <cellStyle name="40% - Accent6 7" xfId="497" xr:uid="{00000000-0005-0000-0000-0000EC010000}"/>
    <cellStyle name="40% - Accent6 8" xfId="498" xr:uid="{00000000-0005-0000-0000-0000ED010000}"/>
    <cellStyle name="40% - Accent6 9" xfId="499" xr:uid="{00000000-0005-0000-0000-0000EE010000}"/>
    <cellStyle name="60% - Accent1 2" xfId="500" xr:uid="{00000000-0005-0000-0000-0000EF010000}"/>
    <cellStyle name="60% - Accent1 2 2" xfId="501" xr:uid="{00000000-0005-0000-0000-0000F0010000}"/>
    <cellStyle name="60% - Accent1 3" xfId="502" xr:uid="{00000000-0005-0000-0000-0000F1010000}"/>
    <cellStyle name="60% - Accent1 3 2" xfId="503" xr:uid="{00000000-0005-0000-0000-0000F2010000}"/>
    <cellStyle name="60% - Accent1 3_O&amp;M - Equipment Unit Rates" xfId="4703" xr:uid="{E1E0E591-60F9-4171-83C9-5BA552D0C521}"/>
    <cellStyle name="60% - Accent1 4" xfId="504" xr:uid="{00000000-0005-0000-0000-0000F3010000}"/>
    <cellStyle name="60% - Accent1 5" xfId="505" xr:uid="{00000000-0005-0000-0000-0000F4010000}"/>
    <cellStyle name="60% - Accent1 6" xfId="506" xr:uid="{00000000-0005-0000-0000-0000F5010000}"/>
    <cellStyle name="60% - Accent1 7" xfId="507" xr:uid="{00000000-0005-0000-0000-0000F6010000}"/>
    <cellStyle name="60% - Accent1 8" xfId="508" xr:uid="{00000000-0005-0000-0000-0000F7010000}"/>
    <cellStyle name="60% - Accent1 9" xfId="509" xr:uid="{00000000-0005-0000-0000-0000F8010000}"/>
    <cellStyle name="60% - Accent2 2" xfId="510" xr:uid="{00000000-0005-0000-0000-0000F9010000}"/>
    <cellStyle name="60% - Accent2 2 2" xfId="511" xr:uid="{00000000-0005-0000-0000-0000FA010000}"/>
    <cellStyle name="60% - Accent2 3" xfId="512" xr:uid="{00000000-0005-0000-0000-0000FB010000}"/>
    <cellStyle name="60% - Accent2 3 2" xfId="513" xr:uid="{00000000-0005-0000-0000-0000FC010000}"/>
    <cellStyle name="60% - Accent2 3_O&amp;M - Equipment Unit Rates" xfId="4704" xr:uid="{3A025B9E-939D-480E-93E2-17B58A5AD1BB}"/>
    <cellStyle name="60% - Accent2 4" xfId="514" xr:uid="{00000000-0005-0000-0000-0000FD010000}"/>
    <cellStyle name="60% - Accent2 5" xfId="515" xr:uid="{00000000-0005-0000-0000-0000FE010000}"/>
    <cellStyle name="60% - Accent2 6" xfId="516" xr:uid="{00000000-0005-0000-0000-0000FF010000}"/>
    <cellStyle name="60% - Accent2 7" xfId="517" xr:uid="{00000000-0005-0000-0000-000000020000}"/>
    <cellStyle name="60% - Accent2 8" xfId="518" xr:uid="{00000000-0005-0000-0000-000001020000}"/>
    <cellStyle name="60% - Accent2 9" xfId="519" xr:uid="{00000000-0005-0000-0000-000002020000}"/>
    <cellStyle name="60% - Accent3 2" xfId="520" xr:uid="{00000000-0005-0000-0000-000003020000}"/>
    <cellStyle name="60% - Accent3 2 2" xfId="521" xr:uid="{00000000-0005-0000-0000-000004020000}"/>
    <cellStyle name="60% - Accent3 3" xfId="522" xr:uid="{00000000-0005-0000-0000-000005020000}"/>
    <cellStyle name="60% - Accent3 3 2" xfId="523" xr:uid="{00000000-0005-0000-0000-000006020000}"/>
    <cellStyle name="60% - Accent3 3_O&amp;M - Equipment Unit Rates" xfId="4705" xr:uid="{1691BDDB-C2F1-49B5-87D2-200FCC02546A}"/>
    <cellStyle name="60% - Accent3 4" xfId="524" xr:uid="{00000000-0005-0000-0000-000007020000}"/>
    <cellStyle name="60% - Accent3 5" xfId="525" xr:uid="{00000000-0005-0000-0000-000008020000}"/>
    <cellStyle name="60% - Accent3 6" xfId="526" xr:uid="{00000000-0005-0000-0000-000009020000}"/>
    <cellStyle name="60% - Accent3 7" xfId="527" xr:uid="{00000000-0005-0000-0000-00000A020000}"/>
    <cellStyle name="60% - Accent3 8" xfId="528" xr:uid="{00000000-0005-0000-0000-00000B020000}"/>
    <cellStyle name="60% - Accent3 9" xfId="529" xr:uid="{00000000-0005-0000-0000-00000C020000}"/>
    <cellStyle name="60% - Accent4 2" xfId="530" xr:uid="{00000000-0005-0000-0000-00000D020000}"/>
    <cellStyle name="60% - Accent4 2 2" xfId="531" xr:uid="{00000000-0005-0000-0000-00000E020000}"/>
    <cellStyle name="60% - Accent4 3" xfId="532" xr:uid="{00000000-0005-0000-0000-00000F020000}"/>
    <cellStyle name="60% - Accent4 3 2" xfId="533" xr:uid="{00000000-0005-0000-0000-000010020000}"/>
    <cellStyle name="60% - Accent4 3_O&amp;M - Equipment Unit Rates" xfId="4706" xr:uid="{3FF60BD6-ECF0-48E4-A4D8-9B1D359A1F15}"/>
    <cellStyle name="60% - Accent4 4" xfId="534" xr:uid="{00000000-0005-0000-0000-000011020000}"/>
    <cellStyle name="60% - Accent4 5" xfId="535" xr:uid="{00000000-0005-0000-0000-000012020000}"/>
    <cellStyle name="60% - Accent4 6" xfId="536" xr:uid="{00000000-0005-0000-0000-000013020000}"/>
    <cellStyle name="60% - Accent4 7" xfId="537" xr:uid="{00000000-0005-0000-0000-000014020000}"/>
    <cellStyle name="60% - Accent4 8" xfId="538" xr:uid="{00000000-0005-0000-0000-000015020000}"/>
    <cellStyle name="60% - Accent4 9" xfId="539" xr:uid="{00000000-0005-0000-0000-000016020000}"/>
    <cellStyle name="60% - Accent5 2" xfId="540" xr:uid="{00000000-0005-0000-0000-000017020000}"/>
    <cellStyle name="60% - Accent5 2 2" xfId="541" xr:uid="{00000000-0005-0000-0000-000018020000}"/>
    <cellStyle name="60% - Accent5 3" xfId="542" xr:uid="{00000000-0005-0000-0000-000019020000}"/>
    <cellStyle name="60% - Accent5 3 2" xfId="543" xr:uid="{00000000-0005-0000-0000-00001A020000}"/>
    <cellStyle name="60% - Accent5 3_O&amp;M - Equipment Unit Rates" xfId="4707" xr:uid="{6A1F4003-AE3D-422D-A5E7-AE3A4657447B}"/>
    <cellStyle name="60% - Accent5 4" xfId="544" xr:uid="{00000000-0005-0000-0000-00001B020000}"/>
    <cellStyle name="60% - Accent5 5" xfId="545" xr:uid="{00000000-0005-0000-0000-00001C020000}"/>
    <cellStyle name="60% - Accent5 6" xfId="546" xr:uid="{00000000-0005-0000-0000-00001D020000}"/>
    <cellStyle name="60% - Accent5 7" xfId="547" xr:uid="{00000000-0005-0000-0000-00001E020000}"/>
    <cellStyle name="60% - Accent5 8" xfId="548" xr:uid="{00000000-0005-0000-0000-00001F020000}"/>
    <cellStyle name="60% - Accent5 9" xfId="549" xr:uid="{00000000-0005-0000-0000-000020020000}"/>
    <cellStyle name="60% - Accent6" xfId="4570" builtinId="52" customBuiltin="1"/>
    <cellStyle name="60% - Accent6 2" xfId="550" xr:uid="{00000000-0005-0000-0000-000021020000}"/>
    <cellStyle name="60% - Accent6 2 2" xfId="551" xr:uid="{00000000-0005-0000-0000-000022020000}"/>
    <cellStyle name="60% - Accent6 2 3" xfId="552" xr:uid="{00000000-0005-0000-0000-000023020000}"/>
    <cellStyle name="60% - Accent6 3" xfId="553" xr:uid="{00000000-0005-0000-0000-000024020000}"/>
    <cellStyle name="60% - Accent6 3 2" xfId="554" xr:uid="{00000000-0005-0000-0000-000025020000}"/>
    <cellStyle name="60% - Accent6 3_O&amp;M - Equipment Unit Rates" xfId="4708" xr:uid="{3336B8DC-AFAF-4D29-BFC3-4153F6B8F861}"/>
    <cellStyle name="60% - Accent6 4" xfId="555" xr:uid="{00000000-0005-0000-0000-000026020000}"/>
    <cellStyle name="60% - Accent6 5" xfId="556" xr:uid="{00000000-0005-0000-0000-000027020000}"/>
    <cellStyle name="60% - Accent6 6" xfId="557" xr:uid="{00000000-0005-0000-0000-000028020000}"/>
    <cellStyle name="60% - Accent6 7" xfId="558" xr:uid="{00000000-0005-0000-0000-000029020000}"/>
    <cellStyle name="60% - Accent6 8" xfId="559" xr:uid="{00000000-0005-0000-0000-00002A020000}"/>
    <cellStyle name="60% - Accent6 9" xfId="560" xr:uid="{00000000-0005-0000-0000-00002B020000}"/>
    <cellStyle name="Accent1 - 20%" xfId="561" xr:uid="{00000000-0005-0000-0000-00002C020000}"/>
    <cellStyle name="Accent1 - 40%" xfId="562" xr:uid="{00000000-0005-0000-0000-00002D020000}"/>
    <cellStyle name="Accent1 - 60%" xfId="563" xr:uid="{00000000-0005-0000-0000-00002E020000}"/>
    <cellStyle name="Accent1 2" xfId="564" xr:uid="{00000000-0005-0000-0000-00002F020000}"/>
    <cellStyle name="Accent1 2 2" xfId="565" xr:uid="{00000000-0005-0000-0000-000030020000}"/>
    <cellStyle name="Accent1 3" xfId="566" xr:uid="{00000000-0005-0000-0000-000031020000}"/>
    <cellStyle name="Accent1 3 2" xfId="567" xr:uid="{00000000-0005-0000-0000-000032020000}"/>
    <cellStyle name="Accent1 3_O&amp;M - Equipment Unit Rates" xfId="4709" xr:uid="{3BF5FEA7-C82E-499D-B35B-BB49B3CC8FDF}"/>
    <cellStyle name="Accent1 4" xfId="568" xr:uid="{00000000-0005-0000-0000-000033020000}"/>
    <cellStyle name="Accent1 5" xfId="569" xr:uid="{00000000-0005-0000-0000-000034020000}"/>
    <cellStyle name="Accent1 6" xfId="570" xr:uid="{00000000-0005-0000-0000-000035020000}"/>
    <cellStyle name="Accent1 7" xfId="571" xr:uid="{00000000-0005-0000-0000-000036020000}"/>
    <cellStyle name="Accent1 8" xfId="572" xr:uid="{00000000-0005-0000-0000-000037020000}"/>
    <cellStyle name="Accent1 9" xfId="573" xr:uid="{00000000-0005-0000-0000-000038020000}"/>
    <cellStyle name="Accent2 - 20%" xfId="574" xr:uid="{00000000-0005-0000-0000-000039020000}"/>
    <cellStyle name="Accent2 - 40%" xfId="575" xr:uid="{00000000-0005-0000-0000-00003A020000}"/>
    <cellStyle name="Accent2 - 60%" xfId="576" xr:uid="{00000000-0005-0000-0000-00003B020000}"/>
    <cellStyle name="Accent2 2" xfId="577" xr:uid="{00000000-0005-0000-0000-00003C020000}"/>
    <cellStyle name="Accent2 2 2" xfId="578" xr:uid="{00000000-0005-0000-0000-00003D020000}"/>
    <cellStyle name="Accent2 3" xfId="579" xr:uid="{00000000-0005-0000-0000-00003E020000}"/>
    <cellStyle name="Accent2 3 2" xfId="580" xr:uid="{00000000-0005-0000-0000-00003F020000}"/>
    <cellStyle name="Accent2 3_O&amp;M - Equipment Unit Rates" xfId="4710" xr:uid="{F143218F-0781-4DCE-9DE0-EF8A13A204A7}"/>
    <cellStyle name="Accent2 4" xfId="581" xr:uid="{00000000-0005-0000-0000-000040020000}"/>
    <cellStyle name="Accent2 5" xfId="582" xr:uid="{00000000-0005-0000-0000-000041020000}"/>
    <cellStyle name="Accent2 6" xfId="583" xr:uid="{00000000-0005-0000-0000-000042020000}"/>
    <cellStyle name="Accent2 7" xfId="584" xr:uid="{00000000-0005-0000-0000-000043020000}"/>
    <cellStyle name="Accent2 8" xfId="585" xr:uid="{00000000-0005-0000-0000-000044020000}"/>
    <cellStyle name="Accent2 9" xfId="586" xr:uid="{00000000-0005-0000-0000-000045020000}"/>
    <cellStyle name="Accent3 - 20%" xfId="587" xr:uid="{00000000-0005-0000-0000-000047020000}"/>
    <cellStyle name="Accent3 - 40%" xfId="588" xr:uid="{00000000-0005-0000-0000-000048020000}"/>
    <cellStyle name="Accent3 - 60%" xfId="589" xr:uid="{00000000-0005-0000-0000-000049020000}"/>
    <cellStyle name="Accent3 2" xfId="590" xr:uid="{00000000-0005-0000-0000-00004A020000}"/>
    <cellStyle name="Accent3 2 2" xfId="591" xr:uid="{00000000-0005-0000-0000-00004B020000}"/>
    <cellStyle name="Accent3 2 3" xfId="592" xr:uid="{00000000-0005-0000-0000-00004C020000}"/>
    <cellStyle name="Accent3 3" xfId="593" xr:uid="{00000000-0005-0000-0000-00004D020000}"/>
    <cellStyle name="Accent3 3 2" xfId="594" xr:uid="{00000000-0005-0000-0000-00004E020000}"/>
    <cellStyle name="Accent3 3_O&amp;M - Equipment Unit Rates" xfId="4711" xr:uid="{280F0B31-E09D-4CD8-967E-4B6CCFAAD90F}"/>
    <cellStyle name="Accent3 4" xfId="595" xr:uid="{00000000-0005-0000-0000-00004F020000}"/>
    <cellStyle name="Accent3 5" xfId="596" xr:uid="{00000000-0005-0000-0000-000050020000}"/>
    <cellStyle name="Accent3 6" xfId="597" xr:uid="{00000000-0005-0000-0000-000051020000}"/>
    <cellStyle name="Accent3 7" xfId="598" xr:uid="{00000000-0005-0000-0000-000052020000}"/>
    <cellStyle name="Accent3 8" xfId="599" xr:uid="{00000000-0005-0000-0000-000053020000}"/>
    <cellStyle name="Accent3 9" xfId="600" xr:uid="{00000000-0005-0000-0000-000054020000}"/>
    <cellStyle name="Accent4 - 20%" xfId="601" xr:uid="{00000000-0005-0000-0000-000055020000}"/>
    <cellStyle name="Accent4 - 40%" xfId="602" xr:uid="{00000000-0005-0000-0000-000056020000}"/>
    <cellStyle name="Accent4 - 60%" xfId="603" xr:uid="{00000000-0005-0000-0000-000057020000}"/>
    <cellStyle name="Accent4 2" xfId="604" xr:uid="{00000000-0005-0000-0000-000058020000}"/>
    <cellStyle name="Accent4 2 2" xfId="605" xr:uid="{00000000-0005-0000-0000-000059020000}"/>
    <cellStyle name="Accent4 3" xfId="606" xr:uid="{00000000-0005-0000-0000-00005A020000}"/>
    <cellStyle name="Accent4 3 2" xfId="607" xr:uid="{00000000-0005-0000-0000-00005B020000}"/>
    <cellStyle name="Accent4 3_O&amp;M - Equipment Unit Rates" xfId="4712" xr:uid="{ACB0CE29-CE2A-4409-AEDD-1E6BF3EBDF96}"/>
    <cellStyle name="Accent4 4" xfId="608" xr:uid="{00000000-0005-0000-0000-00005C020000}"/>
    <cellStyle name="Accent4 5" xfId="609" xr:uid="{00000000-0005-0000-0000-00005D020000}"/>
    <cellStyle name="Accent4 6" xfId="610" xr:uid="{00000000-0005-0000-0000-00005E020000}"/>
    <cellStyle name="Accent4 7" xfId="611" xr:uid="{00000000-0005-0000-0000-00005F020000}"/>
    <cellStyle name="Accent4 8" xfId="612" xr:uid="{00000000-0005-0000-0000-000060020000}"/>
    <cellStyle name="Accent4 9" xfId="613" xr:uid="{00000000-0005-0000-0000-000061020000}"/>
    <cellStyle name="Accent5 - 20%" xfId="614" xr:uid="{00000000-0005-0000-0000-000062020000}"/>
    <cellStyle name="Accent5 - 40%" xfId="615" xr:uid="{00000000-0005-0000-0000-000063020000}"/>
    <cellStyle name="Accent5 - 60%" xfId="616" xr:uid="{00000000-0005-0000-0000-000064020000}"/>
    <cellStyle name="Accent5 2" xfId="617" xr:uid="{00000000-0005-0000-0000-000065020000}"/>
    <cellStyle name="Accent5 2 2" xfId="618" xr:uid="{00000000-0005-0000-0000-000066020000}"/>
    <cellStyle name="Accent5 3" xfId="619" xr:uid="{00000000-0005-0000-0000-000067020000}"/>
    <cellStyle name="Accent5 3 2" xfId="620" xr:uid="{00000000-0005-0000-0000-000068020000}"/>
    <cellStyle name="Accent5 3_O&amp;M - Equipment Unit Rates" xfId="4713" xr:uid="{45A031D1-9346-49A7-B839-1F4BA5D41DCA}"/>
    <cellStyle name="Accent5 4" xfId="621" xr:uid="{00000000-0005-0000-0000-000069020000}"/>
    <cellStyle name="Accent5 5" xfId="622" xr:uid="{00000000-0005-0000-0000-00006A020000}"/>
    <cellStyle name="Accent5 6" xfId="623" xr:uid="{00000000-0005-0000-0000-00006B020000}"/>
    <cellStyle name="Accent5 7" xfId="624" xr:uid="{00000000-0005-0000-0000-00006C020000}"/>
    <cellStyle name="Accent5 8" xfId="625" xr:uid="{00000000-0005-0000-0000-00006D020000}"/>
    <cellStyle name="Accent5 9" xfId="626" xr:uid="{00000000-0005-0000-0000-00006E020000}"/>
    <cellStyle name="Accent6 - 20%" xfId="627" xr:uid="{00000000-0005-0000-0000-00006F020000}"/>
    <cellStyle name="Accent6 - 40%" xfId="628" xr:uid="{00000000-0005-0000-0000-000070020000}"/>
    <cellStyle name="Accent6 - 60%" xfId="629" xr:uid="{00000000-0005-0000-0000-000071020000}"/>
    <cellStyle name="Accent6 2" xfId="630" xr:uid="{00000000-0005-0000-0000-000072020000}"/>
    <cellStyle name="Accent6 2 2" xfId="631" xr:uid="{00000000-0005-0000-0000-000073020000}"/>
    <cellStyle name="Accent6 2 3" xfId="632" xr:uid="{00000000-0005-0000-0000-000074020000}"/>
    <cellStyle name="Accent6 3" xfId="633" xr:uid="{00000000-0005-0000-0000-000075020000}"/>
    <cellStyle name="Accent6 3 2" xfId="634" xr:uid="{00000000-0005-0000-0000-000076020000}"/>
    <cellStyle name="Accent6 3_O&amp;M - Equipment Unit Rates" xfId="4714" xr:uid="{D2EC051A-890F-4CD9-9EA8-A9F08739F178}"/>
    <cellStyle name="Accent6 4" xfId="635" xr:uid="{00000000-0005-0000-0000-000077020000}"/>
    <cellStyle name="Accent6 5" xfId="636" xr:uid="{00000000-0005-0000-0000-000078020000}"/>
    <cellStyle name="Accent6 6" xfId="637" xr:uid="{00000000-0005-0000-0000-000079020000}"/>
    <cellStyle name="Accent6 7" xfId="638" xr:uid="{00000000-0005-0000-0000-00007A020000}"/>
    <cellStyle name="Accent6 8" xfId="639" xr:uid="{00000000-0005-0000-0000-00007B020000}"/>
    <cellStyle name="Accent6 9" xfId="640" xr:uid="{00000000-0005-0000-0000-00007C020000}"/>
    <cellStyle name="AS Input Middle Currency" xfId="641" xr:uid="{00000000-0005-0000-0000-00007D020000}"/>
    <cellStyle name="AS Input Middle Currency 2" xfId="642" xr:uid="{00000000-0005-0000-0000-00007E020000}"/>
    <cellStyle name="AS Input Middle Currency 2 2" xfId="4439" xr:uid="{85BF2AE8-90AC-4305-8A02-AD2170D7A83B}"/>
    <cellStyle name="AS Input Middle Currency 3" xfId="4438" xr:uid="{2E6A59E0-547F-4067-BBD2-F17658978534}"/>
    <cellStyle name="AS Input Middle Date" xfId="643" xr:uid="{00000000-0005-0000-0000-00007F020000}"/>
    <cellStyle name="AS Input Middle Date 2" xfId="644" xr:uid="{00000000-0005-0000-0000-000080020000}"/>
    <cellStyle name="AS Input Middle Multiple" xfId="645" xr:uid="{00000000-0005-0000-0000-000081020000}"/>
    <cellStyle name="AS Input Middle Multiple 2" xfId="646" xr:uid="{00000000-0005-0000-0000-000082020000}"/>
    <cellStyle name="AS Input Middle Number" xfId="647" xr:uid="{00000000-0005-0000-0000-000083020000}"/>
    <cellStyle name="AS Input Middle Number 2" xfId="648" xr:uid="{00000000-0005-0000-0000-000084020000}"/>
    <cellStyle name="AS Input Middle Percentage" xfId="649" xr:uid="{00000000-0005-0000-0000-000085020000}"/>
    <cellStyle name="AS Input Middle Percentage 2" xfId="650" xr:uid="{00000000-0005-0000-0000-000086020000}"/>
    <cellStyle name="AS Input Middle Title / Name" xfId="651" xr:uid="{00000000-0005-0000-0000-000087020000}"/>
    <cellStyle name="AS Input Middle Title / Name 2" xfId="652" xr:uid="{00000000-0005-0000-0000-000088020000}"/>
    <cellStyle name="AS Input Middle Year" xfId="653" xr:uid="{00000000-0005-0000-0000-000089020000}"/>
    <cellStyle name="AS Input Middle Year 2" xfId="654" xr:uid="{00000000-0005-0000-0000-00008A020000}"/>
    <cellStyle name="Assumption Heading." xfId="655" xr:uid="{00000000-0005-0000-0000-00008B020000}"/>
    <cellStyle name="Assumption Heading. 2" xfId="656" xr:uid="{00000000-0005-0000-0000-00008C020000}"/>
    <cellStyle name="Assumption Heading. 2 2" xfId="657" xr:uid="{00000000-0005-0000-0000-00008D020000}"/>
    <cellStyle name="Assumption Heading. 2 2 2" xfId="658" xr:uid="{00000000-0005-0000-0000-00008E020000}"/>
    <cellStyle name="Assumption Heading. 2 2 2 2" xfId="659" xr:uid="{00000000-0005-0000-0000-00008F020000}"/>
    <cellStyle name="Assumption Heading. 2 2 2 2 2" xfId="660" xr:uid="{00000000-0005-0000-0000-000090020000}"/>
    <cellStyle name="Assumption Heading. 2 2 2 2 2 2" xfId="661" xr:uid="{00000000-0005-0000-0000-000091020000}"/>
    <cellStyle name="Assumption Heading. 2 2 2 2 2 2 2" xfId="3047" xr:uid="{00000000-0005-0000-0000-000092020000}"/>
    <cellStyle name="Assumption Heading. 2 2 2 2 2 2_O&amp;M - Equipment Unit Rates" xfId="4721" xr:uid="{7F2A84DA-106D-4C82-A5F5-4DF11A2A01FF}"/>
    <cellStyle name="Assumption Heading. 2 2 2 2 2 3" xfId="3046" xr:uid="{00000000-0005-0000-0000-000093020000}"/>
    <cellStyle name="Assumption Heading. 2 2 2 2 2_O&amp;M - Equipment Unit Rates" xfId="4720" xr:uid="{D1D8FD6F-20D8-42E6-BE7E-5AFE7F71B183}"/>
    <cellStyle name="Assumption Heading. 2 2 2 2 3" xfId="3045" xr:uid="{00000000-0005-0000-0000-000094020000}"/>
    <cellStyle name="Assumption Heading. 2 2 2 2_O&amp;M - Equipment Unit Rates" xfId="4719" xr:uid="{7C11F136-5203-4BA4-BFA6-5850DDB5F591}"/>
    <cellStyle name="Assumption Heading. 2 2 2 3" xfId="662" xr:uid="{00000000-0005-0000-0000-000095020000}"/>
    <cellStyle name="Assumption Heading. 2 2 2 3 2" xfId="663" xr:uid="{00000000-0005-0000-0000-000096020000}"/>
    <cellStyle name="Assumption Heading. 2 2 2 3 2 2" xfId="3049" xr:uid="{00000000-0005-0000-0000-000097020000}"/>
    <cellStyle name="Assumption Heading. 2 2 2 3 2_O&amp;M - Equipment Unit Rates" xfId="4723" xr:uid="{E24B7BCF-BDE4-4869-B401-EC7334F610FA}"/>
    <cellStyle name="Assumption Heading. 2 2 2 3 3" xfId="3048" xr:uid="{00000000-0005-0000-0000-000098020000}"/>
    <cellStyle name="Assumption Heading. 2 2 2 3_O&amp;M - Equipment Unit Rates" xfId="4722" xr:uid="{2EF145FA-32A5-4F91-8852-7F0327CB474C}"/>
    <cellStyle name="Assumption Heading. 2 2 2 4" xfId="3044" xr:uid="{00000000-0005-0000-0000-000099020000}"/>
    <cellStyle name="Assumption Heading. 2 2 2_O&amp;M - Equipment Unit Rates" xfId="4718" xr:uid="{FC1F0ED6-FE9C-47A8-8964-D223F7EE6A68}"/>
    <cellStyle name="Assumption Heading. 2 2 3" xfId="664" xr:uid="{00000000-0005-0000-0000-00009A020000}"/>
    <cellStyle name="Assumption Heading. 2 2 3 2" xfId="665" xr:uid="{00000000-0005-0000-0000-00009B020000}"/>
    <cellStyle name="Assumption Heading. 2 2 3 2 2" xfId="666" xr:uid="{00000000-0005-0000-0000-00009C020000}"/>
    <cellStyle name="Assumption Heading. 2 2 3 2 2 2" xfId="667" xr:uid="{00000000-0005-0000-0000-00009D020000}"/>
    <cellStyle name="Assumption Heading. 2 2 3 2 2 2 2" xfId="3053" xr:uid="{00000000-0005-0000-0000-00009E020000}"/>
    <cellStyle name="Assumption Heading. 2 2 3 2 2 2_O&amp;M - Equipment Unit Rates" xfId="4727" xr:uid="{D9861EC2-2D25-404D-B123-8C9482DB0280}"/>
    <cellStyle name="Assumption Heading. 2 2 3 2 2 3" xfId="3052" xr:uid="{00000000-0005-0000-0000-00009F020000}"/>
    <cellStyle name="Assumption Heading. 2 2 3 2 2_O&amp;M - Equipment Unit Rates" xfId="4726" xr:uid="{81FA355F-1C5A-4BD9-A446-0FC516799776}"/>
    <cellStyle name="Assumption Heading. 2 2 3 2 3" xfId="3051" xr:uid="{00000000-0005-0000-0000-0000A0020000}"/>
    <cellStyle name="Assumption Heading. 2 2 3 2_O&amp;M - Equipment Unit Rates" xfId="4725" xr:uid="{5ED13075-EA04-4FC4-865D-FDE4688BE633}"/>
    <cellStyle name="Assumption Heading. 2 2 3 3" xfId="668" xr:uid="{00000000-0005-0000-0000-0000A1020000}"/>
    <cellStyle name="Assumption Heading. 2 2 3 3 2" xfId="3054" xr:uid="{00000000-0005-0000-0000-0000A2020000}"/>
    <cellStyle name="Assumption Heading. 2 2 3 3_O&amp;M - Equipment Unit Rates" xfId="4728" xr:uid="{B0DE850F-11C8-4583-B0A3-6C3C5FF2D44B}"/>
    <cellStyle name="Assumption Heading. 2 2 3 4" xfId="3050" xr:uid="{00000000-0005-0000-0000-0000A3020000}"/>
    <cellStyle name="Assumption Heading. 2 2 3_O&amp;M - Equipment Unit Rates" xfId="4724" xr:uid="{69AF6FA9-6078-49F9-8340-EBAD0A54A5A6}"/>
    <cellStyle name="Assumption Heading. 2 2 4" xfId="669" xr:uid="{00000000-0005-0000-0000-0000A4020000}"/>
    <cellStyle name="Assumption Heading. 2 2 4 2" xfId="670" xr:uid="{00000000-0005-0000-0000-0000A5020000}"/>
    <cellStyle name="Assumption Heading. 2 2 4 2 2" xfId="671" xr:uid="{00000000-0005-0000-0000-0000A6020000}"/>
    <cellStyle name="Assumption Heading. 2 2 4 2 2 2" xfId="3057" xr:uid="{00000000-0005-0000-0000-0000A7020000}"/>
    <cellStyle name="Assumption Heading. 2 2 4 2 2_O&amp;M - Equipment Unit Rates" xfId="4731" xr:uid="{6EDFE090-E53F-47E3-8548-FDE552130B57}"/>
    <cellStyle name="Assumption Heading. 2 2 4 2 3" xfId="3056" xr:uid="{00000000-0005-0000-0000-0000A8020000}"/>
    <cellStyle name="Assumption Heading. 2 2 4 2_O&amp;M - Equipment Unit Rates" xfId="4730" xr:uid="{78045AC2-73DC-4660-9FB2-37258DCC14F7}"/>
    <cellStyle name="Assumption Heading. 2 2 4 3" xfId="3055" xr:uid="{00000000-0005-0000-0000-0000A9020000}"/>
    <cellStyle name="Assumption Heading. 2 2 4_O&amp;M - Equipment Unit Rates" xfId="4729" xr:uid="{B8FFA9A7-4602-4EBC-91CE-38232E4C6777}"/>
    <cellStyle name="Assumption Heading. 2 2 5" xfId="672" xr:uid="{00000000-0005-0000-0000-0000AA020000}"/>
    <cellStyle name="Assumption Heading. 2 2 5 2" xfId="673" xr:uid="{00000000-0005-0000-0000-0000AB020000}"/>
    <cellStyle name="Assumption Heading. 2 2 5 2 2" xfId="3059" xr:uid="{00000000-0005-0000-0000-0000AC020000}"/>
    <cellStyle name="Assumption Heading. 2 2 5 2_O&amp;M - Equipment Unit Rates" xfId="4733" xr:uid="{95CCA8DB-609D-4BF5-9A64-D297AD3AEBF8}"/>
    <cellStyle name="Assumption Heading. 2 2 5 3" xfId="3058" xr:uid="{00000000-0005-0000-0000-0000AD020000}"/>
    <cellStyle name="Assumption Heading. 2 2 5_O&amp;M - Equipment Unit Rates" xfId="4732" xr:uid="{6188528A-4AB1-442F-94D8-F6AC3EF63074}"/>
    <cellStyle name="Assumption Heading. 2 2 6" xfId="3043" xr:uid="{00000000-0005-0000-0000-0000AE020000}"/>
    <cellStyle name="Assumption Heading. 2 2_O&amp;M - Equipment Unit Rates" xfId="4717" xr:uid="{ADEB98F0-8E35-40AA-B874-734F2FA3EDAD}"/>
    <cellStyle name="Assumption Heading. 2 3" xfId="674" xr:uid="{00000000-0005-0000-0000-0000AF020000}"/>
    <cellStyle name="Assumption Heading. 2 3 2" xfId="675" xr:uid="{00000000-0005-0000-0000-0000B0020000}"/>
    <cellStyle name="Assumption Heading. 2 3 2 2" xfId="676" xr:uid="{00000000-0005-0000-0000-0000B1020000}"/>
    <cellStyle name="Assumption Heading. 2 3 2 2 2" xfId="677" xr:uid="{00000000-0005-0000-0000-0000B2020000}"/>
    <cellStyle name="Assumption Heading. 2 3 2 2 2 2" xfId="678" xr:uid="{00000000-0005-0000-0000-0000B3020000}"/>
    <cellStyle name="Assumption Heading. 2 3 2 2 2 2 2" xfId="3064" xr:uid="{00000000-0005-0000-0000-0000B4020000}"/>
    <cellStyle name="Assumption Heading. 2 3 2 2 2 2_O&amp;M - Equipment Unit Rates" xfId="4738" xr:uid="{DD9740FD-FE21-4F3B-9BC0-1BB2EFE5637C}"/>
    <cellStyle name="Assumption Heading. 2 3 2 2 2 3" xfId="3063" xr:uid="{00000000-0005-0000-0000-0000B5020000}"/>
    <cellStyle name="Assumption Heading. 2 3 2 2 2_O&amp;M - Equipment Unit Rates" xfId="4737" xr:uid="{9C04F22B-4362-40F4-8E80-351C16D38134}"/>
    <cellStyle name="Assumption Heading. 2 3 2 2 3" xfId="3062" xr:uid="{00000000-0005-0000-0000-0000B6020000}"/>
    <cellStyle name="Assumption Heading. 2 3 2 2_O&amp;M - Equipment Unit Rates" xfId="4736" xr:uid="{E758192F-21DB-41E8-87AC-23B1B7A8E477}"/>
    <cellStyle name="Assumption Heading. 2 3 2 3" xfId="679" xr:uid="{00000000-0005-0000-0000-0000B7020000}"/>
    <cellStyle name="Assumption Heading. 2 3 2 3 2" xfId="3065" xr:uid="{00000000-0005-0000-0000-0000B8020000}"/>
    <cellStyle name="Assumption Heading. 2 3 2 3_O&amp;M - Equipment Unit Rates" xfId="4739" xr:uid="{671DF58E-CBCF-4598-9B13-183176896F8F}"/>
    <cellStyle name="Assumption Heading. 2 3 2 4" xfId="3061" xr:uid="{00000000-0005-0000-0000-0000B9020000}"/>
    <cellStyle name="Assumption Heading. 2 3 2_O&amp;M - Equipment Unit Rates" xfId="4735" xr:uid="{D5A49E07-EA96-40B4-88D8-80D2F09A3FD3}"/>
    <cellStyle name="Assumption Heading. 2 3 3" xfId="680" xr:uid="{00000000-0005-0000-0000-0000BA020000}"/>
    <cellStyle name="Assumption Heading. 2 3 3 2" xfId="681" xr:uid="{00000000-0005-0000-0000-0000BB020000}"/>
    <cellStyle name="Assumption Heading. 2 3 3 2 2" xfId="682" xr:uid="{00000000-0005-0000-0000-0000BC020000}"/>
    <cellStyle name="Assumption Heading. 2 3 3 2 2 2" xfId="3068" xr:uid="{00000000-0005-0000-0000-0000BD020000}"/>
    <cellStyle name="Assumption Heading. 2 3 3 2 2_O&amp;M - Equipment Unit Rates" xfId="4742" xr:uid="{EB407B25-D8DD-4342-A51F-BA23ECF2973C}"/>
    <cellStyle name="Assumption Heading. 2 3 3 2 3" xfId="3067" xr:uid="{00000000-0005-0000-0000-0000BE020000}"/>
    <cellStyle name="Assumption Heading. 2 3 3 2_O&amp;M - Equipment Unit Rates" xfId="4741" xr:uid="{342D9E47-600D-4FDF-B839-435F485F1E40}"/>
    <cellStyle name="Assumption Heading. 2 3 3 3" xfId="3066" xr:uid="{00000000-0005-0000-0000-0000BF020000}"/>
    <cellStyle name="Assumption Heading. 2 3 3_O&amp;M - Equipment Unit Rates" xfId="4740" xr:uid="{DAF04445-44C4-4FC8-9798-AC08D03DEE45}"/>
    <cellStyle name="Assumption Heading. 2 3 4" xfId="683" xr:uid="{00000000-0005-0000-0000-0000C0020000}"/>
    <cellStyle name="Assumption Heading. 2 3 4 2" xfId="684" xr:uid="{00000000-0005-0000-0000-0000C1020000}"/>
    <cellStyle name="Assumption Heading. 2 3 4 2 2" xfId="3070" xr:uid="{00000000-0005-0000-0000-0000C2020000}"/>
    <cellStyle name="Assumption Heading. 2 3 4 2_O&amp;M - Equipment Unit Rates" xfId="4744" xr:uid="{B2EEAFE7-94FD-4F8D-A369-ADAD8A6F5240}"/>
    <cellStyle name="Assumption Heading. 2 3 4 3" xfId="3069" xr:uid="{00000000-0005-0000-0000-0000C3020000}"/>
    <cellStyle name="Assumption Heading. 2 3 4_O&amp;M - Equipment Unit Rates" xfId="4743" xr:uid="{42B5CD64-1F3E-4E8C-BA96-7D5EE3BD14FD}"/>
    <cellStyle name="Assumption Heading. 2 3 5" xfId="3060" xr:uid="{00000000-0005-0000-0000-0000C4020000}"/>
    <cellStyle name="Assumption Heading. 2 3_O&amp;M - Equipment Unit Rates" xfId="4734" xr:uid="{7CA89DFB-F29C-489C-89A6-3815E6E44394}"/>
    <cellStyle name="Assumption Heading. 2 4" xfId="685" xr:uid="{00000000-0005-0000-0000-0000C5020000}"/>
    <cellStyle name="Assumption Heading. 2 4 2" xfId="3071" xr:uid="{00000000-0005-0000-0000-0000C6020000}"/>
    <cellStyle name="Assumption Heading. 2 4_O&amp;M - Equipment Unit Rates" xfId="4745" xr:uid="{5F6F1F1D-7E25-40CE-BD00-B690EB3826DC}"/>
    <cellStyle name="Assumption Heading. 2 5" xfId="3042" xr:uid="{00000000-0005-0000-0000-0000C7020000}"/>
    <cellStyle name="Assumption Heading. 2_O&amp;M - Equipment Unit Rates" xfId="4716" xr:uid="{BBC24891-0A44-4039-93DF-F3B82E04380E}"/>
    <cellStyle name="Assumption Heading. 3" xfId="686" xr:uid="{00000000-0005-0000-0000-0000C8020000}"/>
    <cellStyle name="Assumption Heading. 3 2" xfId="687" xr:uid="{00000000-0005-0000-0000-0000C9020000}"/>
    <cellStyle name="Assumption Heading. 3 2 2" xfId="688" xr:uid="{00000000-0005-0000-0000-0000CA020000}"/>
    <cellStyle name="Assumption Heading. 3 2 2 2" xfId="689" xr:uid="{00000000-0005-0000-0000-0000CB020000}"/>
    <cellStyle name="Assumption Heading. 3 2 2 2 2" xfId="690" xr:uid="{00000000-0005-0000-0000-0000CC020000}"/>
    <cellStyle name="Assumption Heading. 3 2 2 2 2 2" xfId="691" xr:uid="{00000000-0005-0000-0000-0000CD020000}"/>
    <cellStyle name="Assumption Heading. 3 2 2 2 2 2 2" xfId="3077" xr:uid="{00000000-0005-0000-0000-0000CE020000}"/>
    <cellStyle name="Assumption Heading. 3 2 2 2 2 2_O&amp;M - Equipment Unit Rates" xfId="4751" xr:uid="{1378AC6B-3F48-4769-A753-50FE8F335D0D}"/>
    <cellStyle name="Assumption Heading. 3 2 2 2 2 3" xfId="3076" xr:uid="{00000000-0005-0000-0000-0000CF020000}"/>
    <cellStyle name="Assumption Heading. 3 2 2 2 2_O&amp;M - Equipment Unit Rates" xfId="4750" xr:uid="{27BCB22D-C0F9-4110-8CDC-58231662CE30}"/>
    <cellStyle name="Assumption Heading. 3 2 2 2 3" xfId="3075" xr:uid="{00000000-0005-0000-0000-0000D0020000}"/>
    <cellStyle name="Assumption Heading. 3 2 2 2_O&amp;M - Equipment Unit Rates" xfId="4749" xr:uid="{CF48B5D8-4E9E-469E-93BE-7EBEF01244EB}"/>
    <cellStyle name="Assumption Heading. 3 2 2 3" xfId="692" xr:uid="{00000000-0005-0000-0000-0000D1020000}"/>
    <cellStyle name="Assumption Heading. 3 2 2 3 2" xfId="693" xr:uid="{00000000-0005-0000-0000-0000D2020000}"/>
    <cellStyle name="Assumption Heading. 3 2 2 3 2 2" xfId="3079" xr:uid="{00000000-0005-0000-0000-0000D3020000}"/>
    <cellStyle name="Assumption Heading. 3 2 2 3 2_O&amp;M - Equipment Unit Rates" xfId="4753" xr:uid="{8CB28F4A-C165-450E-991D-302632D44B8A}"/>
    <cellStyle name="Assumption Heading. 3 2 2 3 3" xfId="3078" xr:uid="{00000000-0005-0000-0000-0000D4020000}"/>
    <cellStyle name="Assumption Heading. 3 2 2 3_O&amp;M - Equipment Unit Rates" xfId="4752" xr:uid="{B40AD77C-F075-44E0-A512-FA0CC89D0DA9}"/>
    <cellStyle name="Assumption Heading. 3 2 2 4" xfId="3074" xr:uid="{00000000-0005-0000-0000-0000D5020000}"/>
    <cellStyle name="Assumption Heading. 3 2 2_O&amp;M - Equipment Unit Rates" xfId="4748" xr:uid="{FF867178-C053-4575-9247-2E79953CE271}"/>
    <cellStyle name="Assumption Heading. 3 2 3" xfId="694" xr:uid="{00000000-0005-0000-0000-0000D6020000}"/>
    <cellStyle name="Assumption Heading. 3 2 3 2" xfId="695" xr:uid="{00000000-0005-0000-0000-0000D7020000}"/>
    <cellStyle name="Assumption Heading. 3 2 3 2 2" xfId="696" xr:uid="{00000000-0005-0000-0000-0000D8020000}"/>
    <cellStyle name="Assumption Heading. 3 2 3 2 2 2" xfId="697" xr:uid="{00000000-0005-0000-0000-0000D9020000}"/>
    <cellStyle name="Assumption Heading. 3 2 3 2 2 2 2" xfId="3083" xr:uid="{00000000-0005-0000-0000-0000DA020000}"/>
    <cellStyle name="Assumption Heading. 3 2 3 2 2 2_O&amp;M - Equipment Unit Rates" xfId="4757" xr:uid="{12393458-6696-4E02-AFE1-B78A116B10C1}"/>
    <cellStyle name="Assumption Heading. 3 2 3 2 2 3" xfId="3082" xr:uid="{00000000-0005-0000-0000-0000DB020000}"/>
    <cellStyle name="Assumption Heading. 3 2 3 2 2_O&amp;M - Equipment Unit Rates" xfId="4756" xr:uid="{39C57864-9C81-4E62-9D53-E1E1D8725A4B}"/>
    <cellStyle name="Assumption Heading. 3 2 3 2 3" xfId="3081" xr:uid="{00000000-0005-0000-0000-0000DC020000}"/>
    <cellStyle name="Assumption Heading. 3 2 3 2_O&amp;M - Equipment Unit Rates" xfId="4755" xr:uid="{8275868E-8683-48AD-824D-8EB43103FF92}"/>
    <cellStyle name="Assumption Heading. 3 2 3 3" xfId="698" xr:uid="{00000000-0005-0000-0000-0000DD020000}"/>
    <cellStyle name="Assumption Heading. 3 2 3 3 2" xfId="3084" xr:uid="{00000000-0005-0000-0000-0000DE020000}"/>
    <cellStyle name="Assumption Heading. 3 2 3 3_O&amp;M - Equipment Unit Rates" xfId="4758" xr:uid="{52A4D613-DC53-46E2-88A5-FD43B77FC436}"/>
    <cellStyle name="Assumption Heading. 3 2 3 4" xfId="3080" xr:uid="{00000000-0005-0000-0000-0000DF020000}"/>
    <cellStyle name="Assumption Heading. 3 2 3_O&amp;M - Equipment Unit Rates" xfId="4754" xr:uid="{80D64C4D-0C3B-45D6-8942-96A7EEC24206}"/>
    <cellStyle name="Assumption Heading. 3 2 4" xfId="699" xr:uid="{00000000-0005-0000-0000-0000E0020000}"/>
    <cellStyle name="Assumption Heading. 3 2 4 2" xfId="700" xr:uid="{00000000-0005-0000-0000-0000E1020000}"/>
    <cellStyle name="Assumption Heading. 3 2 4 2 2" xfId="701" xr:uid="{00000000-0005-0000-0000-0000E2020000}"/>
    <cellStyle name="Assumption Heading. 3 2 4 2 2 2" xfId="3087" xr:uid="{00000000-0005-0000-0000-0000E3020000}"/>
    <cellStyle name="Assumption Heading. 3 2 4 2 2_O&amp;M - Equipment Unit Rates" xfId="4761" xr:uid="{62FFAE1F-13C4-4C6F-A5EC-AEDD80E22DFD}"/>
    <cellStyle name="Assumption Heading. 3 2 4 2 3" xfId="3086" xr:uid="{00000000-0005-0000-0000-0000E4020000}"/>
    <cellStyle name="Assumption Heading. 3 2 4 2_O&amp;M - Equipment Unit Rates" xfId="4760" xr:uid="{A26E64C5-571A-486F-92B9-A80F7C7573A7}"/>
    <cellStyle name="Assumption Heading. 3 2 4 3" xfId="3085" xr:uid="{00000000-0005-0000-0000-0000E5020000}"/>
    <cellStyle name="Assumption Heading. 3 2 4_O&amp;M - Equipment Unit Rates" xfId="4759" xr:uid="{347919DD-244A-43E8-AA33-2B3511D87195}"/>
    <cellStyle name="Assumption Heading. 3 2 5" xfId="702" xr:uid="{00000000-0005-0000-0000-0000E6020000}"/>
    <cellStyle name="Assumption Heading. 3 2 5 2" xfId="703" xr:uid="{00000000-0005-0000-0000-0000E7020000}"/>
    <cellStyle name="Assumption Heading. 3 2 5 2 2" xfId="3089" xr:uid="{00000000-0005-0000-0000-0000E8020000}"/>
    <cellStyle name="Assumption Heading. 3 2 5 2_O&amp;M - Equipment Unit Rates" xfId="4763" xr:uid="{23C77E76-38FB-4BE4-8652-224EA50D41F8}"/>
    <cellStyle name="Assumption Heading. 3 2 5 3" xfId="3088" xr:uid="{00000000-0005-0000-0000-0000E9020000}"/>
    <cellStyle name="Assumption Heading. 3 2 5_O&amp;M - Equipment Unit Rates" xfId="4762" xr:uid="{BEF0352C-D26F-4403-9C82-577E3311E0EF}"/>
    <cellStyle name="Assumption Heading. 3 2 6" xfId="3073" xr:uid="{00000000-0005-0000-0000-0000EA020000}"/>
    <cellStyle name="Assumption Heading. 3 2_O&amp;M - Equipment Unit Rates" xfId="4747" xr:uid="{D6ABF0C0-95B4-4870-B6AD-6FF4298FBC51}"/>
    <cellStyle name="Assumption Heading. 3 3" xfId="704" xr:uid="{00000000-0005-0000-0000-0000EB020000}"/>
    <cellStyle name="Assumption Heading. 3 3 2" xfId="705" xr:uid="{00000000-0005-0000-0000-0000EC020000}"/>
    <cellStyle name="Assumption Heading. 3 3 2 2" xfId="706" xr:uid="{00000000-0005-0000-0000-0000ED020000}"/>
    <cellStyle name="Assumption Heading. 3 3 2 2 2" xfId="707" xr:uid="{00000000-0005-0000-0000-0000EE020000}"/>
    <cellStyle name="Assumption Heading. 3 3 2 2 2 2" xfId="708" xr:uid="{00000000-0005-0000-0000-0000EF020000}"/>
    <cellStyle name="Assumption Heading. 3 3 2 2 2 2 2" xfId="3094" xr:uid="{00000000-0005-0000-0000-0000F0020000}"/>
    <cellStyle name="Assumption Heading. 3 3 2 2 2 2_O&amp;M - Equipment Unit Rates" xfId="4768" xr:uid="{29C98A4B-85A5-46A9-966F-6CDB57318849}"/>
    <cellStyle name="Assumption Heading. 3 3 2 2 2 3" xfId="3093" xr:uid="{00000000-0005-0000-0000-0000F1020000}"/>
    <cellStyle name="Assumption Heading. 3 3 2 2 2_O&amp;M - Equipment Unit Rates" xfId="4767" xr:uid="{64B19146-64F1-4B55-AFB8-4DF86A9558FB}"/>
    <cellStyle name="Assumption Heading. 3 3 2 2 3" xfId="3092" xr:uid="{00000000-0005-0000-0000-0000F2020000}"/>
    <cellStyle name="Assumption Heading. 3 3 2 2_O&amp;M - Equipment Unit Rates" xfId="4766" xr:uid="{D06B106C-EE52-484C-AC7D-68DCD51CD91E}"/>
    <cellStyle name="Assumption Heading. 3 3 2 3" xfId="709" xr:uid="{00000000-0005-0000-0000-0000F3020000}"/>
    <cellStyle name="Assumption Heading. 3 3 2 3 2" xfId="3095" xr:uid="{00000000-0005-0000-0000-0000F4020000}"/>
    <cellStyle name="Assumption Heading. 3 3 2 3_O&amp;M - Equipment Unit Rates" xfId="4769" xr:uid="{41F71C92-B4C3-4497-922F-81D27C40AF98}"/>
    <cellStyle name="Assumption Heading. 3 3 2 4" xfId="3091" xr:uid="{00000000-0005-0000-0000-0000F5020000}"/>
    <cellStyle name="Assumption Heading. 3 3 2_O&amp;M - Equipment Unit Rates" xfId="4765" xr:uid="{F1385ABB-6EF7-4EC0-A692-6079793E8818}"/>
    <cellStyle name="Assumption Heading. 3 3 3" xfId="710" xr:uid="{00000000-0005-0000-0000-0000F6020000}"/>
    <cellStyle name="Assumption Heading. 3 3 3 2" xfId="711" xr:uid="{00000000-0005-0000-0000-0000F7020000}"/>
    <cellStyle name="Assumption Heading. 3 3 3 2 2" xfId="712" xr:uid="{00000000-0005-0000-0000-0000F8020000}"/>
    <cellStyle name="Assumption Heading. 3 3 3 2 2 2" xfId="3098" xr:uid="{00000000-0005-0000-0000-0000F9020000}"/>
    <cellStyle name="Assumption Heading. 3 3 3 2 2_O&amp;M - Equipment Unit Rates" xfId="4772" xr:uid="{76C1E527-4443-448C-89CB-C480403EF028}"/>
    <cellStyle name="Assumption Heading. 3 3 3 2 3" xfId="3097" xr:uid="{00000000-0005-0000-0000-0000FA020000}"/>
    <cellStyle name="Assumption Heading. 3 3 3 2_O&amp;M - Equipment Unit Rates" xfId="4771" xr:uid="{39C8FB94-B9B8-4DEB-BF54-860A88B45DCA}"/>
    <cellStyle name="Assumption Heading. 3 3 3 3" xfId="3096" xr:uid="{00000000-0005-0000-0000-0000FB020000}"/>
    <cellStyle name="Assumption Heading. 3 3 3_O&amp;M - Equipment Unit Rates" xfId="4770" xr:uid="{C5E49E73-2CB3-4E08-9CAF-D5119D999B88}"/>
    <cellStyle name="Assumption Heading. 3 3 4" xfId="713" xr:uid="{00000000-0005-0000-0000-0000FC020000}"/>
    <cellStyle name="Assumption Heading. 3 3 4 2" xfId="714" xr:uid="{00000000-0005-0000-0000-0000FD020000}"/>
    <cellStyle name="Assumption Heading. 3 3 4 2 2" xfId="3100" xr:uid="{00000000-0005-0000-0000-0000FE020000}"/>
    <cellStyle name="Assumption Heading. 3 3 4 2_O&amp;M - Equipment Unit Rates" xfId="4774" xr:uid="{532A3373-A0CE-45F7-B398-7347C6B21843}"/>
    <cellStyle name="Assumption Heading. 3 3 4 3" xfId="3099" xr:uid="{00000000-0005-0000-0000-0000FF020000}"/>
    <cellStyle name="Assumption Heading. 3 3 4_O&amp;M - Equipment Unit Rates" xfId="4773" xr:uid="{3FA50F82-6580-41F9-89AA-EDC13D1131BE}"/>
    <cellStyle name="Assumption Heading. 3 3 5" xfId="3090" xr:uid="{00000000-0005-0000-0000-000000030000}"/>
    <cellStyle name="Assumption Heading. 3 3_O&amp;M - Equipment Unit Rates" xfId="4764" xr:uid="{CB404204-DE1D-455A-AC22-728ABF9A0E32}"/>
    <cellStyle name="Assumption Heading. 3 4" xfId="715" xr:uid="{00000000-0005-0000-0000-000001030000}"/>
    <cellStyle name="Assumption Heading. 3 4 2" xfId="3101" xr:uid="{00000000-0005-0000-0000-000002030000}"/>
    <cellStyle name="Assumption Heading. 3 4_O&amp;M - Equipment Unit Rates" xfId="4775" xr:uid="{6506D299-1A0E-4A84-ADDF-30E10E2318F6}"/>
    <cellStyle name="Assumption Heading. 3 5" xfId="3072" xr:uid="{00000000-0005-0000-0000-000003030000}"/>
    <cellStyle name="Assumption Heading. 3_O&amp;M - Equipment Unit Rates" xfId="4746" xr:uid="{4231B015-2821-4C91-8E05-9897FCBA69B8}"/>
    <cellStyle name="Assumption Heading. 4" xfId="716" xr:uid="{00000000-0005-0000-0000-000004030000}"/>
    <cellStyle name="Assumption Heading. 4 2" xfId="717" xr:uid="{00000000-0005-0000-0000-000005030000}"/>
    <cellStyle name="Assumption Heading. 4 2 2" xfId="718" xr:uid="{00000000-0005-0000-0000-000006030000}"/>
    <cellStyle name="Assumption Heading. 4 2 2 2" xfId="719" xr:uid="{00000000-0005-0000-0000-000007030000}"/>
    <cellStyle name="Assumption Heading. 4 2 2 2 2" xfId="720" xr:uid="{00000000-0005-0000-0000-000008030000}"/>
    <cellStyle name="Assumption Heading. 4 2 2 2 2 2" xfId="3106" xr:uid="{00000000-0005-0000-0000-000009030000}"/>
    <cellStyle name="Assumption Heading. 4 2 2 2 2_O&amp;M - Equipment Unit Rates" xfId="4780" xr:uid="{B9BEEC12-E21F-4D67-ACD4-859DC1683FB1}"/>
    <cellStyle name="Assumption Heading. 4 2 2 2 3" xfId="3105" xr:uid="{00000000-0005-0000-0000-00000A030000}"/>
    <cellStyle name="Assumption Heading. 4 2 2 2_O&amp;M - Equipment Unit Rates" xfId="4779" xr:uid="{3EBF6541-8FDA-4302-8C58-1643287434E1}"/>
    <cellStyle name="Assumption Heading. 4 2 2 3" xfId="3104" xr:uid="{00000000-0005-0000-0000-00000B030000}"/>
    <cellStyle name="Assumption Heading. 4 2 2_O&amp;M - Equipment Unit Rates" xfId="4778" xr:uid="{571EB3BB-6045-46AE-922E-6625FB25D2D2}"/>
    <cellStyle name="Assumption Heading. 4 2 3" xfId="721" xr:uid="{00000000-0005-0000-0000-00000C030000}"/>
    <cellStyle name="Assumption Heading. 4 2 3 2" xfId="722" xr:uid="{00000000-0005-0000-0000-00000D030000}"/>
    <cellStyle name="Assumption Heading. 4 2 3 2 2" xfId="3108" xr:uid="{00000000-0005-0000-0000-00000E030000}"/>
    <cellStyle name="Assumption Heading. 4 2 3 2_O&amp;M - Equipment Unit Rates" xfId="4782" xr:uid="{B5E98FCA-ABE9-4083-A347-D1154235FBFA}"/>
    <cellStyle name="Assumption Heading. 4 2 3 3" xfId="3107" xr:uid="{00000000-0005-0000-0000-00000F030000}"/>
    <cellStyle name="Assumption Heading. 4 2 3_O&amp;M - Equipment Unit Rates" xfId="4781" xr:uid="{827B73BD-D865-4610-90DD-2D0D97B536D3}"/>
    <cellStyle name="Assumption Heading. 4 2 4" xfId="3103" xr:uid="{00000000-0005-0000-0000-000010030000}"/>
    <cellStyle name="Assumption Heading. 4 2_O&amp;M - Equipment Unit Rates" xfId="4777" xr:uid="{BE0DF969-B215-4999-AEEC-B559030CD0CF}"/>
    <cellStyle name="Assumption Heading. 4 3" xfId="723" xr:uid="{00000000-0005-0000-0000-000011030000}"/>
    <cellStyle name="Assumption Heading. 4 3 2" xfId="724" xr:uid="{00000000-0005-0000-0000-000012030000}"/>
    <cellStyle name="Assumption Heading. 4 3 2 2" xfId="725" xr:uid="{00000000-0005-0000-0000-000013030000}"/>
    <cellStyle name="Assumption Heading. 4 3 2 2 2" xfId="726" xr:uid="{00000000-0005-0000-0000-000014030000}"/>
    <cellStyle name="Assumption Heading. 4 3 2 2 2 2" xfId="3112" xr:uid="{00000000-0005-0000-0000-000015030000}"/>
    <cellStyle name="Assumption Heading. 4 3 2 2 2_O&amp;M - Equipment Unit Rates" xfId="4786" xr:uid="{EE9C2209-791F-4BF0-9E05-3992787683C5}"/>
    <cellStyle name="Assumption Heading. 4 3 2 2 3" xfId="3111" xr:uid="{00000000-0005-0000-0000-000016030000}"/>
    <cellStyle name="Assumption Heading. 4 3 2 2_O&amp;M - Equipment Unit Rates" xfId="4785" xr:uid="{08DA9746-202E-4CC3-8883-3C30A747FAE3}"/>
    <cellStyle name="Assumption Heading. 4 3 2 3" xfId="3110" xr:uid="{00000000-0005-0000-0000-000017030000}"/>
    <cellStyle name="Assumption Heading. 4 3 2_O&amp;M - Equipment Unit Rates" xfId="4784" xr:uid="{06A88DB7-A002-4754-869D-1FF9065DA221}"/>
    <cellStyle name="Assumption Heading. 4 3 3" xfId="727" xr:uid="{00000000-0005-0000-0000-000018030000}"/>
    <cellStyle name="Assumption Heading. 4 3 3 2" xfId="3113" xr:uid="{00000000-0005-0000-0000-000019030000}"/>
    <cellStyle name="Assumption Heading. 4 3 3_O&amp;M - Equipment Unit Rates" xfId="4787" xr:uid="{5466D76F-2299-445F-A1D2-867748C25C44}"/>
    <cellStyle name="Assumption Heading. 4 3 4" xfId="3109" xr:uid="{00000000-0005-0000-0000-00001A030000}"/>
    <cellStyle name="Assumption Heading. 4 3_O&amp;M - Equipment Unit Rates" xfId="4783" xr:uid="{1D639CF0-E182-4021-A3B0-05951CCA427D}"/>
    <cellStyle name="Assumption Heading. 4 4" xfId="728" xr:uid="{00000000-0005-0000-0000-00001B030000}"/>
    <cellStyle name="Assumption Heading. 4 4 2" xfId="729" xr:uid="{00000000-0005-0000-0000-00001C030000}"/>
    <cellStyle name="Assumption Heading. 4 4 2 2" xfId="730" xr:uid="{00000000-0005-0000-0000-00001D030000}"/>
    <cellStyle name="Assumption Heading. 4 4 2 2 2" xfId="3116" xr:uid="{00000000-0005-0000-0000-00001E030000}"/>
    <cellStyle name="Assumption Heading. 4 4 2 2_O&amp;M - Equipment Unit Rates" xfId="4790" xr:uid="{81A20842-6BD8-4388-94B4-B55EC3E836EB}"/>
    <cellStyle name="Assumption Heading. 4 4 2 3" xfId="3115" xr:uid="{00000000-0005-0000-0000-00001F030000}"/>
    <cellStyle name="Assumption Heading. 4 4 2_O&amp;M - Equipment Unit Rates" xfId="4789" xr:uid="{A6DA90FC-E6A5-4473-A340-92EE9622CC9B}"/>
    <cellStyle name="Assumption Heading. 4 4 3" xfId="3114" xr:uid="{00000000-0005-0000-0000-000020030000}"/>
    <cellStyle name="Assumption Heading. 4 4_O&amp;M - Equipment Unit Rates" xfId="4788" xr:uid="{64B1B8E8-CE6B-420E-9135-741CEF8C3401}"/>
    <cellStyle name="Assumption Heading. 4 5" xfId="731" xr:uid="{00000000-0005-0000-0000-000021030000}"/>
    <cellStyle name="Assumption Heading. 4 5 2" xfId="732" xr:uid="{00000000-0005-0000-0000-000022030000}"/>
    <cellStyle name="Assumption Heading. 4 5 2 2" xfId="3118" xr:uid="{00000000-0005-0000-0000-000023030000}"/>
    <cellStyle name="Assumption Heading. 4 5 2_O&amp;M - Equipment Unit Rates" xfId="4792" xr:uid="{8FD5ABE3-9C4A-46C3-BB3A-6BF3B4598318}"/>
    <cellStyle name="Assumption Heading. 4 5 3" xfId="3117" xr:uid="{00000000-0005-0000-0000-000024030000}"/>
    <cellStyle name="Assumption Heading. 4 5_O&amp;M - Equipment Unit Rates" xfId="4791" xr:uid="{8E9476E5-2C73-4181-8C57-B8333ED7A4A0}"/>
    <cellStyle name="Assumption Heading. 4 6" xfId="3102" xr:uid="{00000000-0005-0000-0000-000025030000}"/>
    <cellStyle name="Assumption Heading. 4_O&amp;M - Equipment Unit Rates" xfId="4776" xr:uid="{F58A0301-7142-4746-BB00-D8A7909D1192}"/>
    <cellStyle name="Assumption Heading. 5" xfId="733" xr:uid="{00000000-0005-0000-0000-000026030000}"/>
    <cellStyle name="Assumption Heading. 5 2" xfId="734" xr:uid="{00000000-0005-0000-0000-000027030000}"/>
    <cellStyle name="Assumption Heading. 5 2 2" xfId="735" xr:uid="{00000000-0005-0000-0000-000028030000}"/>
    <cellStyle name="Assumption Heading. 5 2 2 2" xfId="736" xr:uid="{00000000-0005-0000-0000-000029030000}"/>
    <cellStyle name="Assumption Heading. 5 2 2 2 2" xfId="737" xr:uid="{00000000-0005-0000-0000-00002A030000}"/>
    <cellStyle name="Assumption Heading. 5 2 2 2 2 2" xfId="3123" xr:uid="{00000000-0005-0000-0000-00002B030000}"/>
    <cellStyle name="Assumption Heading. 5 2 2 2 2_O&amp;M - Equipment Unit Rates" xfId="4797" xr:uid="{046D5537-FBAF-4A89-BD3A-F932CF808624}"/>
    <cellStyle name="Assumption Heading. 5 2 2 2 3" xfId="3122" xr:uid="{00000000-0005-0000-0000-00002C030000}"/>
    <cellStyle name="Assumption Heading. 5 2 2 2_O&amp;M - Equipment Unit Rates" xfId="4796" xr:uid="{AB3DD2BC-9D9E-4551-B87F-0E670062E1C3}"/>
    <cellStyle name="Assumption Heading. 5 2 2 3" xfId="3121" xr:uid="{00000000-0005-0000-0000-00002D030000}"/>
    <cellStyle name="Assumption Heading. 5 2 2_O&amp;M - Equipment Unit Rates" xfId="4795" xr:uid="{7EBD2CDD-AA8F-4C99-B44F-B503FB47CD69}"/>
    <cellStyle name="Assumption Heading. 5 2 3" xfId="738" xr:uid="{00000000-0005-0000-0000-00002E030000}"/>
    <cellStyle name="Assumption Heading. 5 2 3 2" xfId="3124" xr:uid="{00000000-0005-0000-0000-00002F030000}"/>
    <cellStyle name="Assumption Heading. 5 2 3_O&amp;M - Equipment Unit Rates" xfId="4798" xr:uid="{630A6A64-40DA-42DA-A1C7-7FF764C217E5}"/>
    <cellStyle name="Assumption Heading. 5 2 4" xfId="3120" xr:uid="{00000000-0005-0000-0000-000030030000}"/>
    <cellStyle name="Assumption Heading. 5 2_O&amp;M - Equipment Unit Rates" xfId="4794" xr:uid="{8C56DC61-22EB-4003-BE57-5D863057508E}"/>
    <cellStyle name="Assumption Heading. 5 3" xfId="739" xr:uid="{00000000-0005-0000-0000-000031030000}"/>
    <cellStyle name="Assumption Heading. 5 3 2" xfId="740" xr:uid="{00000000-0005-0000-0000-000032030000}"/>
    <cellStyle name="Assumption Heading. 5 3 2 2" xfId="741" xr:uid="{00000000-0005-0000-0000-000033030000}"/>
    <cellStyle name="Assumption Heading. 5 3 2 2 2" xfId="3127" xr:uid="{00000000-0005-0000-0000-000034030000}"/>
    <cellStyle name="Assumption Heading. 5 3 2 2_O&amp;M - Equipment Unit Rates" xfId="4801" xr:uid="{61E6FB2F-25A3-4D50-BD0D-98F2E08EA6FD}"/>
    <cellStyle name="Assumption Heading. 5 3 2 3" xfId="3126" xr:uid="{00000000-0005-0000-0000-000035030000}"/>
    <cellStyle name="Assumption Heading. 5 3 2_O&amp;M - Equipment Unit Rates" xfId="4800" xr:uid="{EEC0C8B2-903B-47AC-B901-0A9CE1A4D622}"/>
    <cellStyle name="Assumption Heading. 5 3 3" xfId="3125" xr:uid="{00000000-0005-0000-0000-000036030000}"/>
    <cellStyle name="Assumption Heading. 5 3_O&amp;M - Equipment Unit Rates" xfId="4799" xr:uid="{DAF63C26-BFF2-45F7-8D2F-80A513EB5F2C}"/>
    <cellStyle name="Assumption Heading. 5 4" xfId="742" xr:uid="{00000000-0005-0000-0000-000037030000}"/>
    <cellStyle name="Assumption Heading. 5 4 2" xfId="743" xr:uid="{00000000-0005-0000-0000-000038030000}"/>
    <cellStyle name="Assumption Heading. 5 4 2 2" xfId="3129" xr:uid="{00000000-0005-0000-0000-000039030000}"/>
    <cellStyle name="Assumption Heading. 5 4 2_O&amp;M - Equipment Unit Rates" xfId="4803" xr:uid="{A17B74CA-434A-4C7E-BEE7-03F410FBB8F7}"/>
    <cellStyle name="Assumption Heading. 5 4 3" xfId="3128" xr:uid="{00000000-0005-0000-0000-00003A030000}"/>
    <cellStyle name="Assumption Heading. 5 4_O&amp;M - Equipment Unit Rates" xfId="4802" xr:uid="{54E56370-4378-48D8-9075-5B2090568204}"/>
    <cellStyle name="Assumption Heading. 5 5" xfId="3119" xr:uid="{00000000-0005-0000-0000-00003B030000}"/>
    <cellStyle name="Assumption Heading. 5_O&amp;M - Equipment Unit Rates" xfId="4793" xr:uid="{67B7108A-4A3E-4534-9E5B-EC2330FFCDE5}"/>
    <cellStyle name="Assumption Heading. 6" xfId="744" xr:uid="{00000000-0005-0000-0000-00003C030000}"/>
    <cellStyle name="Assumption Heading. 6 2" xfId="3130" xr:uid="{00000000-0005-0000-0000-00003D030000}"/>
    <cellStyle name="Assumption Heading. 6_O&amp;M - Equipment Unit Rates" xfId="4804" xr:uid="{A7C70E18-9AA0-436B-AE2D-E0FFE19995BA}"/>
    <cellStyle name="Assumption Heading. 7" xfId="3041" xr:uid="{00000000-0005-0000-0000-00003E030000}"/>
    <cellStyle name="Assumption Heading._O&amp;M - Equipment Unit Rates" xfId="4715" xr:uid="{7BA94EB5-E896-4734-9DA6-8C1EB7E3B2B5}"/>
    <cellStyle name="Assumptions Center Currency" xfId="745" xr:uid="{00000000-0005-0000-0000-00003F030000}"/>
    <cellStyle name="Assumptions Center Currency 2" xfId="746" xr:uid="{00000000-0005-0000-0000-000040030000}"/>
    <cellStyle name="Assumptions Center Date" xfId="747" xr:uid="{00000000-0005-0000-0000-000041030000}"/>
    <cellStyle name="Assumptions Center Date 2" xfId="748" xr:uid="{00000000-0005-0000-0000-000042030000}"/>
    <cellStyle name="Assumptions Center Multiple" xfId="749" xr:uid="{00000000-0005-0000-0000-000043030000}"/>
    <cellStyle name="Assumptions Center Multiple 2" xfId="750" xr:uid="{00000000-0005-0000-0000-000044030000}"/>
    <cellStyle name="Assumptions Center Number" xfId="751" xr:uid="{00000000-0005-0000-0000-000045030000}"/>
    <cellStyle name="Assumptions Center Number 2" xfId="752" xr:uid="{00000000-0005-0000-0000-000046030000}"/>
    <cellStyle name="Assumptions Center Percentage" xfId="753" xr:uid="{00000000-0005-0000-0000-000047030000}"/>
    <cellStyle name="Assumptions Center Percentage 2" xfId="754" xr:uid="{00000000-0005-0000-0000-000048030000}"/>
    <cellStyle name="Assumptions Center Year" xfId="755" xr:uid="{00000000-0005-0000-0000-000049030000}"/>
    <cellStyle name="Assumptions Center Year 2" xfId="756" xr:uid="{00000000-0005-0000-0000-00004A030000}"/>
    <cellStyle name="Assumptions Forecast Currency" xfId="757" xr:uid="{00000000-0005-0000-0000-00004B030000}"/>
    <cellStyle name="Assumptions Forecast Currency 2" xfId="758" xr:uid="{00000000-0005-0000-0000-00004C030000}"/>
    <cellStyle name="Assumptions Forecast Date" xfId="759" xr:uid="{00000000-0005-0000-0000-00004D030000}"/>
    <cellStyle name="Assumptions Forecast Date 2" xfId="760" xr:uid="{00000000-0005-0000-0000-00004E030000}"/>
    <cellStyle name="Assumptions Forecast Multiple" xfId="761" xr:uid="{00000000-0005-0000-0000-00004F030000}"/>
    <cellStyle name="Assumptions Forecast Multiple 2" xfId="762" xr:uid="{00000000-0005-0000-0000-000050030000}"/>
    <cellStyle name="Assumptions Forecast Number" xfId="763" xr:uid="{00000000-0005-0000-0000-000051030000}"/>
    <cellStyle name="Assumptions Forecast Number 2" xfId="764" xr:uid="{00000000-0005-0000-0000-000052030000}"/>
    <cellStyle name="Assumptions Forecast Percentage" xfId="765" xr:uid="{00000000-0005-0000-0000-000053030000}"/>
    <cellStyle name="Assumptions Forecast Percentage 2" xfId="766" xr:uid="{00000000-0005-0000-0000-000054030000}"/>
    <cellStyle name="Assumptions Forecast Title / Name" xfId="767" xr:uid="{00000000-0005-0000-0000-000055030000}"/>
    <cellStyle name="Assumptions Forecast Title / Name 2" xfId="768" xr:uid="{00000000-0005-0000-0000-000056030000}"/>
    <cellStyle name="Assumptions Forecast Year" xfId="769" xr:uid="{00000000-0005-0000-0000-000057030000}"/>
    <cellStyle name="Assumptions Forecast Year 2" xfId="770" xr:uid="{00000000-0005-0000-0000-000058030000}"/>
    <cellStyle name="Assumptions Heading" xfId="771" xr:uid="{00000000-0005-0000-0000-000059030000}"/>
    <cellStyle name="Assumptions Heading 2" xfId="772" xr:uid="{00000000-0005-0000-0000-00005A030000}"/>
    <cellStyle name="Assumptions Middle Currency" xfId="773" xr:uid="{00000000-0005-0000-0000-00005B030000}"/>
    <cellStyle name="Assumptions Middle Currency 2" xfId="774" xr:uid="{00000000-0005-0000-0000-00005C030000}"/>
    <cellStyle name="Assumptions Middle Currency 2 2" xfId="4441" xr:uid="{52411FE8-8C59-4CA5-81C6-ED8826A07AD8}"/>
    <cellStyle name="Assumptions Middle Currency 3" xfId="4440" xr:uid="{6DCB6DC2-B0E5-4EF5-95E0-9226D3140224}"/>
    <cellStyle name="Assumptions Middle Date" xfId="775" xr:uid="{00000000-0005-0000-0000-00005D030000}"/>
    <cellStyle name="Assumptions Middle Date 2" xfId="776" xr:uid="{00000000-0005-0000-0000-00005E030000}"/>
    <cellStyle name="Assumptions Middle Multiple" xfId="777" xr:uid="{00000000-0005-0000-0000-00005F030000}"/>
    <cellStyle name="Assumptions Middle Multiple 2" xfId="778" xr:uid="{00000000-0005-0000-0000-000060030000}"/>
    <cellStyle name="Assumptions Middle Number" xfId="779" xr:uid="{00000000-0005-0000-0000-000061030000}"/>
    <cellStyle name="Assumptions Middle Number 2" xfId="780" xr:uid="{00000000-0005-0000-0000-000062030000}"/>
    <cellStyle name="Assumptions Middle Percentage" xfId="781" xr:uid="{00000000-0005-0000-0000-000063030000}"/>
    <cellStyle name="Assumptions Middle Percentage 2" xfId="782" xr:uid="{00000000-0005-0000-0000-000064030000}"/>
    <cellStyle name="Assumptions Middle Title / Name" xfId="783" xr:uid="{00000000-0005-0000-0000-000065030000}"/>
    <cellStyle name="Assumptions Middle Title / Name 2" xfId="784" xr:uid="{00000000-0005-0000-0000-000066030000}"/>
    <cellStyle name="Assumptions Middle Year" xfId="785" xr:uid="{00000000-0005-0000-0000-000067030000}"/>
    <cellStyle name="Assumptions Middle Year 2" xfId="786" xr:uid="{00000000-0005-0000-0000-000068030000}"/>
    <cellStyle name="Assumptions Right Currency" xfId="787" xr:uid="{00000000-0005-0000-0000-000069030000}"/>
    <cellStyle name="Assumptions Right Currency 2" xfId="788" xr:uid="{00000000-0005-0000-0000-00006A030000}"/>
    <cellStyle name="Assumptions Right Date" xfId="789" xr:uid="{00000000-0005-0000-0000-00006B030000}"/>
    <cellStyle name="Assumptions Right Date 2" xfId="790" xr:uid="{00000000-0005-0000-0000-00006C030000}"/>
    <cellStyle name="Assumptions Right Multiple" xfId="791" xr:uid="{00000000-0005-0000-0000-00006D030000}"/>
    <cellStyle name="Assumptions Right Multiple 2" xfId="792" xr:uid="{00000000-0005-0000-0000-00006E030000}"/>
    <cellStyle name="Assumptions Right Number" xfId="793" xr:uid="{00000000-0005-0000-0000-00006F030000}"/>
    <cellStyle name="Assumptions Right Number 2" xfId="794" xr:uid="{00000000-0005-0000-0000-000070030000}"/>
    <cellStyle name="Assumptions Right Percentage" xfId="795" xr:uid="{00000000-0005-0000-0000-000071030000}"/>
    <cellStyle name="Assumptions Right Percentage 2" xfId="796" xr:uid="{00000000-0005-0000-0000-000072030000}"/>
    <cellStyle name="Assumptions Right Year" xfId="797" xr:uid="{00000000-0005-0000-0000-000073030000}"/>
    <cellStyle name="Assumptions Right Year 2" xfId="798" xr:uid="{00000000-0005-0000-0000-000074030000}"/>
    <cellStyle name="Bad 2" xfId="799" xr:uid="{00000000-0005-0000-0000-000075030000}"/>
    <cellStyle name="Bad 2 2" xfId="800" xr:uid="{00000000-0005-0000-0000-000076030000}"/>
    <cellStyle name="Bad 3" xfId="801" xr:uid="{00000000-0005-0000-0000-000077030000}"/>
    <cellStyle name="Bad 3 2" xfId="802" xr:uid="{00000000-0005-0000-0000-000078030000}"/>
    <cellStyle name="Bad 3_O&amp;M - Equipment Unit Rates" xfId="4805" xr:uid="{7BE6652A-75BD-49FE-B29B-2C60C8BF163A}"/>
    <cellStyle name="Bad 4" xfId="803" xr:uid="{00000000-0005-0000-0000-000079030000}"/>
    <cellStyle name="Bad 5" xfId="804" xr:uid="{00000000-0005-0000-0000-00007A030000}"/>
    <cellStyle name="Bad 6" xfId="805" xr:uid="{00000000-0005-0000-0000-00007B030000}"/>
    <cellStyle name="Bad 7" xfId="806" xr:uid="{00000000-0005-0000-0000-00007C030000}"/>
    <cellStyle name="Bad 8" xfId="807" xr:uid="{00000000-0005-0000-0000-00007D030000}"/>
    <cellStyle name="Bad 9" xfId="808" xr:uid="{00000000-0005-0000-0000-00007E030000}"/>
    <cellStyle name="Blank" xfId="809" xr:uid="{00000000-0005-0000-0000-00007F030000}"/>
    <cellStyle name="Border" xfId="810" xr:uid="{00000000-0005-0000-0000-000080030000}"/>
    <cellStyle name="Calculation 10" xfId="811" xr:uid="{00000000-0005-0000-0000-000081030000}"/>
    <cellStyle name="Calculation 10 2" xfId="812" xr:uid="{00000000-0005-0000-0000-000082030000}"/>
    <cellStyle name="Calculation 10 2 2" xfId="813" xr:uid="{00000000-0005-0000-0000-000083030000}"/>
    <cellStyle name="Calculation 10 2 2 2" xfId="814" xr:uid="{00000000-0005-0000-0000-000084030000}"/>
    <cellStyle name="Calculation 10 2 2 2 2" xfId="815" xr:uid="{00000000-0005-0000-0000-000085030000}"/>
    <cellStyle name="Calculation 10 2 2 2 2 2" xfId="3135" xr:uid="{00000000-0005-0000-0000-000086030000}"/>
    <cellStyle name="Calculation 10 2 2 2 2_O&amp;M - Equipment Unit Rates" xfId="4810" xr:uid="{C83F6423-8D95-4E00-B4F0-93CD6147E893}"/>
    <cellStyle name="Calculation 10 2 2 2 3" xfId="3134" xr:uid="{00000000-0005-0000-0000-000087030000}"/>
    <cellStyle name="Calculation 10 2 2 2_O&amp;M - Equipment Unit Rates" xfId="4809" xr:uid="{B5E95B01-DD85-4D3A-B8EE-BC90223F667F}"/>
    <cellStyle name="Calculation 10 2 2 3" xfId="3133" xr:uid="{00000000-0005-0000-0000-000088030000}"/>
    <cellStyle name="Calculation 10 2 2_O&amp;M - Equipment Unit Rates" xfId="4808" xr:uid="{8031DCE1-5228-480A-8560-EF669042A34A}"/>
    <cellStyle name="Calculation 10 2 3" xfId="816" xr:uid="{00000000-0005-0000-0000-000089030000}"/>
    <cellStyle name="Calculation 10 2 3 2" xfId="817" xr:uid="{00000000-0005-0000-0000-00008A030000}"/>
    <cellStyle name="Calculation 10 2 3 2 2" xfId="3137" xr:uid="{00000000-0005-0000-0000-00008B030000}"/>
    <cellStyle name="Calculation 10 2 3 2_O&amp;M - Equipment Unit Rates" xfId="4812" xr:uid="{9D7C39D8-264D-4D48-986F-C0A422636C86}"/>
    <cellStyle name="Calculation 10 2 3 3" xfId="3136" xr:uid="{00000000-0005-0000-0000-00008C030000}"/>
    <cellStyle name="Calculation 10 2 3_O&amp;M - Equipment Unit Rates" xfId="4811" xr:uid="{F6457437-10AE-4FA9-9F62-0109AE64B7F0}"/>
    <cellStyle name="Calculation 10 2 4" xfId="3132" xr:uid="{00000000-0005-0000-0000-00008D030000}"/>
    <cellStyle name="Calculation 10 2_O&amp;M - Equipment Unit Rates" xfId="4807" xr:uid="{D3D9CA3F-552C-43B9-A798-793B5C5ECF0E}"/>
    <cellStyle name="Calculation 10 3" xfId="818" xr:uid="{00000000-0005-0000-0000-00008E030000}"/>
    <cellStyle name="Calculation 10 3 2" xfId="819" xr:uid="{00000000-0005-0000-0000-00008F030000}"/>
    <cellStyle name="Calculation 10 3 2 2" xfId="820" xr:uid="{00000000-0005-0000-0000-000090030000}"/>
    <cellStyle name="Calculation 10 3 2 2 2" xfId="3140" xr:uid="{00000000-0005-0000-0000-000091030000}"/>
    <cellStyle name="Calculation 10 3 2 2_O&amp;M - Equipment Unit Rates" xfId="4815" xr:uid="{227A3A02-FB85-43FC-A559-CEFBDECF95FF}"/>
    <cellStyle name="Calculation 10 3 2 3" xfId="3139" xr:uid="{00000000-0005-0000-0000-000092030000}"/>
    <cellStyle name="Calculation 10 3 2_O&amp;M - Equipment Unit Rates" xfId="4814" xr:uid="{CBBE1A0C-E606-4840-AE39-8F2A7AE91979}"/>
    <cellStyle name="Calculation 10 3 3" xfId="3138" xr:uid="{00000000-0005-0000-0000-000093030000}"/>
    <cellStyle name="Calculation 10 3_O&amp;M - Equipment Unit Rates" xfId="4813" xr:uid="{76A22F6E-1B07-4792-A665-22B50BC6FC29}"/>
    <cellStyle name="Calculation 10 4" xfId="821" xr:uid="{00000000-0005-0000-0000-000094030000}"/>
    <cellStyle name="Calculation 10 4 2" xfId="822" xr:uid="{00000000-0005-0000-0000-000095030000}"/>
    <cellStyle name="Calculation 10 4 2 2" xfId="3142" xr:uid="{00000000-0005-0000-0000-000096030000}"/>
    <cellStyle name="Calculation 10 4 2_O&amp;M - Equipment Unit Rates" xfId="4817" xr:uid="{AC107186-5553-4EFD-B543-A0D25BDAF0CD}"/>
    <cellStyle name="Calculation 10 4 3" xfId="3141" xr:uid="{00000000-0005-0000-0000-000097030000}"/>
    <cellStyle name="Calculation 10 4_O&amp;M - Equipment Unit Rates" xfId="4816" xr:uid="{C65861A9-C000-4376-AE31-7E45BC39014D}"/>
    <cellStyle name="Calculation 10 5" xfId="3131" xr:uid="{00000000-0005-0000-0000-000098030000}"/>
    <cellStyle name="Calculation 10_O&amp;M - Equipment Unit Rates" xfId="4806" xr:uid="{06732BD0-7CD5-46EF-8BCA-32C905AA1A89}"/>
    <cellStyle name="Calculation 11" xfId="823" xr:uid="{00000000-0005-0000-0000-000099030000}"/>
    <cellStyle name="Calculation 11 2" xfId="824" xr:uid="{00000000-0005-0000-0000-00009A030000}"/>
    <cellStyle name="Calculation 11 2 2" xfId="825" xr:uid="{00000000-0005-0000-0000-00009B030000}"/>
    <cellStyle name="Calculation 11 2 2 2" xfId="826" xr:uid="{00000000-0005-0000-0000-00009C030000}"/>
    <cellStyle name="Calculation 11 2 2 2 2" xfId="827" xr:uid="{00000000-0005-0000-0000-00009D030000}"/>
    <cellStyle name="Calculation 11 2 2 2 2 2" xfId="3147" xr:uid="{00000000-0005-0000-0000-00009E030000}"/>
    <cellStyle name="Calculation 11 2 2 2 2_O&amp;M - Equipment Unit Rates" xfId="4822" xr:uid="{8165E360-7036-468E-BFE5-F76AB5E919E7}"/>
    <cellStyle name="Calculation 11 2 2 2 3" xfId="3146" xr:uid="{00000000-0005-0000-0000-00009F030000}"/>
    <cellStyle name="Calculation 11 2 2 2_O&amp;M - Equipment Unit Rates" xfId="4821" xr:uid="{EC188648-6533-43E0-B7D4-4163E02D77E0}"/>
    <cellStyle name="Calculation 11 2 2 3" xfId="3145" xr:uid="{00000000-0005-0000-0000-0000A0030000}"/>
    <cellStyle name="Calculation 11 2 2_O&amp;M - Equipment Unit Rates" xfId="4820" xr:uid="{085D6950-69AD-42EB-9C54-A28AACF5F80E}"/>
    <cellStyle name="Calculation 11 2 3" xfId="828" xr:uid="{00000000-0005-0000-0000-0000A1030000}"/>
    <cellStyle name="Calculation 11 2 3 2" xfId="829" xr:uid="{00000000-0005-0000-0000-0000A2030000}"/>
    <cellStyle name="Calculation 11 2 3 2 2" xfId="3149" xr:uid="{00000000-0005-0000-0000-0000A3030000}"/>
    <cellStyle name="Calculation 11 2 3 2_O&amp;M - Equipment Unit Rates" xfId="4824" xr:uid="{4F51B572-2D98-4A3E-91F2-6F7634282EAD}"/>
    <cellStyle name="Calculation 11 2 3 3" xfId="3148" xr:uid="{00000000-0005-0000-0000-0000A4030000}"/>
    <cellStyle name="Calculation 11 2 3_O&amp;M - Equipment Unit Rates" xfId="4823" xr:uid="{112D66BB-A09C-49AB-951E-B6BA259D9208}"/>
    <cellStyle name="Calculation 11 2 4" xfId="3144" xr:uid="{00000000-0005-0000-0000-0000A5030000}"/>
    <cellStyle name="Calculation 11 2_O&amp;M - Equipment Unit Rates" xfId="4819" xr:uid="{8943C8B8-9A5B-4AFB-B7F0-CE4FB95F914D}"/>
    <cellStyle name="Calculation 11 3" xfId="830" xr:uid="{00000000-0005-0000-0000-0000A6030000}"/>
    <cellStyle name="Calculation 11 3 2" xfId="831" xr:uid="{00000000-0005-0000-0000-0000A7030000}"/>
    <cellStyle name="Calculation 11 3 2 2" xfId="832" xr:uid="{00000000-0005-0000-0000-0000A8030000}"/>
    <cellStyle name="Calculation 11 3 2 2 2" xfId="3152" xr:uid="{00000000-0005-0000-0000-0000A9030000}"/>
    <cellStyle name="Calculation 11 3 2 2_O&amp;M - Equipment Unit Rates" xfId="4827" xr:uid="{CFC03BDB-E3AE-40F3-905D-97CFBE880CAD}"/>
    <cellStyle name="Calculation 11 3 2 3" xfId="3151" xr:uid="{00000000-0005-0000-0000-0000AA030000}"/>
    <cellStyle name="Calculation 11 3 2_O&amp;M - Equipment Unit Rates" xfId="4826" xr:uid="{193AF741-15F2-4877-B19E-4E2E1901F25A}"/>
    <cellStyle name="Calculation 11 3 3" xfId="3150" xr:uid="{00000000-0005-0000-0000-0000AB030000}"/>
    <cellStyle name="Calculation 11 3_O&amp;M - Equipment Unit Rates" xfId="4825" xr:uid="{D628938A-F816-4DD9-9DFC-A5E2D52C48E5}"/>
    <cellStyle name="Calculation 11 4" xfId="833" xr:uid="{00000000-0005-0000-0000-0000AC030000}"/>
    <cellStyle name="Calculation 11 4 2" xfId="834" xr:uid="{00000000-0005-0000-0000-0000AD030000}"/>
    <cellStyle name="Calculation 11 4 2 2" xfId="3154" xr:uid="{00000000-0005-0000-0000-0000AE030000}"/>
    <cellStyle name="Calculation 11 4 2_O&amp;M - Equipment Unit Rates" xfId="4829" xr:uid="{AB3D7819-569E-45F6-A34C-8E7ACAA84A15}"/>
    <cellStyle name="Calculation 11 4 3" xfId="3153" xr:uid="{00000000-0005-0000-0000-0000AF030000}"/>
    <cellStyle name="Calculation 11 4_O&amp;M - Equipment Unit Rates" xfId="4828" xr:uid="{7751E90A-F301-4CF3-ADFF-5BC6BED3C50C}"/>
    <cellStyle name="Calculation 11 5" xfId="3143" xr:uid="{00000000-0005-0000-0000-0000B0030000}"/>
    <cellStyle name="Calculation 11_O&amp;M - Equipment Unit Rates" xfId="4818" xr:uid="{ADA5C394-F1E6-4680-BBCB-0F1D3D18C6D1}"/>
    <cellStyle name="Calculation 12" xfId="835" xr:uid="{00000000-0005-0000-0000-0000B1030000}"/>
    <cellStyle name="Calculation 12 2" xfId="836" xr:uid="{00000000-0005-0000-0000-0000B2030000}"/>
    <cellStyle name="Calculation 12 2 2" xfId="837" xr:uid="{00000000-0005-0000-0000-0000B3030000}"/>
    <cellStyle name="Calculation 12 2 2 2" xfId="838" xr:uid="{00000000-0005-0000-0000-0000B4030000}"/>
    <cellStyle name="Calculation 12 2 2 2 2" xfId="839" xr:uid="{00000000-0005-0000-0000-0000B5030000}"/>
    <cellStyle name="Calculation 12 2 2 2 2 2" xfId="3159" xr:uid="{00000000-0005-0000-0000-0000B6030000}"/>
    <cellStyle name="Calculation 12 2 2 2 2_O&amp;M - Equipment Unit Rates" xfId="4834" xr:uid="{0778B930-3A0F-4C9F-B18B-955AD5688C60}"/>
    <cellStyle name="Calculation 12 2 2 2 3" xfId="3158" xr:uid="{00000000-0005-0000-0000-0000B7030000}"/>
    <cellStyle name="Calculation 12 2 2 2_O&amp;M - Equipment Unit Rates" xfId="4833" xr:uid="{70CFB57E-BF41-417F-9DAB-BC2E3FEE5DDE}"/>
    <cellStyle name="Calculation 12 2 2 3" xfId="3157" xr:uid="{00000000-0005-0000-0000-0000B8030000}"/>
    <cellStyle name="Calculation 12 2 2_O&amp;M - Equipment Unit Rates" xfId="4832" xr:uid="{F63ECC6C-B656-4D00-BE81-1938A6632104}"/>
    <cellStyle name="Calculation 12 2 3" xfId="840" xr:uid="{00000000-0005-0000-0000-0000B9030000}"/>
    <cellStyle name="Calculation 12 2 3 2" xfId="841" xr:uid="{00000000-0005-0000-0000-0000BA030000}"/>
    <cellStyle name="Calculation 12 2 3 2 2" xfId="3161" xr:uid="{00000000-0005-0000-0000-0000BB030000}"/>
    <cellStyle name="Calculation 12 2 3 2_O&amp;M - Equipment Unit Rates" xfId="4836" xr:uid="{A13E6644-7844-40A2-8226-29652D617A1B}"/>
    <cellStyle name="Calculation 12 2 3 3" xfId="3160" xr:uid="{00000000-0005-0000-0000-0000BC030000}"/>
    <cellStyle name="Calculation 12 2 3_O&amp;M - Equipment Unit Rates" xfId="4835" xr:uid="{1D3C381C-0C0F-4075-90BF-EC5DFF0CC9C6}"/>
    <cellStyle name="Calculation 12 2 4" xfId="3156" xr:uid="{00000000-0005-0000-0000-0000BD030000}"/>
    <cellStyle name="Calculation 12 2_O&amp;M - Equipment Unit Rates" xfId="4831" xr:uid="{607EAF94-456F-4B29-BD7D-0E933456960A}"/>
    <cellStyle name="Calculation 12 3" xfId="842" xr:uid="{00000000-0005-0000-0000-0000BE030000}"/>
    <cellStyle name="Calculation 12 3 2" xfId="843" xr:uid="{00000000-0005-0000-0000-0000BF030000}"/>
    <cellStyle name="Calculation 12 3 2 2" xfId="844" xr:uid="{00000000-0005-0000-0000-0000C0030000}"/>
    <cellStyle name="Calculation 12 3 2 2 2" xfId="3164" xr:uid="{00000000-0005-0000-0000-0000C1030000}"/>
    <cellStyle name="Calculation 12 3 2 2_O&amp;M - Equipment Unit Rates" xfId="4839" xr:uid="{7ACCEB50-9EA9-4BAF-B0BF-3682D15C5108}"/>
    <cellStyle name="Calculation 12 3 2 3" xfId="3163" xr:uid="{00000000-0005-0000-0000-0000C2030000}"/>
    <cellStyle name="Calculation 12 3 2_O&amp;M - Equipment Unit Rates" xfId="4838" xr:uid="{97E26DDC-CA2F-4DC7-9405-50904CDE8B97}"/>
    <cellStyle name="Calculation 12 3 3" xfId="3162" xr:uid="{00000000-0005-0000-0000-0000C3030000}"/>
    <cellStyle name="Calculation 12 3_O&amp;M - Equipment Unit Rates" xfId="4837" xr:uid="{4354795D-5184-443E-9377-E6475F204867}"/>
    <cellStyle name="Calculation 12 4" xfId="845" xr:uid="{00000000-0005-0000-0000-0000C4030000}"/>
    <cellStyle name="Calculation 12 4 2" xfId="846" xr:uid="{00000000-0005-0000-0000-0000C5030000}"/>
    <cellStyle name="Calculation 12 4 2 2" xfId="3166" xr:uid="{00000000-0005-0000-0000-0000C6030000}"/>
    <cellStyle name="Calculation 12 4 2_O&amp;M - Equipment Unit Rates" xfId="4841" xr:uid="{A9009478-6FC4-4D86-A319-96F23B484F60}"/>
    <cellStyle name="Calculation 12 4 3" xfId="3165" xr:uid="{00000000-0005-0000-0000-0000C7030000}"/>
    <cellStyle name="Calculation 12 4_O&amp;M - Equipment Unit Rates" xfId="4840" xr:uid="{888B7F6C-5083-4362-8E70-E52DB55301A0}"/>
    <cellStyle name="Calculation 12 5" xfId="3155" xr:uid="{00000000-0005-0000-0000-0000C8030000}"/>
    <cellStyle name="Calculation 12_O&amp;M - Equipment Unit Rates" xfId="4830" xr:uid="{E72FA56A-63AE-4705-B2D7-12E5C267CB57}"/>
    <cellStyle name="Calculation 13" xfId="847" xr:uid="{00000000-0005-0000-0000-0000C9030000}"/>
    <cellStyle name="Calculation 13 2" xfId="848" xr:uid="{00000000-0005-0000-0000-0000CA030000}"/>
    <cellStyle name="Calculation 13 2 2" xfId="849" xr:uid="{00000000-0005-0000-0000-0000CB030000}"/>
    <cellStyle name="Calculation 13 2 2 2" xfId="850" xr:uid="{00000000-0005-0000-0000-0000CC030000}"/>
    <cellStyle name="Calculation 13 2 2 2 2" xfId="851" xr:uid="{00000000-0005-0000-0000-0000CD030000}"/>
    <cellStyle name="Calculation 13 2 2 2 2 2" xfId="3171" xr:uid="{00000000-0005-0000-0000-0000CE030000}"/>
    <cellStyle name="Calculation 13 2 2 2 2_O&amp;M - Equipment Unit Rates" xfId="4846" xr:uid="{94AF887C-5F19-4A7C-AEF0-36CC1FC4CE08}"/>
    <cellStyle name="Calculation 13 2 2 2 3" xfId="3170" xr:uid="{00000000-0005-0000-0000-0000CF030000}"/>
    <cellStyle name="Calculation 13 2 2 2_O&amp;M - Equipment Unit Rates" xfId="4845" xr:uid="{8C04C5B2-6E2E-4E11-88B9-245043573427}"/>
    <cellStyle name="Calculation 13 2 2 3" xfId="3169" xr:uid="{00000000-0005-0000-0000-0000D0030000}"/>
    <cellStyle name="Calculation 13 2 2_O&amp;M - Equipment Unit Rates" xfId="4844" xr:uid="{25017CFA-CDD8-4AC5-90A9-DA404DF5538E}"/>
    <cellStyle name="Calculation 13 2 3" xfId="852" xr:uid="{00000000-0005-0000-0000-0000D1030000}"/>
    <cellStyle name="Calculation 13 2 3 2" xfId="853" xr:uid="{00000000-0005-0000-0000-0000D2030000}"/>
    <cellStyle name="Calculation 13 2 3 2 2" xfId="3173" xr:uid="{00000000-0005-0000-0000-0000D3030000}"/>
    <cellStyle name="Calculation 13 2 3 2_O&amp;M - Equipment Unit Rates" xfId="4848" xr:uid="{ADCA6C01-A1A2-40AB-B60A-4402052EF5B9}"/>
    <cellStyle name="Calculation 13 2 3 3" xfId="3172" xr:uid="{00000000-0005-0000-0000-0000D4030000}"/>
    <cellStyle name="Calculation 13 2 3_O&amp;M - Equipment Unit Rates" xfId="4847" xr:uid="{3A58D919-CE11-459B-815C-CD22AC0FD9EA}"/>
    <cellStyle name="Calculation 13 2 4" xfId="3168" xr:uid="{00000000-0005-0000-0000-0000D5030000}"/>
    <cellStyle name="Calculation 13 2_O&amp;M - Equipment Unit Rates" xfId="4843" xr:uid="{9526870C-2344-4128-9F87-D6B0F650D250}"/>
    <cellStyle name="Calculation 13 3" xfId="854" xr:uid="{00000000-0005-0000-0000-0000D6030000}"/>
    <cellStyle name="Calculation 13 3 2" xfId="855" xr:uid="{00000000-0005-0000-0000-0000D7030000}"/>
    <cellStyle name="Calculation 13 3 2 2" xfId="856" xr:uid="{00000000-0005-0000-0000-0000D8030000}"/>
    <cellStyle name="Calculation 13 3 2 2 2" xfId="3176" xr:uid="{00000000-0005-0000-0000-0000D9030000}"/>
    <cellStyle name="Calculation 13 3 2 2_O&amp;M - Equipment Unit Rates" xfId="4851" xr:uid="{0A8E342A-34B6-49AB-B777-EDD8A227DCC4}"/>
    <cellStyle name="Calculation 13 3 2 3" xfId="3175" xr:uid="{00000000-0005-0000-0000-0000DA030000}"/>
    <cellStyle name="Calculation 13 3 2_O&amp;M - Equipment Unit Rates" xfId="4850" xr:uid="{FFC5733D-BAC9-4CF1-AA39-37B5DDEB14C9}"/>
    <cellStyle name="Calculation 13 3 3" xfId="3174" xr:uid="{00000000-0005-0000-0000-0000DB030000}"/>
    <cellStyle name="Calculation 13 3_O&amp;M - Equipment Unit Rates" xfId="4849" xr:uid="{F31153F2-B20B-4094-AC43-24F0B42F8883}"/>
    <cellStyle name="Calculation 13 4" xfId="857" xr:uid="{00000000-0005-0000-0000-0000DC030000}"/>
    <cellStyle name="Calculation 13 4 2" xfId="858" xr:uid="{00000000-0005-0000-0000-0000DD030000}"/>
    <cellStyle name="Calculation 13 4 2 2" xfId="3178" xr:uid="{00000000-0005-0000-0000-0000DE030000}"/>
    <cellStyle name="Calculation 13 4 2_O&amp;M - Equipment Unit Rates" xfId="4853" xr:uid="{3C5EFADA-9C1F-46E4-8955-0825DE467C46}"/>
    <cellStyle name="Calculation 13 4 3" xfId="3177" xr:uid="{00000000-0005-0000-0000-0000DF030000}"/>
    <cellStyle name="Calculation 13 4_O&amp;M - Equipment Unit Rates" xfId="4852" xr:uid="{98B4224F-AF10-42D5-AB9D-5D4474CB5C38}"/>
    <cellStyle name="Calculation 13 5" xfId="3167" xr:uid="{00000000-0005-0000-0000-0000E0030000}"/>
    <cellStyle name="Calculation 13_O&amp;M - Equipment Unit Rates" xfId="4842" xr:uid="{3B611015-825F-4048-A8CF-C77258FC11F1}"/>
    <cellStyle name="Calculation 2" xfId="859" xr:uid="{00000000-0005-0000-0000-0000E1030000}"/>
    <cellStyle name="Calculation 2 2" xfId="860" xr:uid="{00000000-0005-0000-0000-0000E2030000}"/>
    <cellStyle name="Calculation 2 2 2" xfId="861" xr:uid="{00000000-0005-0000-0000-0000E3030000}"/>
    <cellStyle name="Calculation 2 2 2 2" xfId="862" xr:uid="{00000000-0005-0000-0000-0000E4030000}"/>
    <cellStyle name="Calculation 2 2 2 2 2" xfId="863" xr:uid="{00000000-0005-0000-0000-0000E5030000}"/>
    <cellStyle name="Calculation 2 2 2 2 2 2" xfId="864" xr:uid="{00000000-0005-0000-0000-0000E6030000}"/>
    <cellStyle name="Calculation 2 2 2 2 2 2 2" xfId="865" xr:uid="{00000000-0005-0000-0000-0000E7030000}"/>
    <cellStyle name="Calculation 2 2 2 2 2 2 2 2" xfId="3185" xr:uid="{00000000-0005-0000-0000-0000E8030000}"/>
    <cellStyle name="Calculation 2 2 2 2 2 2 2_O&amp;M - Equipment Unit Rates" xfId="4860" xr:uid="{451E9701-7790-4479-95C1-0F4CAFAF4FCB}"/>
    <cellStyle name="Calculation 2 2 2 2 2 2 3" xfId="3184" xr:uid="{00000000-0005-0000-0000-0000E9030000}"/>
    <cellStyle name="Calculation 2 2 2 2 2 2_O&amp;M - Equipment Unit Rates" xfId="4859" xr:uid="{87D80D32-9312-4B67-AC41-8A0832CA00AC}"/>
    <cellStyle name="Calculation 2 2 2 2 2 3" xfId="3183" xr:uid="{00000000-0005-0000-0000-0000EA030000}"/>
    <cellStyle name="Calculation 2 2 2 2 2_O&amp;M - Equipment Unit Rates" xfId="4858" xr:uid="{207DCBD2-3EB7-434B-9EAF-23C544CD6961}"/>
    <cellStyle name="Calculation 2 2 2 2 3" xfId="866" xr:uid="{00000000-0005-0000-0000-0000EB030000}"/>
    <cellStyle name="Calculation 2 2 2 2 3 2" xfId="867" xr:uid="{00000000-0005-0000-0000-0000EC030000}"/>
    <cellStyle name="Calculation 2 2 2 2 3 2 2" xfId="3187" xr:uid="{00000000-0005-0000-0000-0000ED030000}"/>
    <cellStyle name="Calculation 2 2 2 2 3 2_O&amp;M - Equipment Unit Rates" xfId="4862" xr:uid="{63C6FFBD-C993-4EBC-B333-A82D02D598CA}"/>
    <cellStyle name="Calculation 2 2 2 2 3 3" xfId="3186" xr:uid="{00000000-0005-0000-0000-0000EE030000}"/>
    <cellStyle name="Calculation 2 2 2 2 3_O&amp;M - Equipment Unit Rates" xfId="4861" xr:uid="{77629F8F-63E5-4A05-8DE6-D4743D104F17}"/>
    <cellStyle name="Calculation 2 2 2 2 4" xfId="3182" xr:uid="{00000000-0005-0000-0000-0000EF030000}"/>
    <cellStyle name="Calculation 2 2 2 2_O&amp;M - Equipment Unit Rates" xfId="4857" xr:uid="{72623065-D1E7-4A20-9FDC-9FC9C6BD4907}"/>
    <cellStyle name="Calculation 2 2 2 3" xfId="868" xr:uid="{00000000-0005-0000-0000-0000F0030000}"/>
    <cellStyle name="Calculation 2 2 2 3 2" xfId="869" xr:uid="{00000000-0005-0000-0000-0000F1030000}"/>
    <cellStyle name="Calculation 2 2 2 3 2 2" xfId="870" xr:uid="{00000000-0005-0000-0000-0000F2030000}"/>
    <cellStyle name="Calculation 2 2 2 3 2 2 2" xfId="3190" xr:uid="{00000000-0005-0000-0000-0000F3030000}"/>
    <cellStyle name="Calculation 2 2 2 3 2 2_O&amp;M - Equipment Unit Rates" xfId="4865" xr:uid="{460F1DA6-6E41-432B-8401-208192B7EA44}"/>
    <cellStyle name="Calculation 2 2 2 3 2 3" xfId="3189" xr:uid="{00000000-0005-0000-0000-0000F4030000}"/>
    <cellStyle name="Calculation 2 2 2 3 2_O&amp;M - Equipment Unit Rates" xfId="4864" xr:uid="{5B63C9EB-F85D-4483-995C-6DCDAA01C9A8}"/>
    <cellStyle name="Calculation 2 2 2 3 3" xfId="3188" xr:uid="{00000000-0005-0000-0000-0000F5030000}"/>
    <cellStyle name="Calculation 2 2 2 3_O&amp;M - Equipment Unit Rates" xfId="4863" xr:uid="{22E8AC20-57F6-4012-8ED7-C318975230A6}"/>
    <cellStyle name="Calculation 2 2 2 4" xfId="871" xr:uid="{00000000-0005-0000-0000-0000F6030000}"/>
    <cellStyle name="Calculation 2 2 2 4 2" xfId="872" xr:uid="{00000000-0005-0000-0000-0000F7030000}"/>
    <cellStyle name="Calculation 2 2 2 4 2 2" xfId="3192" xr:uid="{00000000-0005-0000-0000-0000F8030000}"/>
    <cellStyle name="Calculation 2 2 2 4 2_O&amp;M - Equipment Unit Rates" xfId="4867" xr:uid="{FB1E46D4-4D1C-4959-93EC-045726C80FED}"/>
    <cellStyle name="Calculation 2 2 2 4 3" xfId="3191" xr:uid="{00000000-0005-0000-0000-0000F9030000}"/>
    <cellStyle name="Calculation 2 2 2 4_O&amp;M - Equipment Unit Rates" xfId="4866" xr:uid="{26D1E572-3500-410B-A10D-AF8DB521A69B}"/>
    <cellStyle name="Calculation 2 2 2 5" xfId="3181" xr:uid="{00000000-0005-0000-0000-0000FA030000}"/>
    <cellStyle name="Calculation 2 2 2_O&amp;M - Equipment Unit Rates" xfId="4856" xr:uid="{4E25D176-015F-4071-8288-EC3B9D5340B2}"/>
    <cellStyle name="Calculation 2 2 3" xfId="873" xr:uid="{00000000-0005-0000-0000-0000FB030000}"/>
    <cellStyle name="Calculation 2 2 3 2" xfId="874" xr:uid="{00000000-0005-0000-0000-0000FC030000}"/>
    <cellStyle name="Calculation 2 2 3 2 2" xfId="875" xr:uid="{00000000-0005-0000-0000-0000FD030000}"/>
    <cellStyle name="Calculation 2 2 3 2 2 2" xfId="876" xr:uid="{00000000-0005-0000-0000-0000FE030000}"/>
    <cellStyle name="Calculation 2 2 3 2 2 2 2" xfId="3196" xr:uid="{00000000-0005-0000-0000-0000FF030000}"/>
    <cellStyle name="Calculation 2 2 3 2 2 2_O&amp;M - Equipment Unit Rates" xfId="4871" xr:uid="{85318781-5964-439B-9862-2B0FF923DCF1}"/>
    <cellStyle name="Calculation 2 2 3 2 2 3" xfId="3195" xr:uid="{00000000-0005-0000-0000-000000040000}"/>
    <cellStyle name="Calculation 2 2 3 2 2_O&amp;M - Equipment Unit Rates" xfId="4870" xr:uid="{373248E3-FC82-4429-8984-56A9EC57E61F}"/>
    <cellStyle name="Calculation 2 2 3 2 3" xfId="3194" xr:uid="{00000000-0005-0000-0000-000001040000}"/>
    <cellStyle name="Calculation 2 2 3 2_O&amp;M - Equipment Unit Rates" xfId="4869" xr:uid="{850A99BF-C3A3-40CF-B046-3BF48F41CC61}"/>
    <cellStyle name="Calculation 2 2 3 3" xfId="877" xr:uid="{00000000-0005-0000-0000-000002040000}"/>
    <cellStyle name="Calculation 2 2 3 3 2" xfId="878" xr:uid="{00000000-0005-0000-0000-000003040000}"/>
    <cellStyle name="Calculation 2 2 3 3 2 2" xfId="3198" xr:uid="{00000000-0005-0000-0000-000004040000}"/>
    <cellStyle name="Calculation 2 2 3 3 2_O&amp;M - Equipment Unit Rates" xfId="4873" xr:uid="{DD901E56-18CA-473A-BBD8-46A23B6C3DA8}"/>
    <cellStyle name="Calculation 2 2 3 3 3" xfId="3197" xr:uid="{00000000-0005-0000-0000-000005040000}"/>
    <cellStyle name="Calculation 2 2 3 3_O&amp;M - Equipment Unit Rates" xfId="4872" xr:uid="{A9B0190E-B844-44B9-ABFC-F940124D9972}"/>
    <cellStyle name="Calculation 2 2 3 4" xfId="3193" xr:uid="{00000000-0005-0000-0000-000006040000}"/>
    <cellStyle name="Calculation 2 2 3_O&amp;M - Equipment Unit Rates" xfId="4868" xr:uid="{BC8A929F-E865-4768-B36F-5B668858FD4B}"/>
    <cellStyle name="Calculation 2 2 4" xfId="879" xr:uid="{00000000-0005-0000-0000-000007040000}"/>
    <cellStyle name="Calculation 2 2 4 2" xfId="880" xr:uid="{00000000-0005-0000-0000-000008040000}"/>
    <cellStyle name="Calculation 2 2 4 2 2" xfId="881" xr:uid="{00000000-0005-0000-0000-000009040000}"/>
    <cellStyle name="Calculation 2 2 4 2 2 2" xfId="882" xr:uid="{00000000-0005-0000-0000-00000A040000}"/>
    <cellStyle name="Calculation 2 2 4 2 2 2 2" xfId="3202" xr:uid="{00000000-0005-0000-0000-00000B040000}"/>
    <cellStyle name="Calculation 2 2 4 2 2 2_O&amp;M - Equipment Unit Rates" xfId="4877" xr:uid="{7449B2A4-B7E3-4C44-84D5-6849B565EB23}"/>
    <cellStyle name="Calculation 2 2 4 2 2 3" xfId="3201" xr:uid="{00000000-0005-0000-0000-00000C040000}"/>
    <cellStyle name="Calculation 2 2 4 2 2_O&amp;M - Equipment Unit Rates" xfId="4876" xr:uid="{0F875811-C59B-4363-BB17-4047D2D7CB31}"/>
    <cellStyle name="Calculation 2 2 4 2 3" xfId="3200" xr:uid="{00000000-0005-0000-0000-00000D040000}"/>
    <cellStyle name="Calculation 2 2 4 2_O&amp;M - Equipment Unit Rates" xfId="4875" xr:uid="{A2804053-E045-489A-B332-090E19DEF292}"/>
    <cellStyle name="Calculation 2 2 4 3" xfId="883" xr:uid="{00000000-0005-0000-0000-00000E040000}"/>
    <cellStyle name="Calculation 2 2 4 3 2" xfId="884" xr:uid="{00000000-0005-0000-0000-00000F040000}"/>
    <cellStyle name="Calculation 2 2 4 3 2 2" xfId="3204" xr:uid="{00000000-0005-0000-0000-000010040000}"/>
    <cellStyle name="Calculation 2 2 4 3 2_O&amp;M - Equipment Unit Rates" xfId="4879" xr:uid="{273BC31A-6346-4066-96FC-D75ABE2E7F78}"/>
    <cellStyle name="Calculation 2 2 4 3 3" xfId="3203" xr:uid="{00000000-0005-0000-0000-000011040000}"/>
    <cellStyle name="Calculation 2 2 4 3_O&amp;M - Equipment Unit Rates" xfId="4878" xr:uid="{46BB457E-4839-4072-AFBE-4F5CAF6C6677}"/>
    <cellStyle name="Calculation 2 2 4 4" xfId="3199" xr:uid="{00000000-0005-0000-0000-000012040000}"/>
    <cellStyle name="Calculation 2 2 4_O&amp;M - Equipment Unit Rates" xfId="4874" xr:uid="{2336398A-23E3-4A32-802F-21867C32DB36}"/>
    <cellStyle name="Calculation 2 2 5" xfId="885" xr:uid="{00000000-0005-0000-0000-000013040000}"/>
    <cellStyle name="Calculation 2 2 5 2" xfId="886" xr:uid="{00000000-0005-0000-0000-000014040000}"/>
    <cellStyle name="Calculation 2 2 5 2 2" xfId="887" xr:uid="{00000000-0005-0000-0000-000015040000}"/>
    <cellStyle name="Calculation 2 2 5 2 2 2" xfId="3207" xr:uid="{00000000-0005-0000-0000-000016040000}"/>
    <cellStyle name="Calculation 2 2 5 2 2_O&amp;M - Equipment Unit Rates" xfId="4882" xr:uid="{04C9016D-D2CE-497B-B398-A8611F179CF6}"/>
    <cellStyle name="Calculation 2 2 5 2 3" xfId="3206" xr:uid="{00000000-0005-0000-0000-000017040000}"/>
    <cellStyle name="Calculation 2 2 5 2_O&amp;M - Equipment Unit Rates" xfId="4881" xr:uid="{8E3A754D-B3C0-4A8E-ABD1-878D4FCC9B94}"/>
    <cellStyle name="Calculation 2 2 5 3" xfId="3205" xr:uid="{00000000-0005-0000-0000-000018040000}"/>
    <cellStyle name="Calculation 2 2 5_O&amp;M - Equipment Unit Rates" xfId="4880" xr:uid="{50FEBA9E-521D-43B3-A640-9BC6590B26D1}"/>
    <cellStyle name="Calculation 2 2 6" xfId="888" xr:uid="{00000000-0005-0000-0000-000019040000}"/>
    <cellStyle name="Calculation 2 2 6 2" xfId="889" xr:uid="{00000000-0005-0000-0000-00001A040000}"/>
    <cellStyle name="Calculation 2 2 6 2 2" xfId="3209" xr:uid="{00000000-0005-0000-0000-00001B040000}"/>
    <cellStyle name="Calculation 2 2 6 2_O&amp;M - Equipment Unit Rates" xfId="4884" xr:uid="{4AB39F09-A955-4A7D-9A70-A74269BAF992}"/>
    <cellStyle name="Calculation 2 2 6 3" xfId="3208" xr:uid="{00000000-0005-0000-0000-00001C040000}"/>
    <cellStyle name="Calculation 2 2 6_O&amp;M - Equipment Unit Rates" xfId="4883" xr:uid="{7884446B-8FFA-490B-B90C-7BE3CD155573}"/>
    <cellStyle name="Calculation 2 2 7" xfId="3180" xr:uid="{00000000-0005-0000-0000-00001D040000}"/>
    <cellStyle name="Calculation 2 2_O&amp;M - Equipment Unit Rates" xfId="4855" xr:uid="{A870B29A-6215-4601-BF97-1C2993FA8611}"/>
    <cellStyle name="Calculation 2 3" xfId="890" xr:uid="{00000000-0005-0000-0000-00001E040000}"/>
    <cellStyle name="Calculation 2 3 2" xfId="891" xr:uid="{00000000-0005-0000-0000-00001F040000}"/>
    <cellStyle name="Calculation 2 3 2 2" xfId="892" xr:uid="{00000000-0005-0000-0000-000020040000}"/>
    <cellStyle name="Calculation 2 3 2 2 2" xfId="893" xr:uid="{00000000-0005-0000-0000-000021040000}"/>
    <cellStyle name="Calculation 2 3 2 2 2 2" xfId="894" xr:uid="{00000000-0005-0000-0000-000022040000}"/>
    <cellStyle name="Calculation 2 3 2 2 2 2 2" xfId="3214" xr:uid="{00000000-0005-0000-0000-000023040000}"/>
    <cellStyle name="Calculation 2 3 2 2 2 2_O&amp;M - Equipment Unit Rates" xfId="4889" xr:uid="{06E4185B-ED8E-4961-9C01-BB9FE3860256}"/>
    <cellStyle name="Calculation 2 3 2 2 2 3" xfId="3213" xr:uid="{00000000-0005-0000-0000-000024040000}"/>
    <cellStyle name="Calculation 2 3 2 2 2_O&amp;M - Equipment Unit Rates" xfId="4888" xr:uid="{C244BD80-5655-4BC5-827F-D834AC3A74CA}"/>
    <cellStyle name="Calculation 2 3 2 2 3" xfId="3212" xr:uid="{00000000-0005-0000-0000-000025040000}"/>
    <cellStyle name="Calculation 2 3 2 2_O&amp;M - Equipment Unit Rates" xfId="4887" xr:uid="{13A62437-DF03-4565-9F9D-A6115E132FA3}"/>
    <cellStyle name="Calculation 2 3 2 3" xfId="895" xr:uid="{00000000-0005-0000-0000-000026040000}"/>
    <cellStyle name="Calculation 2 3 2 3 2" xfId="896" xr:uid="{00000000-0005-0000-0000-000027040000}"/>
    <cellStyle name="Calculation 2 3 2 3 2 2" xfId="3216" xr:uid="{00000000-0005-0000-0000-000028040000}"/>
    <cellStyle name="Calculation 2 3 2 3 2_O&amp;M - Equipment Unit Rates" xfId="4891" xr:uid="{199B7590-610C-4FC8-9066-D734ADB597AD}"/>
    <cellStyle name="Calculation 2 3 2 3 3" xfId="3215" xr:uid="{00000000-0005-0000-0000-000029040000}"/>
    <cellStyle name="Calculation 2 3 2 3_O&amp;M - Equipment Unit Rates" xfId="4890" xr:uid="{0EB3B5F5-1CD4-4B8F-B0E5-3664D560DBFD}"/>
    <cellStyle name="Calculation 2 3 2 4" xfId="3211" xr:uid="{00000000-0005-0000-0000-00002A040000}"/>
    <cellStyle name="Calculation 2 3 2_O&amp;M - Equipment Unit Rates" xfId="4886" xr:uid="{0184B735-4C4D-4BC3-9CEE-8255F9DCFB86}"/>
    <cellStyle name="Calculation 2 3 3" xfId="897" xr:uid="{00000000-0005-0000-0000-00002B040000}"/>
    <cellStyle name="Calculation 2 3 3 2" xfId="898" xr:uid="{00000000-0005-0000-0000-00002C040000}"/>
    <cellStyle name="Calculation 2 3 3 2 2" xfId="899" xr:uid="{00000000-0005-0000-0000-00002D040000}"/>
    <cellStyle name="Calculation 2 3 3 2 2 2" xfId="3219" xr:uid="{00000000-0005-0000-0000-00002E040000}"/>
    <cellStyle name="Calculation 2 3 3 2 2_O&amp;M - Equipment Unit Rates" xfId="4894" xr:uid="{F3994C97-6C14-4D52-A2F9-9D507AC7F415}"/>
    <cellStyle name="Calculation 2 3 3 2 3" xfId="3218" xr:uid="{00000000-0005-0000-0000-00002F040000}"/>
    <cellStyle name="Calculation 2 3 3 2_O&amp;M - Equipment Unit Rates" xfId="4893" xr:uid="{EEC848B6-3607-4753-A1C8-9B32599467AA}"/>
    <cellStyle name="Calculation 2 3 3 3" xfId="3217" xr:uid="{00000000-0005-0000-0000-000030040000}"/>
    <cellStyle name="Calculation 2 3 3_O&amp;M - Equipment Unit Rates" xfId="4892" xr:uid="{ABF7A430-C77D-4305-BCFC-69A4BD28FF8E}"/>
    <cellStyle name="Calculation 2 3 4" xfId="900" xr:uid="{00000000-0005-0000-0000-000031040000}"/>
    <cellStyle name="Calculation 2 3 4 2" xfId="901" xr:uid="{00000000-0005-0000-0000-000032040000}"/>
    <cellStyle name="Calculation 2 3 4 2 2" xfId="3221" xr:uid="{00000000-0005-0000-0000-000033040000}"/>
    <cellStyle name="Calculation 2 3 4 2_O&amp;M - Equipment Unit Rates" xfId="4896" xr:uid="{09B457FD-A82D-41D7-8F66-A4352C48D086}"/>
    <cellStyle name="Calculation 2 3 4 3" xfId="3220" xr:uid="{00000000-0005-0000-0000-000034040000}"/>
    <cellStyle name="Calculation 2 3 4_O&amp;M - Equipment Unit Rates" xfId="4895" xr:uid="{99AD1548-70B6-4C44-B296-30FAA9A70751}"/>
    <cellStyle name="Calculation 2 3 5" xfId="3210" xr:uid="{00000000-0005-0000-0000-000035040000}"/>
    <cellStyle name="Calculation 2 3_O&amp;M - Equipment Unit Rates" xfId="4885" xr:uid="{35CB3228-4572-4039-83AC-D31D5EAFE4FD}"/>
    <cellStyle name="Calculation 2 4" xfId="902" xr:uid="{00000000-0005-0000-0000-000036040000}"/>
    <cellStyle name="Calculation 2 4 2" xfId="903" xr:uid="{00000000-0005-0000-0000-000037040000}"/>
    <cellStyle name="Calculation 2 4 2 2" xfId="904" xr:uid="{00000000-0005-0000-0000-000038040000}"/>
    <cellStyle name="Calculation 2 4 2 2 2" xfId="905" xr:uid="{00000000-0005-0000-0000-000039040000}"/>
    <cellStyle name="Calculation 2 4 2 2 2 2" xfId="3225" xr:uid="{00000000-0005-0000-0000-00003A040000}"/>
    <cellStyle name="Calculation 2 4 2 2 2_O&amp;M - Equipment Unit Rates" xfId="4900" xr:uid="{233ECCD3-ED3C-4CEF-84AA-E4A55C90994D}"/>
    <cellStyle name="Calculation 2 4 2 2 3" xfId="3224" xr:uid="{00000000-0005-0000-0000-00003B040000}"/>
    <cellStyle name="Calculation 2 4 2 2_O&amp;M - Equipment Unit Rates" xfId="4899" xr:uid="{D80660F3-1A7A-445D-8F3A-72D0AC4A51A2}"/>
    <cellStyle name="Calculation 2 4 2 3" xfId="3223" xr:uid="{00000000-0005-0000-0000-00003C040000}"/>
    <cellStyle name="Calculation 2 4 2_O&amp;M - Equipment Unit Rates" xfId="4898" xr:uid="{6C232A6A-57F3-4BE2-8939-D567A452DC83}"/>
    <cellStyle name="Calculation 2 4 3" xfId="906" xr:uid="{00000000-0005-0000-0000-00003D040000}"/>
    <cellStyle name="Calculation 2 4 3 2" xfId="907" xr:uid="{00000000-0005-0000-0000-00003E040000}"/>
    <cellStyle name="Calculation 2 4 3 2 2" xfId="3227" xr:uid="{00000000-0005-0000-0000-00003F040000}"/>
    <cellStyle name="Calculation 2 4 3 2_O&amp;M - Equipment Unit Rates" xfId="4902" xr:uid="{BCF684EE-AB36-4CE5-BF11-60672BE16C60}"/>
    <cellStyle name="Calculation 2 4 3 3" xfId="3226" xr:uid="{00000000-0005-0000-0000-000040040000}"/>
    <cellStyle name="Calculation 2 4 3_O&amp;M - Equipment Unit Rates" xfId="4901" xr:uid="{9EA18DB0-C3BD-43DD-9A9B-E998A88414BF}"/>
    <cellStyle name="Calculation 2 4 4" xfId="3222" xr:uid="{00000000-0005-0000-0000-000041040000}"/>
    <cellStyle name="Calculation 2 4_O&amp;M - Equipment Unit Rates" xfId="4897" xr:uid="{BE32A45A-6715-493D-AD5F-214F48354356}"/>
    <cellStyle name="Calculation 2 5" xfId="908" xr:uid="{00000000-0005-0000-0000-000042040000}"/>
    <cellStyle name="Calculation 2 5 2" xfId="3228" xr:uid="{00000000-0005-0000-0000-000043040000}"/>
    <cellStyle name="Calculation 2 5_O&amp;M - Equipment Unit Rates" xfId="4903" xr:uid="{53D75D22-D01E-4FB0-A7F6-876CB1356C60}"/>
    <cellStyle name="Calculation 2 6" xfId="3179" xr:uid="{00000000-0005-0000-0000-000044040000}"/>
    <cellStyle name="Calculation 2_O&amp;M - Equipment Unit Rates" xfId="4854" xr:uid="{71FEA6C8-6240-457A-AE08-12B04D200616}"/>
    <cellStyle name="Calculation 3" xfId="909" xr:uid="{00000000-0005-0000-0000-000045040000}"/>
    <cellStyle name="Calculation 3 2" xfId="910" xr:uid="{00000000-0005-0000-0000-000046040000}"/>
    <cellStyle name="Calculation 3 2 2" xfId="911" xr:uid="{00000000-0005-0000-0000-000047040000}"/>
    <cellStyle name="Calculation 3 2 2 2" xfId="912" xr:uid="{00000000-0005-0000-0000-000048040000}"/>
    <cellStyle name="Calculation 3 2 2 2 2" xfId="913" xr:uid="{00000000-0005-0000-0000-000049040000}"/>
    <cellStyle name="Calculation 3 2 2 2 2 2" xfId="914" xr:uid="{00000000-0005-0000-0000-00004A040000}"/>
    <cellStyle name="Calculation 3 2 2 2 2 2 2" xfId="3233" xr:uid="{00000000-0005-0000-0000-00004B040000}"/>
    <cellStyle name="Calculation 3 2 2 2 2 2_O&amp;M - Equipment Unit Rates" xfId="4909" xr:uid="{3FA9999A-5403-45F2-8675-4AE77EC1BBBE}"/>
    <cellStyle name="Calculation 3 2 2 2 2 3" xfId="3232" xr:uid="{00000000-0005-0000-0000-00004C040000}"/>
    <cellStyle name="Calculation 3 2 2 2 2_O&amp;M - Equipment Unit Rates" xfId="4908" xr:uid="{6F70ECB6-63D4-47CF-B6BE-CC8785C7E9AE}"/>
    <cellStyle name="Calculation 3 2 2 2 3" xfId="3231" xr:uid="{00000000-0005-0000-0000-00004D040000}"/>
    <cellStyle name="Calculation 3 2 2 2_O&amp;M - Equipment Unit Rates" xfId="4907" xr:uid="{0EC4FA1B-D9C9-44F6-A3BA-5248163698C4}"/>
    <cellStyle name="Calculation 3 2 2 3" xfId="915" xr:uid="{00000000-0005-0000-0000-00004E040000}"/>
    <cellStyle name="Calculation 3 2 2 3 2" xfId="916" xr:uid="{00000000-0005-0000-0000-00004F040000}"/>
    <cellStyle name="Calculation 3 2 2 3 2 2" xfId="3235" xr:uid="{00000000-0005-0000-0000-000050040000}"/>
    <cellStyle name="Calculation 3 2 2 3 2_O&amp;M - Equipment Unit Rates" xfId="4911" xr:uid="{AD5AD0E4-5DE3-478F-B3E1-3AA69207DFD4}"/>
    <cellStyle name="Calculation 3 2 2 3 3" xfId="3234" xr:uid="{00000000-0005-0000-0000-000051040000}"/>
    <cellStyle name="Calculation 3 2 2 3_O&amp;M - Equipment Unit Rates" xfId="4910" xr:uid="{36BD496D-8B4E-44B4-8CA9-C5016D4B7511}"/>
    <cellStyle name="Calculation 3 2 2 4" xfId="3230" xr:uid="{00000000-0005-0000-0000-000052040000}"/>
    <cellStyle name="Calculation 3 2 2_O&amp;M - Equipment Unit Rates" xfId="4906" xr:uid="{BDD875B0-63BC-43CE-9E42-41D10D9066A9}"/>
    <cellStyle name="Calculation 3 2 3" xfId="917" xr:uid="{00000000-0005-0000-0000-000053040000}"/>
    <cellStyle name="Calculation 3 2 3 2" xfId="918" xr:uid="{00000000-0005-0000-0000-000054040000}"/>
    <cellStyle name="Calculation 3 2 3 2 2" xfId="919" xr:uid="{00000000-0005-0000-0000-000055040000}"/>
    <cellStyle name="Calculation 3 2 3 2 2 2" xfId="3238" xr:uid="{00000000-0005-0000-0000-000056040000}"/>
    <cellStyle name="Calculation 3 2 3 2 2_O&amp;M - Equipment Unit Rates" xfId="4914" xr:uid="{8EDBF886-22F1-4361-8267-C53387E7F04B}"/>
    <cellStyle name="Calculation 3 2 3 2 3" xfId="3237" xr:uid="{00000000-0005-0000-0000-000057040000}"/>
    <cellStyle name="Calculation 3 2 3 2_O&amp;M - Equipment Unit Rates" xfId="4913" xr:uid="{4C4EE83C-59BD-4F81-A2DE-20BE44F4183F}"/>
    <cellStyle name="Calculation 3 2 3 3" xfId="3236" xr:uid="{00000000-0005-0000-0000-000058040000}"/>
    <cellStyle name="Calculation 3 2 3_O&amp;M - Equipment Unit Rates" xfId="4912" xr:uid="{C5B7B9D1-0D96-4B0C-90A2-EACF34789C95}"/>
    <cellStyle name="Calculation 3 2 4" xfId="920" xr:uid="{00000000-0005-0000-0000-000059040000}"/>
    <cellStyle name="Calculation 3 2 4 2" xfId="921" xr:uid="{00000000-0005-0000-0000-00005A040000}"/>
    <cellStyle name="Calculation 3 2 4 2 2" xfId="3240" xr:uid="{00000000-0005-0000-0000-00005B040000}"/>
    <cellStyle name="Calculation 3 2 4 2_O&amp;M - Equipment Unit Rates" xfId="4916" xr:uid="{09F3C2D7-66A2-4FF0-B290-9D236F1FA838}"/>
    <cellStyle name="Calculation 3 2 4 3" xfId="3239" xr:uid="{00000000-0005-0000-0000-00005C040000}"/>
    <cellStyle name="Calculation 3 2 4_O&amp;M - Equipment Unit Rates" xfId="4915" xr:uid="{6B442482-90E4-474C-8BD7-C5997E67D555}"/>
    <cellStyle name="Calculation 3 2 5" xfId="3229" xr:uid="{00000000-0005-0000-0000-00005D040000}"/>
    <cellStyle name="Calculation 3 2_O&amp;M - Equipment Unit Rates" xfId="4905" xr:uid="{4AD44EE6-2443-4D1F-AEFC-C8F8DFF67061}"/>
    <cellStyle name="Calculation 3 3" xfId="922" xr:uid="{00000000-0005-0000-0000-00005E040000}"/>
    <cellStyle name="Calculation 3 3 2" xfId="923" xr:uid="{00000000-0005-0000-0000-00005F040000}"/>
    <cellStyle name="Calculation 3 3 2 2" xfId="924" xr:uid="{00000000-0005-0000-0000-000060040000}"/>
    <cellStyle name="Calculation 3 3 2 2 2" xfId="925" xr:uid="{00000000-0005-0000-0000-000061040000}"/>
    <cellStyle name="Calculation 3 3 2 2 2 2" xfId="926" xr:uid="{00000000-0005-0000-0000-000062040000}"/>
    <cellStyle name="Calculation 3 3 2 2 2 2 2" xfId="3245" xr:uid="{00000000-0005-0000-0000-000063040000}"/>
    <cellStyle name="Calculation 3 3 2 2 2 2_O&amp;M - Equipment Unit Rates" xfId="4921" xr:uid="{5AE83DC2-73E8-43B3-9F32-C1C1C5184B1C}"/>
    <cellStyle name="Calculation 3 3 2 2 2 3" xfId="3244" xr:uid="{00000000-0005-0000-0000-000064040000}"/>
    <cellStyle name="Calculation 3 3 2 2 2_O&amp;M - Equipment Unit Rates" xfId="4920" xr:uid="{EB5E79A5-D31C-4843-957D-5202CC2363CB}"/>
    <cellStyle name="Calculation 3 3 2 2 3" xfId="3243" xr:uid="{00000000-0005-0000-0000-000065040000}"/>
    <cellStyle name="Calculation 3 3 2 2_O&amp;M - Equipment Unit Rates" xfId="4919" xr:uid="{F0459397-63AC-43CE-9F9A-81F3E27C3ECE}"/>
    <cellStyle name="Calculation 3 3 2 3" xfId="927" xr:uid="{00000000-0005-0000-0000-000066040000}"/>
    <cellStyle name="Calculation 3 3 2 3 2" xfId="928" xr:uid="{00000000-0005-0000-0000-000067040000}"/>
    <cellStyle name="Calculation 3 3 2 3 2 2" xfId="3247" xr:uid="{00000000-0005-0000-0000-000068040000}"/>
    <cellStyle name="Calculation 3 3 2 3 2_O&amp;M - Equipment Unit Rates" xfId="4923" xr:uid="{A6112319-B275-4A99-AEE8-1349C34F9667}"/>
    <cellStyle name="Calculation 3 3 2 3 3" xfId="3246" xr:uid="{00000000-0005-0000-0000-000069040000}"/>
    <cellStyle name="Calculation 3 3 2 3_O&amp;M - Equipment Unit Rates" xfId="4922" xr:uid="{F7F01F2E-EE87-467D-8AB7-2D3FF0801B0F}"/>
    <cellStyle name="Calculation 3 3 2 4" xfId="3242" xr:uid="{00000000-0005-0000-0000-00006A040000}"/>
    <cellStyle name="Calculation 3 3 2_O&amp;M - Equipment Unit Rates" xfId="4918" xr:uid="{169B2049-DD38-48CB-9364-1D87AEA3A4A9}"/>
    <cellStyle name="Calculation 3 3 3" xfId="929" xr:uid="{00000000-0005-0000-0000-00006B040000}"/>
    <cellStyle name="Calculation 3 3 3 2" xfId="930" xr:uid="{00000000-0005-0000-0000-00006C040000}"/>
    <cellStyle name="Calculation 3 3 3 2 2" xfId="931" xr:uid="{00000000-0005-0000-0000-00006D040000}"/>
    <cellStyle name="Calculation 3 3 3 2 2 2" xfId="3250" xr:uid="{00000000-0005-0000-0000-00006E040000}"/>
    <cellStyle name="Calculation 3 3 3 2 2_O&amp;M - Equipment Unit Rates" xfId="4926" xr:uid="{66184638-1F8C-4627-968B-DAAB1B9E0D42}"/>
    <cellStyle name="Calculation 3 3 3 2 3" xfId="3249" xr:uid="{00000000-0005-0000-0000-00006F040000}"/>
    <cellStyle name="Calculation 3 3 3 2_O&amp;M - Equipment Unit Rates" xfId="4925" xr:uid="{50613346-B186-42B5-95D5-2F7334674D94}"/>
    <cellStyle name="Calculation 3 3 3 3" xfId="3248" xr:uid="{00000000-0005-0000-0000-000070040000}"/>
    <cellStyle name="Calculation 3 3 3_O&amp;M - Equipment Unit Rates" xfId="4924" xr:uid="{F2641FD4-638F-4B88-8504-BA9183735A6D}"/>
    <cellStyle name="Calculation 3 3 4" xfId="932" xr:uid="{00000000-0005-0000-0000-000071040000}"/>
    <cellStyle name="Calculation 3 3 4 2" xfId="933" xr:uid="{00000000-0005-0000-0000-000072040000}"/>
    <cellStyle name="Calculation 3 3 4 2 2" xfId="3252" xr:uid="{00000000-0005-0000-0000-000073040000}"/>
    <cellStyle name="Calculation 3 3 4 2_O&amp;M - Equipment Unit Rates" xfId="4928" xr:uid="{291EE2D1-D0FC-4928-A8E5-EEAB1DFC7871}"/>
    <cellStyle name="Calculation 3 3 4 3" xfId="3251" xr:uid="{00000000-0005-0000-0000-000074040000}"/>
    <cellStyle name="Calculation 3 3 4_O&amp;M - Equipment Unit Rates" xfId="4927" xr:uid="{68C48A45-650A-49D4-A9BE-3A4436BBB0A9}"/>
    <cellStyle name="Calculation 3 3 5" xfId="3241" xr:uid="{00000000-0005-0000-0000-000075040000}"/>
    <cellStyle name="Calculation 3 3_O&amp;M - Equipment Unit Rates" xfId="4917" xr:uid="{DC30DC16-8292-4181-A10F-3E998EDA8593}"/>
    <cellStyle name="Calculation 3 4" xfId="934" xr:uid="{00000000-0005-0000-0000-000076040000}"/>
    <cellStyle name="Calculation 3 4 2" xfId="935" xr:uid="{00000000-0005-0000-0000-000077040000}"/>
    <cellStyle name="Calculation 3 4 2 2" xfId="936" xr:uid="{00000000-0005-0000-0000-000078040000}"/>
    <cellStyle name="Calculation 3 4 2 2 2" xfId="937" xr:uid="{00000000-0005-0000-0000-000079040000}"/>
    <cellStyle name="Calculation 3 4 2 2 2 2" xfId="3256" xr:uid="{00000000-0005-0000-0000-00007A040000}"/>
    <cellStyle name="Calculation 3 4 2 2 2_O&amp;M - Equipment Unit Rates" xfId="4932" xr:uid="{F3A26525-D730-4C39-9725-815F91B8AFB9}"/>
    <cellStyle name="Calculation 3 4 2 2 3" xfId="3255" xr:uid="{00000000-0005-0000-0000-00007B040000}"/>
    <cellStyle name="Calculation 3 4 2 2_O&amp;M - Equipment Unit Rates" xfId="4931" xr:uid="{0F4DDEB7-FFF2-4BDF-B7CD-B05AACC0FCB9}"/>
    <cellStyle name="Calculation 3 4 2 3" xfId="3254" xr:uid="{00000000-0005-0000-0000-00007C040000}"/>
    <cellStyle name="Calculation 3 4 2_O&amp;M - Equipment Unit Rates" xfId="4930" xr:uid="{08C6D93D-9A4C-4101-815D-B391EE84F23C}"/>
    <cellStyle name="Calculation 3 4 3" xfId="938" xr:uid="{00000000-0005-0000-0000-00007D040000}"/>
    <cellStyle name="Calculation 3 4 3 2" xfId="939" xr:uid="{00000000-0005-0000-0000-00007E040000}"/>
    <cellStyle name="Calculation 3 4 3 2 2" xfId="3258" xr:uid="{00000000-0005-0000-0000-00007F040000}"/>
    <cellStyle name="Calculation 3 4 3 2_O&amp;M - Equipment Unit Rates" xfId="4934" xr:uid="{647EF173-9673-46D7-AED0-6DE04A86D302}"/>
    <cellStyle name="Calculation 3 4 3 3" xfId="3257" xr:uid="{00000000-0005-0000-0000-000080040000}"/>
    <cellStyle name="Calculation 3 4 3_O&amp;M - Equipment Unit Rates" xfId="4933" xr:uid="{19A3DE8F-5011-44F5-A3B6-D6C2C01220A6}"/>
    <cellStyle name="Calculation 3 4 4" xfId="3253" xr:uid="{00000000-0005-0000-0000-000081040000}"/>
    <cellStyle name="Calculation 3 4_O&amp;M - Equipment Unit Rates" xfId="4929" xr:uid="{510F3F89-06B3-499C-A28E-8A3EAFA6E0EA}"/>
    <cellStyle name="Calculation 3_O&amp;M - Equipment Unit Rates" xfId="4904" xr:uid="{FD084625-55F6-4BC2-829D-BBC932BE216F}"/>
    <cellStyle name="Calculation 4" xfId="940" xr:uid="{00000000-0005-0000-0000-000082040000}"/>
    <cellStyle name="Calculation 4 2" xfId="941" xr:uid="{00000000-0005-0000-0000-000083040000}"/>
    <cellStyle name="Calculation 4 2 2" xfId="942" xr:uid="{00000000-0005-0000-0000-000084040000}"/>
    <cellStyle name="Calculation 4 2 2 2" xfId="943" xr:uid="{00000000-0005-0000-0000-000085040000}"/>
    <cellStyle name="Calculation 4 2 2 2 2" xfId="944" xr:uid="{00000000-0005-0000-0000-000086040000}"/>
    <cellStyle name="Calculation 4 2 2 2 2 2" xfId="945" xr:uid="{00000000-0005-0000-0000-000087040000}"/>
    <cellStyle name="Calculation 4 2 2 2 2 2 2" xfId="3264" xr:uid="{00000000-0005-0000-0000-000088040000}"/>
    <cellStyle name="Calculation 4 2 2 2 2 2_O&amp;M - Equipment Unit Rates" xfId="4940" xr:uid="{32F1DE62-D533-43A3-9CFD-D4031F9F4D14}"/>
    <cellStyle name="Calculation 4 2 2 2 2 3" xfId="3263" xr:uid="{00000000-0005-0000-0000-000089040000}"/>
    <cellStyle name="Calculation 4 2 2 2 2_O&amp;M - Equipment Unit Rates" xfId="4939" xr:uid="{EF68EFC9-D1CC-471C-96DA-34766143C2AA}"/>
    <cellStyle name="Calculation 4 2 2 2 3" xfId="3262" xr:uid="{00000000-0005-0000-0000-00008A040000}"/>
    <cellStyle name="Calculation 4 2 2 2_O&amp;M - Equipment Unit Rates" xfId="4938" xr:uid="{D3BEAE1D-46C7-4AA2-8B44-37B410F0BB7C}"/>
    <cellStyle name="Calculation 4 2 2 3" xfId="946" xr:uid="{00000000-0005-0000-0000-00008B040000}"/>
    <cellStyle name="Calculation 4 2 2 3 2" xfId="947" xr:uid="{00000000-0005-0000-0000-00008C040000}"/>
    <cellStyle name="Calculation 4 2 2 3 2 2" xfId="3266" xr:uid="{00000000-0005-0000-0000-00008D040000}"/>
    <cellStyle name="Calculation 4 2 2 3 2_O&amp;M - Equipment Unit Rates" xfId="4942" xr:uid="{2F0DE5BB-71DD-4EF8-9048-7BB93C11B2A8}"/>
    <cellStyle name="Calculation 4 2 2 3 3" xfId="3265" xr:uid="{00000000-0005-0000-0000-00008E040000}"/>
    <cellStyle name="Calculation 4 2 2 3_O&amp;M - Equipment Unit Rates" xfId="4941" xr:uid="{199D1DED-731F-417E-B751-73FE3A87C80B}"/>
    <cellStyle name="Calculation 4 2 2 4" xfId="3261" xr:uid="{00000000-0005-0000-0000-00008F040000}"/>
    <cellStyle name="Calculation 4 2 2_O&amp;M - Equipment Unit Rates" xfId="4937" xr:uid="{7EE23563-6C53-4322-BC22-485436068BFF}"/>
    <cellStyle name="Calculation 4 2 3" xfId="948" xr:uid="{00000000-0005-0000-0000-000090040000}"/>
    <cellStyle name="Calculation 4 2 3 2" xfId="949" xr:uid="{00000000-0005-0000-0000-000091040000}"/>
    <cellStyle name="Calculation 4 2 3 2 2" xfId="950" xr:uid="{00000000-0005-0000-0000-000092040000}"/>
    <cellStyle name="Calculation 4 2 3 2 2 2" xfId="3269" xr:uid="{00000000-0005-0000-0000-000093040000}"/>
    <cellStyle name="Calculation 4 2 3 2 2_O&amp;M - Equipment Unit Rates" xfId="4945" xr:uid="{34625BF9-3AFF-4EF3-B2C9-39D95BD9C686}"/>
    <cellStyle name="Calculation 4 2 3 2 3" xfId="3268" xr:uid="{00000000-0005-0000-0000-000094040000}"/>
    <cellStyle name="Calculation 4 2 3 2_O&amp;M - Equipment Unit Rates" xfId="4944" xr:uid="{465364B6-4ABC-4505-8962-CBBA96A2C561}"/>
    <cellStyle name="Calculation 4 2 3 3" xfId="3267" xr:uid="{00000000-0005-0000-0000-000095040000}"/>
    <cellStyle name="Calculation 4 2 3_O&amp;M - Equipment Unit Rates" xfId="4943" xr:uid="{023E117A-80E5-4382-BFDB-518CC3E66E81}"/>
    <cellStyle name="Calculation 4 2 4" xfId="951" xr:uid="{00000000-0005-0000-0000-000096040000}"/>
    <cellStyle name="Calculation 4 2 4 2" xfId="952" xr:uid="{00000000-0005-0000-0000-000097040000}"/>
    <cellStyle name="Calculation 4 2 4 2 2" xfId="3271" xr:uid="{00000000-0005-0000-0000-000098040000}"/>
    <cellStyle name="Calculation 4 2 4 2_O&amp;M - Equipment Unit Rates" xfId="4947" xr:uid="{E7D01D77-13C2-4AB5-989F-9A8D67110F4A}"/>
    <cellStyle name="Calculation 4 2 4 3" xfId="3270" xr:uid="{00000000-0005-0000-0000-000099040000}"/>
    <cellStyle name="Calculation 4 2 4_O&amp;M - Equipment Unit Rates" xfId="4946" xr:uid="{70A8EDF0-921D-4641-B420-42D6B5ECCF93}"/>
    <cellStyle name="Calculation 4 2 5" xfId="3260" xr:uid="{00000000-0005-0000-0000-00009A040000}"/>
    <cellStyle name="Calculation 4 2_O&amp;M - Equipment Unit Rates" xfId="4936" xr:uid="{E87C9EAB-2B2F-4810-9AA2-8742F4255958}"/>
    <cellStyle name="Calculation 4 3" xfId="953" xr:uid="{00000000-0005-0000-0000-00009B040000}"/>
    <cellStyle name="Calculation 4 3 2" xfId="954" xr:uid="{00000000-0005-0000-0000-00009C040000}"/>
    <cellStyle name="Calculation 4 3 2 2" xfId="955" xr:uid="{00000000-0005-0000-0000-00009D040000}"/>
    <cellStyle name="Calculation 4 3 2 2 2" xfId="956" xr:uid="{00000000-0005-0000-0000-00009E040000}"/>
    <cellStyle name="Calculation 4 3 2 2 2 2" xfId="3275" xr:uid="{00000000-0005-0000-0000-00009F040000}"/>
    <cellStyle name="Calculation 4 3 2 2 2_O&amp;M - Equipment Unit Rates" xfId="4951" xr:uid="{C358ADA3-068B-4BD7-8AE7-B82EAA424F7B}"/>
    <cellStyle name="Calculation 4 3 2 2 3" xfId="3274" xr:uid="{00000000-0005-0000-0000-0000A0040000}"/>
    <cellStyle name="Calculation 4 3 2 2_O&amp;M - Equipment Unit Rates" xfId="4950" xr:uid="{839BA178-F454-4521-86BD-33C9DDCB5512}"/>
    <cellStyle name="Calculation 4 3 2 3" xfId="3273" xr:uid="{00000000-0005-0000-0000-0000A1040000}"/>
    <cellStyle name="Calculation 4 3 2_O&amp;M - Equipment Unit Rates" xfId="4949" xr:uid="{A5BF8286-28D7-412B-AFBD-17134EE1DCAE}"/>
    <cellStyle name="Calculation 4 3 3" xfId="957" xr:uid="{00000000-0005-0000-0000-0000A2040000}"/>
    <cellStyle name="Calculation 4 3 3 2" xfId="958" xr:uid="{00000000-0005-0000-0000-0000A3040000}"/>
    <cellStyle name="Calculation 4 3 3 2 2" xfId="3277" xr:uid="{00000000-0005-0000-0000-0000A4040000}"/>
    <cellStyle name="Calculation 4 3 3 2_O&amp;M - Equipment Unit Rates" xfId="4953" xr:uid="{545FE81B-D53D-457F-8869-885434FDE1A3}"/>
    <cellStyle name="Calculation 4 3 3 3" xfId="3276" xr:uid="{00000000-0005-0000-0000-0000A5040000}"/>
    <cellStyle name="Calculation 4 3 3_O&amp;M - Equipment Unit Rates" xfId="4952" xr:uid="{7AC791BD-65CF-4510-80A3-0651D3B93DF5}"/>
    <cellStyle name="Calculation 4 3 4" xfId="3272" xr:uid="{00000000-0005-0000-0000-0000A6040000}"/>
    <cellStyle name="Calculation 4 3_O&amp;M - Equipment Unit Rates" xfId="4948" xr:uid="{965091A5-D9C4-4FE0-961F-172A19EF858D}"/>
    <cellStyle name="Calculation 4 4" xfId="959" xr:uid="{00000000-0005-0000-0000-0000A7040000}"/>
    <cellStyle name="Calculation 4 4 2" xfId="960" xr:uid="{00000000-0005-0000-0000-0000A8040000}"/>
    <cellStyle name="Calculation 4 4 2 2" xfId="961" xr:uid="{00000000-0005-0000-0000-0000A9040000}"/>
    <cellStyle name="Calculation 4 4 2 2 2" xfId="3280" xr:uid="{00000000-0005-0000-0000-0000AA040000}"/>
    <cellStyle name="Calculation 4 4 2 2_O&amp;M - Equipment Unit Rates" xfId="4956" xr:uid="{61FECFF4-5324-4945-A4BE-1EB09EFD26FB}"/>
    <cellStyle name="Calculation 4 4 2 3" xfId="3279" xr:uid="{00000000-0005-0000-0000-0000AB040000}"/>
    <cellStyle name="Calculation 4 4 2_O&amp;M - Equipment Unit Rates" xfId="4955" xr:uid="{CEDA73E8-9C0E-4E98-AE45-E66CA5A29C72}"/>
    <cellStyle name="Calculation 4 4 3" xfId="3278" xr:uid="{00000000-0005-0000-0000-0000AC040000}"/>
    <cellStyle name="Calculation 4 4_O&amp;M - Equipment Unit Rates" xfId="4954" xr:uid="{3E566567-00B5-430B-A80B-A6DE5D65093F}"/>
    <cellStyle name="Calculation 4 5" xfId="962" xr:uid="{00000000-0005-0000-0000-0000AD040000}"/>
    <cellStyle name="Calculation 4 5 2" xfId="963" xr:uid="{00000000-0005-0000-0000-0000AE040000}"/>
    <cellStyle name="Calculation 4 5 2 2" xfId="3282" xr:uid="{00000000-0005-0000-0000-0000AF040000}"/>
    <cellStyle name="Calculation 4 5 2_O&amp;M - Equipment Unit Rates" xfId="4958" xr:uid="{6215479A-D136-48FC-9C94-11BB6505C1BF}"/>
    <cellStyle name="Calculation 4 5 3" xfId="3281" xr:uid="{00000000-0005-0000-0000-0000B0040000}"/>
    <cellStyle name="Calculation 4 5_O&amp;M - Equipment Unit Rates" xfId="4957" xr:uid="{396E397A-6C95-41F9-9366-4C26DC87FA0A}"/>
    <cellStyle name="Calculation 4 6" xfId="3259" xr:uid="{00000000-0005-0000-0000-0000B1040000}"/>
    <cellStyle name="Calculation 4_O&amp;M - Equipment Unit Rates" xfId="4935" xr:uid="{C6BD0075-3C1C-465A-97A5-553715407E84}"/>
    <cellStyle name="Calculation 5" xfId="964" xr:uid="{00000000-0005-0000-0000-0000B2040000}"/>
    <cellStyle name="Calculation 5 2" xfId="965" xr:uid="{00000000-0005-0000-0000-0000B3040000}"/>
    <cellStyle name="Calculation 5 2 2" xfId="966" xr:uid="{00000000-0005-0000-0000-0000B4040000}"/>
    <cellStyle name="Calculation 5 2 2 2" xfId="967" xr:uid="{00000000-0005-0000-0000-0000B5040000}"/>
    <cellStyle name="Calculation 5 2 2 2 2" xfId="968" xr:uid="{00000000-0005-0000-0000-0000B6040000}"/>
    <cellStyle name="Calculation 5 2 2 2 2 2" xfId="969" xr:uid="{00000000-0005-0000-0000-0000B7040000}"/>
    <cellStyle name="Calculation 5 2 2 2 2 2 2" xfId="3288" xr:uid="{00000000-0005-0000-0000-0000B8040000}"/>
    <cellStyle name="Calculation 5 2 2 2 2 2_O&amp;M - Equipment Unit Rates" xfId="4964" xr:uid="{6AECE08D-92D5-4934-92A9-829282489CC0}"/>
    <cellStyle name="Calculation 5 2 2 2 2 3" xfId="3287" xr:uid="{00000000-0005-0000-0000-0000B9040000}"/>
    <cellStyle name="Calculation 5 2 2 2 2_O&amp;M - Equipment Unit Rates" xfId="4963" xr:uid="{523A583F-F594-4F10-8B0A-B8C87ADFDFC5}"/>
    <cellStyle name="Calculation 5 2 2 2 3" xfId="3286" xr:uid="{00000000-0005-0000-0000-0000BA040000}"/>
    <cellStyle name="Calculation 5 2 2 2_O&amp;M - Equipment Unit Rates" xfId="4962" xr:uid="{576E0E0D-7503-43DE-99BC-17006619973E}"/>
    <cellStyle name="Calculation 5 2 2 3" xfId="970" xr:uid="{00000000-0005-0000-0000-0000BB040000}"/>
    <cellStyle name="Calculation 5 2 2 3 2" xfId="971" xr:uid="{00000000-0005-0000-0000-0000BC040000}"/>
    <cellStyle name="Calculation 5 2 2 3 2 2" xfId="3290" xr:uid="{00000000-0005-0000-0000-0000BD040000}"/>
    <cellStyle name="Calculation 5 2 2 3 2_O&amp;M - Equipment Unit Rates" xfId="4966" xr:uid="{9F3AECAD-DF8B-4D37-A2F4-BD18B8A0123A}"/>
    <cellStyle name="Calculation 5 2 2 3 3" xfId="3289" xr:uid="{00000000-0005-0000-0000-0000BE040000}"/>
    <cellStyle name="Calculation 5 2 2 3_O&amp;M - Equipment Unit Rates" xfId="4965" xr:uid="{51115B5D-9CC8-4D3D-B88B-31A6F979DE4A}"/>
    <cellStyle name="Calculation 5 2 2 4" xfId="3285" xr:uid="{00000000-0005-0000-0000-0000BF040000}"/>
    <cellStyle name="Calculation 5 2 2_O&amp;M - Equipment Unit Rates" xfId="4961" xr:uid="{4D98CC7A-E74A-4FB8-A88C-8E6CF12D1D27}"/>
    <cellStyle name="Calculation 5 2 3" xfId="972" xr:uid="{00000000-0005-0000-0000-0000C0040000}"/>
    <cellStyle name="Calculation 5 2 3 2" xfId="973" xr:uid="{00000000-0005-0000-0000-0000C1040000}"/>
    <cellStyle name="Calculation 5 2 3 2 2" xfId="974" xr:uid="{00000000-0005-0000-0000-0000C2040000}"/>
    <cellStyle name="Calculation 5 2 3 2 2 2" xfId="3293" xr:uid="{00000000-0005-0000-0000-0000C3040000}"/>
    <cellStyle name="Calculation 5 2 3 2 2_O&amp;M - Equipment Unit Rates" xfId="4969" xr:uid="{1ACD0591-E80F-458F-B17F-46D932218B32}"/>
    <cellStyle name="Calculation 5 2 3 2 3" xfId="3292" xr:uid="{00000000-0005-0000-0000-0000C4040000}"/>
    <cellStyle name="Calculation 5 2 3 2_O&amp;M - Equipment Unit Rates" xfId="4968" xr:uid="{8D7D2395-C76B-45F5-8F4B-0A1614EE35D6}"/>
    <cellStyle name="Calculation 5 2 3 3" xfId="3291" xr:uid="{00000000-0005-0000-0000-0000C5040000}"/>
    <cellStyle name="Calculation 5 2 3_O&amp;M - Equipment Unit Rates" xfId="4967" xr:uid="{E488113C-B496-4DD8-BD15-9362E6EB74EC}"/>
    <cellStyle name="Calculation 5 2 4" xfId="975" xr:uid="{00000000-0005-0000-0000-0000C6040000}"/>
    <cellStyle name="Calculation 5 2 4 2" xfId="976" xr:uid="{00000000-0005-0000-0000-0000C7040000}"/>
    <cellStyle name="Calculation 5 2 4 2 2" xfId="3295" xr:uid="{00000000-0005-0000-0000-0000C8040000}"/>
    <cellStyle name="Calculation 5 2 4 2_O&amp;M - Equipment Unit Rates" xfId="4971" xr:uid="{F7D8D66C-6714-49A4-BE6F-A08778819BD7}"/>
    <cellStyle name="Calculation 5 2 4 3" xfId="3294" xr:uid="{00000000-0005-0000-0000-0000C9040000}"/>
    <cellStyle name="Calculation 5 2 4_O&amp;M - Equipment Unit Rates" xfId="4970" xr:uid="{2EEE162A-DF08-46A2-9B49-9525540E3303}"/>
    <cellStyle name="Calculation 5 2 5" xfId="3284" xr:uid="{00000000-0005-0000-0000-0000CA040000}"/>
    <cellStyle name="Calculation 5 2_O&amp;M - Equipment Unit Rates" xfId="4960" xr:uid="{E251E608-4DAD-4049-B605-C53F23E982A3}"/>
    <cellStyle name="Calculation 5 3" xfId="977" xr:uid="{00000000-0005-0000-0000-0000CB040000}"/>
    <cellStyle name="Calculation 5 3 2" xfId="978" xr:uid="{00000000-0005-0000-0000-0000CC040000}"/>
    <cellStyle name="Calculation 5 3 2 2" xfId="979" xr:uid="{00000000-0005-0000-0000-0000CD040000}"/>
    <cellStyle name="Calculation 5 3 2 2 2" xfId="980" xr:uid="{00000000-0005-0000-0000-0000CE040000}"/>
    <cellStyle name="Calculation 5 3 2 2 2 2" xfId="3299" xr:uid="{00000000-0005-0000-0000-0000CF040000}"/>
    <cellStyle name="Calculation 5 3 2 2 2_O&amp;M - Equipment Unit Rates" xfId="4975" xr:uid="{760D312A-5A68-4304-82C9-463ADB538A65}"/>
    <cellStyle name="Calculation 5 3 2 2 3" xfId="3298" xr:uid="{00000000-0005-0000-0000-0000D0040000}"/>
    <cellStyle name="Calculation 5 3 2 2_O&amp;M - Equipment Unit Rates" xfId="4974" xr:uid="{DFDE4490-9463-43F5-9E4D-44B1A281259F}"/>
    <cellStyle name="Calculation 5 3 2 3" xfId="3297" xr:uid="{00000000-0005-0000-0000-0000D1040000}"/>
    <cellStyle name="Calculation 5 3 2_O&amp;M - Equipment Unit Rates" xfId="4973" xr:uid="{F615B35B-3002-4F1B-ADEF-8DF588825EB0}"/>
    <cellStyle name="Calculation 5 3 3" xfId="981" xr:uid="{00000000-0005-0000-0000-0000D2040000}"/>
    <cellStyle name="Calculation 5 3 3 2" xfId="982" xr:uid="{00000000-0005-0000-0000-0000D3040000}"/>
    <cellStyle name="Calculation 5 3 3 2 2" xfId="3301" xr:uid="{00000000-0005-0000-0000-0000D4040000}"/>
    <cellStyle name="Calculation 5 3 3 2_O&amp;M - Equipment Unit Rates" xfId="4977" xr:uid="{D2FDC761-B789-468D-B3F9-E2D05F4EA1CA}"/>
    <cellStyle name="Calculation 5 3 3 3" xfId="3300" xr:uid="{00000000-0005-0000-0000-0000D5040000}"/>
    <cellStyle name="Calculation 5 3 3_O&amp;M - Equipment Unit Rates" xfId="4976" xr:uid="{58438DFB-0020-4C21-9D38-22C861E34382}"/>
    <cellStyle name="Calculation 5 3 4" xfId="3296" xr:uid="{00000000-0005-0000-0000-0000D6040000}"/>
    <cellStyle name="Calculation 5 3_O&amp;M - Equipment Unit Rates" xfId="4972" xr:uid="{FE550452-282D-4BC6-9AD2-367264D272CE}"/>
    <cellStyle name="Calculation 5 4" xfId="983" xr:uid="{00000000-0005-0000-0000-0000D7040000}"/>
    <cellStyle name="Calculation 5 4 2" xfId="984" xr:uid="{00000000-0005-0000-0000-0000D8040000}"/>
    <cellStyle name="Calculation 5 4 2 2" xfId="985" xr:uid="{00000000-0005-0000-0000-0000D9040000}"/>
    <cellStyle name="Calculation 5 4 2 2 2" xfId="3304" xr:uid="{00000000-0005-0000-0000-0000DA040000}"/>
    <cellStyle name="Calculation 5 4 2 2_O&amp;M - Equipment Unit Rates" xfId="4980" xr:uid="{DD13ED5B-846D-4D37-909E-55D1E91A1FCB}"/>
    <cellStyle name="Calculation 5 4 2 3" xfId="3303" xr:uid="{00000000-0005-0000-0000-0000DB040000}"/>
    <cellStyle name="Calculation 5 4 2_O&amp;M - Equipment Unit Rates" xfId="4979" xr:uid="{70F95920-9AD0-4067-9AE3-F1A9E916D220}"/>
    <cellStyle name="Calculation 5 4 3" xfId="3302" xr:uid="{00000000-0005-0000-0000-0000DC040000}"/>
    <cellStyle name="Calculation 5 4_O&amp;M - Equipment Unit Rates" xfId="4978" xr:uid="{5499DFA1-2D38-47DA-BF0E-B8BD3CC23558}"/>
    <cellStyle name="Calculation 5 5" xfId="986" xr:uid="{00000000-0005-0000-0000-0000DD040000}"/>
    <cellStyle name="Calculation 5 5 2" xfId="987" xr:uid="{00000000-0005-0000-0000-0000DE040000}"/>
    <cellStyle name="Calculation 5 5 2 2" xfId="3306" xr:uid="{00000000-0005-0000-0000-0000DF040000}"/>
    <cellStyle name="Calculation 5 5 2_O&amp;M - Equipment Unit Rates" xfId="4982" xr:uid="{A109D10E-A0FB-4D13-8868-5C1592C717EC}"/>
    <cellStyle name="Calculation 5 5 3" xfId="3305" xr:uid="{00000000-0005-0000-0000-0000E0040000}"/>
    <cellStyle name="Calculation 5 5_O&amp;M - Equipment Unit Rates" xfId="4981" xr:uid="{4527CF7C-E3C4-4EA8-8F98-2E061F7A7202}"/>
    <cellStyle name="Calculation 5 6" xfId="3283" xr:uid="{00000000-0005-0000-0000-0000E1040000}"/>
    <cellStyle name="Calculation 5_O&amp;M - Equipment Unit Rates" xfId="4959" xr:uid="{E1895DDD-3184-4D51-AF11-86348078841F}"/>
    <cellStyle name="Calculation 6" xfId="988" xr:uid="{00000000-0005-0000-0000-0000E2040000}"/>
    <cellStyle name="Calculation 6 2" xfId="989" xr:uid="{00000000-0005-0000-0000-0000E3040000}"/>
    <cellStyle name="Calculation 6 2 2" xfId="990" xr:uid="{00000000-0005-0000-0000-0000E4040000}"/>
    <cellStyle name="Calculation 6 2 2 2" xfId="991" xr:uid="{00000000-0005-0000-0000-0000E5040000}"/>
    <cellStyle name="Calculation 6 2 2 2 2" xfId="992" xr:uid="{00000000-0005-0000-0000-0000E6040000}"/>
    <cellStyle name="Calculation 6 2 2 2 2 2" xfId="993" xr:uid="{00000000-0005-0000-0000-0000E7040000}"/>
    <cellStyle name="Calculation 6 2 2 2 2 2 2" xfId="3312" xr:uid="{00000000-0005-0000-0000-0000E8040000}"/>
    <cellStyle name="Calculation 6 2 2 2 2 2_O&amp;M - Equipment Unit Rates" xfId="4988" xr:uid="{06090278-7423-457E-AE67-47C94D614348}"/>
    <cellStyle name="Calculation 6 2 2 2 2 3" xfId="3311" xr:uid="{00000000-0005-0000-0000-0000E9040000}"/>
    <cellStyle name="Calculation 6 2 2 2 2_O&amp;M - Equipment Unit Rates" xfId="4987" xr:uid="{3F044E72-3FC1-439B-B2C7-1F7004A66CBC}"/>
    <cellStyle name="Calculation 6 2 2 2 3" xfId="3310" xr:uid="{00000000-0005-0000-0000-0000EA040000}"/>
    <cellStyle name="Calculation 6 2 2 2_O&amp;M - Equipment Unit Rates" xfId="4986" xr:uid="{B1EC34E1-E4D5-4611-B2F2-388CB0A55985}"/>
    <cellStyle name="Calculation 6 2 2 3" xfId="994" xr:uid="{00000000-0005-0000-0000-0000EB040000}"/>
    <cellStyle name="Calculation 6 2 2 3 2" xfId="995" xr:uid="{00000000-0005-0000-0000-0000EC040000}"/>
    <cellStyle name="Calculation 6 2 2 3 2 2" xfId="3314" xr:uid="{00000000-0005-0000-0000-0000ED040000}"/>
    <cellStyle name="Calculation 6 2 2 3 2_O&amp;M - Equipment Unit Rates" xfId="4990" xr:uid="{F5511D65-4916-464E-AD90-006711B22A8D}"/>
    <cellStyle name="Calculation 6 2 2 3 3" xfId="3313" xr:uid="{00000000-0005-0000-0000-0000EE040000}"/>
    <cellStyle name="Calculation 6 2 2 3_O&amp;M - Equipment Unit Rates" xfId="4989" xr:uid="{D1EC4248-24AF-4387-9FD8-88BD367B837B}"/>
    <cellStyle name="Calculation 6 2 2 4" xfId="3309" xr:uid="{00000000-0005-0000-0000-0000EF040000}"/>
    <cellStyle name="Calculation 6 2 2_O&amp;M - Equipment Unit Rates" xfId="4985" xr:uid="{41624FB5-979D-48AE-94AE-637924FE462D}"/>
    <cellStyle name="Calculation 6 2 3" xfId="996" xr:uid="{00000000-0005-0000-0000-0000F0040000}"/>
    <cellStyle name="Calculation 6 2 3 2" xfId="997" xr:uid="{00000000-0005-0000-0000-0000F1040000}"/>
    <cellStyle name="Calculation 6 2 3 2 2" xfId="998" xr:uid="{00000000-0005-0000-0000-0000F2040000}"/>
    <cellStyle name="Calculation 6 2 3 2 2 2" xfId="3317" xr:uid="{00000000-0005-0000-0000-0000F3040000}"/>
    <cellStyle name="Calculation 6 2 3 2 2_O&amp;M - Equipment Unit Rates" xfId="4993" xr:uid="{151195F6-C3A2-4FF5-998A-F5EE8DD05DB4}"/>
    <cellStyle name="Calculation 6 2 3 2 3" xfId="3316" xr:uid="{00000000-0005-0000-0000-0000F4040000}"/>
    <cellStyle name="Calculation 6 2 3 2_O&amp;M - Equipment Unit Rates" xfId="4992" xr:uid="{F9E85025-9717-4126-832E-45FB586ABEC3}"/>
    <cellStyle name="Calculation 6 2 3 3" xfId="3315" xr:uid="{00000000-0005-0000-0000-0000F5040000}"/>
    <cellStyle name="Calculation 6 2 3_O&amp;M - Equipment Unit Rates" xfId="4991" xr:uid="{25BC0DB0-59EB-4133-BCAC-51E8000B4E6D}"/>
    <cellStyle name="Calculation 6 2 4" xfId="999" xr:uid="{00000000-0005-0000-0000-0000F6040000}"/>
    <cellStyle name="Calculation 6 2 4 2" xfId="1000" xr:uid="{00000000-0005-0000-0000-0000F7040000}"/>
    <cellStyle name="Calculation 6 2 4 2 2" xfId="3319" xr:uid="{00000000-0005-0000-0000-0000F8040000}"/>
    <cellStyle name="Calculation 6 2 4 2_O&amp;M - Equipment Unit Rates" xfId="4995" xr:uid="{F3AA9931-FAA4-454B-ADAC-CA50BC748EB5}"/>
    <cellStyle name="Calculation 6 2 4 3" xfId="3318" xr:uid="{00000000-0005-0000-0000-0000F9040000}"/>
    <cellStyle name="Calculation 6 2 4_O&amp;M - Equipment Unit Rates" xfId="4994" xr:uid="{8EE3CB07-2BE4-4E22-A2BE-D27587432540}"/>
    <cellStyle name="Calculation 6 2 5" xfId="3308" xr:uid="{00000000-0005-0000-0000-0000FA040000}"/>
    <cellStyle name="Calculation 6 2_O&amp;M - Equipment Unit Rates" xfId="4984" xr:uid="{BAB4F234-CCE7-4E7E-8CFC-072FF766006F}"/>
    <cellStyle name="Calculation 6 3" xfId="1001" xr:uid="{00000000-0005-0000-0000-0000FB040000}"/>
    <cellStyle name="Calculation 6 3 2" xfId="1002" xr:uid="{00000000-0005-0000-0000-0000FC040000}"/>
    <cellStyle name="Calculation 6 3 2 2" xfId="1003" xr:uid="{00000000-0005-0000-0000-0000FD040000}"/>
    <cellStyle name="Calculation 6 3 2 2 2" xfId="1004" xr:uid="{00000000-0005-0000-0000-0000FE040000}"/>
    <cellStyle name="Calculation 6 3 2 2 2 2" xfId="3323" xr:uid="{00000000-0005-0000-0000-0000FF040000}"/>
    <cellStyle name="Calculation 6 3 2 2 2_O&amp;M - Equipment Unit Rates" xfId="4999" xr:uid="{60EEF0B1-F112-4164-B79E-3E6D44C716A5}"/>
    <cellStyle name="Calculation 6 3 2 2 3" xfId="3322" xr:uid="{00000000-0005-0000-0000-000000050000}"/>
    <cellStyle name="Calculation 6 3 2 2_O&amp;M - Equipment Unit Rates" xfId="4998" xr:uid="{F29F42E2-BF74-4844-A2B6-685E508F7B1F}"/>
    <cellStyle name="Calculation 6 3 2 3" xfId="3321" xr:uid="{00000000-0005-0000-0000-000001050000}"/>
    <cellStyle name="Calculation 6 3 2_O&amp;M - Equipment Unit Rates" xfId="4997" xr:uid="{720EBD38-C4DD-4E28-A0A4-6B32320EA04A}"/>
    <cellStyle name="Calculation 6 3 3" xfId="1005" xr:uid="{00000000-0005-0000-0000-000002050000}"/>
    <cellStyle name="Calculation 6 3 3 2" xfId="1006" xr:uid="{00000000-0005-0000-0000-000003050000}"/>
    <cellStyle name="Calculation 6 3 3 2 2" xfId="3325" xr:uid="{00000000-0005-0000-0000-000004050000}"/>
    <cellStyle name="Calculation 6 3 3 2_O&amp;M - Equipment Unit Rates" xfId="5001" xr:uid="{9FF44B58-20E6-4C60-9F71-EFCD3CF37758}"/>
    <cellStyle name="Calculation 6 3 3 3" xfId="3324" xr:uid="{00000000-0005-0000-0000-000005050000}"/>
    <cellStyle name="Calculation 6 3 3_O&amp;M - Equipment Unit Rates" xfId="5000" xr:uid="{37760787-8236-4731-8DC5-F404195E47A9}"/>
    <cellStyle name="Calculation 6 3 4" xfId="3320" xr:uid="{00000000-0005-0000-0000-000006050000}"/>
    <cellStyle name="Calculation 6 3_O&amp;M - Equipment Unit Rates" xfId="4996" xr:uid="{B540C720-AF84-4BCF-ACDE-0B67E45DBCA9}"/>
    <cellStyle name="Calculation 6 4" xfId="1007" xr:uid="{00000000-0005-0000-0000-000007050000}"/>
    <cellStyle name="Calculation 6 4 2" xfId="1008" xr:uid="{00000000-0005-0000-0000-000008050000}"/>
    <cellStyle name="Calculation 6 4 2 2" xfId="1009" xr:uid="{00000000-0005-0000-0000-000009050000}"/>
    <cellStyle name="Calculation 6 4 2 2 2" xfId="3328" xr:uid="{00000000-0005-0000-0000-00000A050000}"/>
    <cellStyle name="Calculation 6 4 2 2_O&amp;M - Equipment Unit Rates" xfId="5004" xr:uid="{503B7415-C2D2-4478-BB25-9B0EDAE784CE}"/>
    <cellStyle name="Calculation 6 4 2 3" xfId="3327" xr:uid="{00000000-0005-0000-0000-00000B050000}"/>
    <cellStyle name="Calculation 6 4 2_O&amp;M - Equipment Unit Rates" xfId="5003" xr:uid="{288C7C5F-8351-445D-9C36-7F7A5AF67BA6}"/>
    <cellStyle name="Calculation 6 4 3" xfId="3326" xr:uid="{00000000-0005-0000-0000-00000C050000}"/>
    <cellStyle name="Calculation 6 4_O&amp;M - Equipment Unit Rates" xfId="5002" xr:uid="{4ADC2BF0-C7AA-4040-B02F-204C3894B848}"/>
    <cellStyle name="Calculation 6 5" xfId="1010" xr:uid="{00000000-0005-0000-0000-00000D050000}"/>
    <cellStyle name="Calculation 6 5 2" xfId="1011" xr:uid="{00000000-0005-0000-0000-00000E050000}"/>
    <cellStyle name="Calculation 6 5 2 2" xfId="3330" xr:uid="{00000000-0005-0000-0000-00000F050000}"/>
    <cellStyle name="Calculation 6 5 2_O&amp;M - Equipment Unit Rates" xfId="5006" xr:uid="{DCEFD62B-84E1-4EC3-90E2-40F52605A28B}"/>
    <cellStyle name="Calculation 6 5 3" xfId="3329" xr:uid="{00000000-0005-0000-0000-000010050000}"/>
    <cellStyle name="Calculation 6 5_O&amp;M - Equipment Unit Rates" xfId="5005" xr:uid="{CDAE764B-1C4F-4EAA-9D40-BA7AA04E1492}"/>
    <cellStyle name="Calculation 6 6" xfId="3307" xr:uid="{00000000-0005-0000-0000-000011050000}"/>
    <cellStyle name="Calculation 6_O&amp;M - Equipment Unit Rates" xfId="4983" xr:uid="{70EE35A6-5F0C-43BB-BF61-24B73DC7EC37}"/>
    <cellStyle name="Calculation 7" xfId="1012" xr:uid="{00000000-0005-0000-0000-000012050000}"/>
    <cellStyle name="Calculation 7 2" xfId="1013" xr:uid="{00000000-0005-0000-0000-000013050000}"/>
    <cellStyle name="Calculation 7 2 2" xfId="1014" xr:uid="{00000000-0005-0000-0000-000014050000}"/>
    <cellStyle name="Calculation 7 2 2 2" xfId="1015" xr:uid="{00000000-0005-0000-0000-000015050000}"/>
    <cellStyle name="Calculation 7 2 2 2 2" xfId="1016" xr:uid="{00000000-0005-0000-0000-000016050000}"/>
    <cellStyle name="Calculation 7 2 2 2 2 2" xfId="1017" xr:uid="{00000000-0005-0000-0000-000017050000}"/>
    <cellStyle name="Calculation 7 2 2 2 2 2 2" xfId="3336" xr:uid="{00000000-0005-0000-0000-000018050000}"/>
    <cellStyle name="Calculation 7 2 2 2 2 2_O&amp;M - Equipment Unit Rates" xfId="5012" xr:uid="{B56E0A6B-1085-465A-B952-2FEE74EA4B9D}"/>
    <cellStyle name="Calculation 7 2 2 2 2 3" xfId="3335" xr:uid="{00000000-0005-0000-0000-000019050000}"/>
    <cellStyle name="Calculation 7 2 2 2 2_O&amp;M - Equipment Unit Rates" xfId="5011" xr:uid="{B46D018C-54BB-4EA1-8F3B-8A3AAD49F5FA}"/>
    <cellStyle name="Calculation 7 2 2 2 3" xfId="3334" xr:uid="{00000000-0005-0000-0000-00001A050000}"/>
    <cellStyle name="Calculation 7 2 2 2_O&amp;M - Equipment Unit Rates" xfId="5010" xr:uid="{C3A495F1-356E-4F69-80BE-81D9070719FE}"/>
    <cellStyle name="Calculation 7 2 2 3" xfId="1018" xr:uid="{00000000-0005-0000-0000-00001B050000}"/>
    <cellStyle name="Calculation 7 2 2 3 2" xfId="1019" xr:uid="{00000000-0005-0000-0000-00001C050000}"/>
    <cellStyle name="Calculation 7 2 2 3 2 2" xfId="3338" xr:uid="{00000000-0005-0000-0000-00001D050000}"/>
    <cellStyle name="Calculation 7 2 2 3 2_O&amp;M - Equipment Unit Rates" xfId="5014" xr:uid="{632DF5AC-EF29-4B74-B608-5DEF45E18A00}"/>
    <cellStyle name="Calculation 7 2 2 3 3" xfId="3337" xr:uid="{00000000-0005-0000-0000-00001E050000}"/>
    <cellStyle name="Calculation 7 2 2 3_O&amp;M - Equipment Unit Rates" xfId="5013" xr:uid="{60A5B49C-AEB3-47E6-99CF-6A37700F5303}"/>
    <cellStyle name="Calculation 7 2 2 4" xfId="3333" xr:uid="{00000000-0005-0000-0000-00001F050000}"/>
    <cellStyle name="Calculation 7 2 2_O&amp;M - Equipment Unit Rates" xfId="5009" xr:uid="{6EEF47DE-C793-4B88-AE56-AD4D890FB6B1}"/>
    <cellStyle name="Calculation 7 2 3" xfId="1020" xr:uid="{00000000-0005-0000-0000-000020050000}"/>
    <cellStyle name="Calculation 7 2 3 2" xfId="1021" xr:uid="{00000000-0005-0000-0000-000021050000}"/>
    <cellStyle name="Calculation 7 2 3 2 2" xfId="1022" xr:uid="{00000000-0005-0000-0000-000022050000}"/>
    <cellStyle name="Calculation 7 2 3 2 2 2" xfId="3341" xr:uid="{00000000-0005-0000-0000-000023050000}"/>
    <cellStyle name="Calculation 7 2 3 2 2_O&amp;M - Equipment Unit Rates" xfId="5017" xr:uid="{9357BC2B-A9FB-4BA9-89BF-7083203EDD6F}"/>
    <cellStyle name="Calculation 7 2 3 2 3" xfId="3340" xr:uid="{00000000-0005-0000-0000-000024050000}"/>
    <cellStyle name="Calculation 7 2 3 2_O&amp;M - Equipment Unit Rates" xfId="5016" xr:uid="{D72A7E98-519F-4A90-B7EC-F1602619CE60}"/>
    <cellStyle name="Calculation 7 2 3 3" xfId="3339" xr:uid="{00000000-0005-0000-0000-000025050000}"/>
    <cellStyle name="Calculation 7 2 3_O&amp;M - Equipment Unit Rates" xfId="5015" xr:uid="{47885D60-686F-4B6F-AD81-0BFB32AED139}"/>
    <cellStyle name="Calculation 7 2 4" xfId="1023" xr:uid="{00000000-0005-0000-0000-000026050000}"/>
    <cellStyle name="Calculation 7 2 4 2" xfId="1024" xr:uid="{00000000-0005-0000-0000-000027050000}"/>
    <cellStyle name="Calculation 7 2 4 2 2" xfId="3343" xr:uid="{00000000-0005-0000-0000-000028050000}"/>
    <cellStyle name="Calculation 7 2 4 2_O&amp;M - Equipment Unit Rates" xfId="5019" xr:uid="{758E15E1-9B5E-4554-B79B-85D1572DDAE3}"/>
    <cellStyle name="Calculation 7 2 4 3" xfId="3342" xr:uid="{00000000-0005-0000-0000-000029050000}"/>
    <cellStyle name="Calculation 7 2 4_O&amp;M - Equipment Unit Rates" xfId="5018" xr:uid="{B95329CA-09A1-4114-A431-1997E0D77ADD}"/>
    <cellStyle name="Calculation 7 2 5" xfId="3332" xr:uid="{00000000-0005-0000-0000-00002A050000}"/>
    <cellStyle name="Calculation 7 2_O&amp;M - Equipment Unit Rates" xfId="5008" xr:uid="{3D689F98-EC62-4445-BA65-9111690668AD}"/>
    <cellStyle name="Calculation 7 3" xfId="1025" xr:uid="{00000000-0005-0000-0000-00002B050000}"/>
    <cellStyle name="Calculation 7 3 2" xfId="1026" xr:uid="{00000000-0005-0000-0000-00002C050000}"/>
    <cellStyle name="Calculation 7 3 2 2" xfId="1027" xr:uid="{00000000-0005-0000-0000-00002D050000}"/>
    <cellStyle name="Calculation 7 3 2 2 2" xfId="1028" xr:uid="{00000000-0005-0000-0000-00002E050000}"/>
    <cellStyle name="Calculation 7 3 2 2 2 2" xfId="3347" xr:uid="{00000000-0005-0000-0000-00002F050000}"/>
    <cellStyle name="Calculation 7 3 2 2 2_O&amp;M - Equipment Unit Rates" xfId="5023" xr:uid="{452ABA74-C73F-4683-99E4-4A5C3FCC5D1F}"/>
    <cellStyle name="Calculation 7 3 2 2 3" xfId="3346" xr:uid="{00000000-0005-0000-0000-000030050000}"/>
    <cellStyle name="Calculation 7 3 2 2_O&amp;M - Equipment Unit Rates" xfId="5022" xr:uid="{BE53EE41-6EFC-407C-98CA-249201067673}"/>
    <cellStyle name="Calculation 7 3 2 3" xfId="3345" xr:uid="{00000000-0005-0000-0000-000031050000}"/>
    <cellStyle name="Calculation 7 3 2_O&amp;M - Equipment Unit Rates" xfId="5021" xr:uid="{85BB2EE4-079E-4285-8600-546D77C3FC8D}"/>
    <cellStyle name="Calculation 7 3 3" xfId="1029" xr:uid="{00000000-0005-0000-0000-000032050000}"/>
    <cellStyle name="Calculation 7 3 3 2" xfId="1030" xr:uid="{00000000-0005-0000-0000-000033050000}"/>
    <cellStyle name="Calculation 7 3 3 2 2" xfId="3349" xr:uid="{00000000-0005-0000-0000-000034050000}"/>
    <cellStyle name="Calculation 7 3 3 2_O&amp;M - Equipment Unit Rates" xfId="5025" xr:uid="{644CB19F-0DA2-40FA-9B42-55F1C38DEFB3}"/>
    <cellStyle name="Calculation 7 3 3 3" xfId="3348" xr:uid="{00000000-0005-0000-0000-000035050000}"/>
    <cellStyle name="Calculation 7 3 3_O&amp;M - Equipment Unit Rates" xfId="5024" xr:uid="{45B46AC9-8D7A-41FD-B6A1-0EB1FCA65A0B}"/>
    <cellStyle name="Calculation 7 3 4" xfId="3344" xr:uid="{00000000-0005-0000-0000-000036050000}"/>
    <cellStyle name="Calculation 7 3_O&amp;M - Equipment Unit Rates" xfId="5020" xr:uid="{0085B7ED-0CEA-4FBE-8490-895A17727F59}"/>
    <cellStyle name="Calculation 7 4" xfId="1031" xr:uid="{00000000-0005-0000-0000-000037050000}"/>
    <cellStyle name="Calculation 7 4 2" xfId="1032" xr:uid="{00000000-0005-0000-0000-000038050000}"/>
    <cellStyle name="Calculation 7 4 2 2" xfId="1033" xr:uid="{00000000-0005-0000-0000-000039050000}"/>
    <cellStyle name="Calculation 7 4 2 2 2" xfId="3352" xr:uid="{00000000-0005-0000-0000-00003A050000}"/>
    <cellStyle name="Calculation 7 4 2 2_O&amp;M - Equipment Unit Rates" xfId="5028" xr:uid="{FD228676-DBF6-4777-8B30-06FF92D38BEA}"/>
    <cellStyle name="Calculation 7 4 2 3" xfId="3351" xr:uid="{00000000-0005-0000-0000-00003B050000}"/>
    <cellStyle name="Calculation 7 4 2_O&amp;M - Equipment Unit Rates" xfId="5027" xr:uid="{A7D81733-AF6E-4CCC-A682-404004DE1AC4}"/>
    <cellStyle name="Calculation 7 4 3" xfId="3350" xr:uid="{00000000-0005-0000-0000-00003C050000}"/>
    <cellStyle name="Calculation 7 4_O&amp;M - Equipment Unit Rates" xfId="5026" xr:uid="{70BD79B3-E34F-4062-8FA5-AA146FA4B59E}"/>
    <cellStyle name="Calculation 7 5" xfId="1034" xr:uid="{00000000-0005-0000-0000-00003D050000}"/>
    <cellStyle name="Calculation 7 5 2" xfId="1035" xr:uid="{00000000-0005-0000-0000-00003E050000}"/>
    <cellStyle name="Calculation 7 5 2 2" xfId="3354" xr:uid="{00000000-0005-0000-0000-00003F050000}"/>
    <cellStyle name="Calculation 7 5 2_O&amp;M - Equipment Unit Rates" xfId="5030" xr:uid="{78826D18-1795-41DB-8C0F-F7BEED57159D}"/>
    <cellStyle name="Calculation 7 5 3" xfId="3353" xr:uid="{00000000-0005-0000-0000-000040050000}"/>
    <cellStyle name="Calculation 7 5_O&amp;M - Equipment Unit Rates" xfId="5029" xr:uid="{D96E775D-E311-4322-B17B-DD7B91837AEA}"/>
    <cellStyle name="Calculation 7 6" xfId="3331" xr:uid="{00000000-0005-0000-0000-000041050000}"/>
    <cellStyle name="Calculation 7_O&amp;M - Equipment Unit Rates" xfId="5007" xr:uid="{B3F956DE-36B2-44F6-AAE1-B9C5313B1B2D}"/>
    <cellStyle name="Calculation 8" xfId="1036" xr:uid="{00000000-0005-0000-0000-000042050000}"/>
    <cellStyle name="Calculation 8 2" xfId="1037" xr:uid="{00000000-0005-0000-0000-000043050000}"/>
    <cellStyle name="Calculation 8 2 2" xfId="1038" xr:uid="{00000000-0005-0000-0000-000044050000}"/>
    <cellStyle name="Calculation 8 2 2 2" xfId="1039" xr:uid="{00000000-0005-0000-0000-000045050000}"/>
    <cellStyle name="Calculation 8 2 2 2 2" xfId="1040" xr:uid="{00000000-0005-0000-0000-000046050000}"/>
    <cellStyle name="Calculation 8 2 2 2 2 2" xfId="1041" xr:uid="{00000000-0005-0000-0000-000047050000}"/>
    <cellStyle name="Calculation 8 2 2 2 2 2 2" xfId="3360" xr:uid="{00000000-0005-0000-0000-000048050000}"/>
    <cellStyle name="Calculation 8 2 2 2 2 2_O&amp;M - Equipment Unit Rates" xfId="5036" xr:uid="{AE8DA656-EFFD-4A2D-8433-BA1210FB15BE}"/>
    <cellStyle name="Calculation 8 2 2 2 2 3" xfId="3359" xr:uid="{00000000-0005-0000-0000-000049050000}"/>
    <cellStyle name="Calculation 8 2 2 2 2_O&amp;M - Equipment Unit Rates" xfId="5035" xr:uid="{F8A473AC-7C8A-4A11-B627-8667C9937D66}"/>
    <cellStyle name="Calculation 8 2 2 2 3" xfId="3358" xr:uid="{00000000-0005-0000-0000-00004A050000}"/>
    <cellStyle name="Calculation 8 2 2 2_O&amp;M - Equipment Unit Rates" xfId="5034" xr:uid="{759B1819-3289-465D-9C72-C01EAD73B442}"/>
    <cellStyle name="Calculation 8 2 2 3" xfId="1042" xr:uid="{00000000-0005-0000-0000-00004B050000}"/>
    <cellStyle name="Calculation 8 2 2 3 2" xfId="1043" xr:uid="{00000000-0005-0000-0000-00004C050000}"/>
    <cellStyle name="Calculation 8 2 2 3 2 2" xfId="3362" xr:uid="{00000000-0005-0000-0000-00004D050000}"/>
    <cellStyle name="Calculation 8 2 2 3 2_O&amp;M - Equipment Unit Rates" xfId="5038" xr:uid="{7116240F-2AB3-4A60-B6BE-6B5AF0ECD7C0}"/>
    <cellStyle name="Calculation 8 2 2 3 3" xfId="3361" xr:uid="{00000000-0005-0000-0000-00004E050000}"/>
    <cellStyle name="Calculation 8 2 2 3_O&amp;M - Equipment Unit Rates" xfId="5037" xr:uid="{F21D246F-DD6A-4805-9D23-0BAA6BA1D4B8}"/>
    <cellStyle name="Calculation 8 2 2 4" xfId="3357" xr:uid="{00000000-0005-0000-0000-00004F050000}"/>
    <cellStyle name="Calculation 8 2 2_O&amp;M - Equipment Unit Rates" xfId="5033" xr:uid="{8845F2C9-F1C8-4DE5-9E45-56EBF5DCF7C7}"/>
    <cellStyle name="Calculation 8 2 3" xfId="1044" xr:uid="{00000000-0005-0000-0000-000050050000}"/>
    <cellStyle name="Calculation 8 2 3 2" xfId="1045" xr:uid="{00000000-0005-0000-0000-000051050000}"/>
    <cellStyle name="Calculation 8 2 3 2 2" xfId="1046" xr:uid="{00000000-0005-0000-0000-000052050000}"/>
    <cellStyle name="Calculation 8 2 3 2 2 2" xfId="3365" xr:uid="{00000000-0005-0000-0000-000053050000}"/>
    <cellStyle name="Calculation 8 2 3 2 2_O&amp;M - Equipment Unit Rates" xfId="5041" xr:uid="{3C72EE16-A235-489B-8B66-51C035E75338}"/>
    <cellStyle name="Calculation 8 2 3 2 3" xfId="3364" xr:uid="{00000000-0005-0000-0000-000054050000}"/>
    <cellStyle name="Calculation 8 2 3 2_O&amp;M - Equipment Unit Rates" xfId="5040" xr:uid="{4B71F695-8E40-4643-99DA-6924A6B22A60}"/>
    <cellStyle name="Calculation 8 2 3 3" xfId="3363" xr:uid="{00000000-0005-0000-0000-000055050000}"/>
    <cellStyle name="Calculation 8 2 3_O&amp;M - Equipment Unit Rates" xfId="5039" xr:uid="{8CB077B9-D8A7-442F-AA36-0B114014E50A}"/>
    <cellStyle name="Calculation 8 2 4" xfId="1047" xr:uid="{00000000-0005-0000-0000-000056050000}"/>
    <cellStyle name="Calculation 8 2 4 2" xfId="1048" xr:uid="{00000000-0005-0000-0000-000057050000}"/>
    <cellStyle name="Calculation 8 2 4 2 2" xfId="3367" xr:uid="{00000000-0005-0000-0000-000058050000}"/>
    <cellStyle name="Calculation 8 2 4 2_O&amp;M - Equipment Unit Rates" xfId="5043" xr:uid="{D99B47F0-D3BB-4B00-839B-D265D56E0E4D}"/>
    <cellStyle name="Calculation 8 2 4 3" xfId="3366" xr:uid="{00000000-0005-0000-0000-000059050000}"/>
    <cellStyle name="Calculation 8 2 4_O&amp;M - Equipment Unit Rates" xfId="5042" xr:uid="{A227DAF2-DDF1-4EA0-BA45-64BB6383FF6E}"/>
    <cellStyle name="Calculation 8 2 5" xfId="3356" xr:uid="{00000000-0005-0000-0000-00005A050000}"/>
    <cellStyle name="Calculation 8 2_O&amp;M - Equipment Unit Rates" xfId="5032" xr:uid="{F5595B8A-33FD-49F6-AA20-91B341BD4A74}"/>
    <cellStyle name="Calculation 8 3" xfId="1049" xr:uid="{00000000-0005-0000-0000-00005B050000}"/>
    <cellStyle name="Calculation 8 3 2" xfId="1050" xr:uid="{00000000-0005-0000-0000-00005C050000}"/>
    <cellStyle name="Calculation 8 3 2 2" xfId="1051" xr:uid="{00000000-0005-0000-0000-00005D050000}"/>
    <cellStyle name="Calculation 8 3 2 2 2" xfId="1052" xr:uid="{00000000-0005-0000-0000-00005E050000}"/>
    <cellStyle name="Calculation 8 3 2 2 2 2" xfId="3371" xr:uid="{00000000-0005-0000-0000-00005F050000}"/>
    <cellStyle name="Calculation 8 3 2 2 2_O&amp;M - Equipment Unit Rates" xfId="5047" xr:uid="{B313AC4F-D3A5-4125-BEB0-5BCE886B7396}"/>
    <cellStyle name="Calculation 8 3 2 2 3" xfId="3370" xr:uid="{00000000-0005-0000-0000-000060050000}"/>
    <cellStyle name="Calculation 8 3 2 2_O&amp;M - Equipment Unit Rates" xfId="5046" xr:uid="{907B26A0-295B-4EC6-B26F-92A7609D8925}"/>
    <cellStyle name="Calculation 8 3 2 3" xfId="3369" xr:uid="{00000000-0005-0000-0000-000061050000}"/>
    <cellStyle name="Calculation 8 3 2_O&amp;M - Equipment Unit Rates" xfId="5045" xr:uid="{D3A45F3B-50E0-46DC-A62D-4BD4F1E60E28}"/>
    <cellStyle name="Calculation 8 3 3" xfId="1053" xr:uid="{00000000-0005-0000-0000-000062050000}"/>
    <cellStyle name="Calculation 8 3 3 2" xfId="1054" xr:uid="{00000000-0005-0000-0000-000063050000}"/>
    <cellStyle name="Calculation 8 3 3 2 2" xfId="3373" xr:uid="{00000000-0005-0000-0000-000064050000}"/>
    <cellStyle name="Calculation 8 3 3 2_O&amp;M - Equipment Unit Rates" xfId="5049" xr:uid="{632667A1-EA34-423C-8FEB-D62BC00CAC33}"/>
    <cellStyle name="Calculation 8 3 3 3" xfId="3372" xr:uid="{00000000-0005-0000-0000-000065050000}"/>
    <cellStyle name="Calculation 8 3 3_O&amp;M - Equipment Unit Rates" xfId="5048" xr:uid="{8F0474F7-014E-4D9E-BC87-3236B6E3F7FF}"/>
    <cellStyle name="Calculation 8 3 4" xfId="3368" xr:uid="{00000000-0005-0000-0000-000066050000}"/>
    <cellStyle name="Calculation 8 3_O&amp;M - Equipment Unit Rates" xfId="5044" xr:uid="{54AFC61F-D3D8-496F-8E76-2A42171CAB24}"/>
    <cellStyle name="Calculation 8 4" xfId="1055" xr:uid="{00000000-0005-0000-0000-000067050000}"/>
    <cellStyle name="Calculation 8 4 2" xfId="1056" xr:uid="{00000000-0005-0000-0000-000068050000}"/>
    <cellStyle name="Calculation 8 4 2 2" xfId="1057" xr:uid="{00000000-0005-0000-0000-000069050000}"/>
    <cellStyle name="Calculation 8 4 2 2 2" xfId="3376" xr:uid="{00000000-0005-0000-0000-00006A050000}"/>
    <cellStyle name="Calculation 8 4 2 2_O&amp;M - Equipment Unit Rates" xfId="5052" xr:uid="{F4D17811-7814-4EA8-9A29-5305719763FA}"/>
    <cellStyle name="Calculation 8 4 2 3" xfId="3375" xr:uid="{00000000-0005-0000-0000-00006B050000}"/>
    <cellStyle name="Calculation 8 4 2_O&amp;M - Equipment Unit Rates" xfId="5051" xr:uid="{20360FD0-08F6-4C18-AA44-A31B6FB06D3C}"/>
    <cellStyle name="Calculation 8 4 3" xfId="3374" xr:uid="{00000000-0005-0000-0000-00006C050000}"/>
    <cellStyle name="Calculation 8 4_O&amp;M - Equipment Unit Rates" xfId="5050" xr:uid="{141AB08D-E8FD-4FB9-A188-8D4C429726A7}"/>
    <cellStyle name="Calculation 8 5" xfId="1058" xr:uid="{00000000-0005-0000-0000-00006D050000}"/>
    <cellStyle name="Calculation 8 5 2" xfId="1059" xr:uid="{00000000-0005-0000-0000-00006E050000}"/>
    <cellStyle name="Calculation 8 5 2 2" xfId="3378" xr:uid="{00000000-0005-0000-0000-00006F050000}"/>
    <cellStyle name="Calculation 8 5 2_O&amp;M - Equipment Unit Rates" xfId="5054" xr:uid="{E74A8144-3E95-4F3B-B26A-9780B1C7592A}"/>
    <cellStyle name="Calculation 8 5 3" xfId="3377" xr:uid="{00000000-0005-0000-0000-000070050000}"/>
    <cellStyle name="Calculation 8 5_O&amp;M - Equipment Unit Rates" xfId="5053" xr:uid="{F6B8D86D-9C10-40D4-A324-C6858D5A4E0A}"/>
    <cellStyle name="Calculation 8 6" xfId="3355" xr:uid="{00000000-0005-0000-0000-000071050000}"/>
    <cellStyle name="Calculation 8_O&amp;M - Equipment Unit Rates" xfId="5031" xr:uid="{F15BE9FF-9DCD-4496-950B-7DA4057FBA09}"/>
    <cellStyle name="Calculation 9" xfId="1060" xr:uid="{00000000-0005-0000-0000-000072050000}"/>
    <cellStyle name="Calculation 9 2" xfId="1061" xr:uid="{00000000-0005-0000-0000-000073050000}"/>
    <cellStyle name="Calculation 9 2 2" xfId="1062" xr:uid="{00000000-0005-0000-0000-000074050000}"/>
    <cellStyle name="Calculation 9 2 2 2" xfId="1063" xr:uid="{00000000-0005-0000-0000-000075050000}"/>
    <cellStyle name="Calculation 9 2 2 2 2" xfId="1064" xr:uid="{00000000-0005-0000-0000-000076050000}"/>
    <cellStyle name="Calculation 9 2 2 2 2 2" xfId="1065" xr:uid="{00000000-0005-0000-0000-000077050000}"/>
    <cellStyle name="Calculation 9 2 2 2 2 2 2" xfId="3384" xr:uid="{00000000-0005-0000-0000-000078050000}"/>
    <cellStyle name="Calculation 9 2 2 2 2 2_O&amp;M - Equipment Unit Rates" xfId="5060" xr:uid="{ADB5D2A1-AD0E-475E-8376-28F1BFBAADD2}"/>
    <cellStyle name="Calculation 9 2 2 2 2 3" xfId="3383" xr:uid="{00000000-0005-0000-0000-000079050000}"/>
    <cellStyle name="Calculation 9 2 2 2 2_O&amp;M - Equipment Unit Rates" xfId="5059" xr:uid="{22A5138E-1DED-4EAF-8E81-5A06AE8324E8}"/>
    <cellStyle name="Calculation 9 2 2 2 3" xfId="3382" xr:uid="{00000000-0005-0000-0000-00007A050000}"/>
    <cellStyle name="Calculation 9 2 2 2_O&amp;M - Equipment Unit Rates" xfId="5058" xr:uid="{99708568-EBDE-4F87-A22D-5FFAA9C5367F}"/>
    <cellStyle name="Calculation 9 2 2 3" xfId="1066" xr:uid="{00000000-0005-0000-0000-00007B050000}"/>
    <cellStyle name="Calculation 9 2 2 3 2" xfId="1067" xr:uid="{00000000-0005-0000-0000-00007C050000}"/>
    <cellStyle name="Calculation 9 2 2 3 2 2" xfId="3386" xr:uid="{00000000-0005-0000-0000-00007D050000}"/>
    <cellStyle name="Calculation 9 2 2 3 2_O&amp;M - Equipment Unit Rates" xfId="5062" xr:uid="{65428917-D73B-4C36-894A-16626AB21B0D}"/>
    <cellStyle name="Calculation 9 2 2 3 3" xfId="3385" xr:uid="{00000000-0005-0000-0000-00007E050000}"/>
    <cellStyle name="Calculation 9 2 2 3_O&amp;M - Equipment Unit Rates" xfId="5061" xr:uid="{EF309D96-F2CF-49FD-877B-E9AEE2870475}"/>
    <cellStyle name="Calculation 9 2 2 4" xfId="3381" xr:uid="{00000000-0005-0000-0000-00007F050000}"/>
    <cellStyle name="Calculation 9 2 2_O&amp;M - Equipment Unit Rates" xfId="5057" xr:uid="{66B3AC04-32F3-43E9-AA58-F2AB918E3224}"/>
    <cellStyle name="Calculation 9 2 3" xfId="1068" xr:uid="{00000000-0005-0000-0000-000080050000}"/>
    <cellStyle name="Calculation 9 2 3 2" xfId="1069" xr:uid="{00000000-0005-0000-0000-000081050000}"/>
    <cellStyle name="Calculation 9 2 3 2 2" xfId="1070" xr:uid="{00000000-0005-0000-0000-000082050000}"/>
    <cellStyle name="Calculation 9 2 3 2 2 2" xfId="3389" xr:uid="{00000000-0005-0000-0000-000083050000}"/>
    <cellStyle name="Calculation 9 2 3 2 2_O&amp;M - Equipment Unit Rates" xfId="5065" xr:uid="{A1A5DCF8-52A7-4FCF-B4F6-BAE22A2EBE42}"/>
    <cellStyle name="Calculation 9 2 3 2 3" xfId="3388" xr:uid="{00000000-0005-0000-0000-000084050000}"/>
    <cellStyle name="Calculation 9 2 3 2_O&amp;M - Equipment Unit Rates" xfId="5064" xr:uid="{73547833-BE41-4AA5-BCB1-13D11FA1DDF2}"/>
    <cellStyle name="Calculation 9 2 3 3" xfId="3387" xr:uid="{00000000-0005-0000-0000-000085050000}"/>
    <cellStyle name="Calculation 9 2 3_O&amp;M - Equipment Unit Rates" xfId="5063" xr:uid="{3A0689FF-9045-4A81-8D33-6BC1DDD6BE81}"/>
    <cellStyle name="Calculation 9 2 4" xfId="1071" xr:uid="{00000000-0005-0000-0000-000086050000}"/>
    <cellStyle name="Calculation 9 2 4 2" xfId="1072" xr:uid="{00000000-0005-0000-0000-000087050000}"/>
    <cellStyle name="Calculation 9 2 4 2 2" xfId="3391" xr:uid="{00000000-0005-0000-0000-000088050000}"/>
    <cellStyle name="Calculation 9 2 4 2_O&amp;M - Equipment Unit Rates" xfId="5067" xr:uid="{344E819B-4982-4317-B9BB-33203DB78E99}"/>
    <cellStyle name="Calculation 9 2 4 3" xfId="3390" xr:uid="{00000000-0005-0000-0000-000089050000}"/>
    <cellStyle name="Calculation 9 2 4_O&amp;M - Equipment Unit Rates" xfId="5066" xr:uid="{690D4F84-106B-4A06-BDA0-0636C766397D}"/>
    <cellStyle name="Calculation 9 2 5" xfId="3380" xr:uid="{00000000-0005-0000-0000-00008A050000}"/>
    <cellStyle name="Calculation 9 2_O&amp;M - Equipment Unit Rates" xfId="5056" xr:uid="{E6F65495-D2B0-4D88-A50F-28D46FD647BA}"/>
    <cellStyle name="Calculation 9 3" xfId="1073" xr:uid="{00000000-0005-0000-0000-00008B050000}"/>
    <cellStyle name="Calculation 9 3 2" xfId="1074" xr:uid="{00000000-0005-0000-0000-00008C050000}"/>
    <cellStyle name="Calculation 9 3 2 2" xfId="1075" xr:uid="{00000000-0005-0000-0000-00008D050000}"/>
    <cellStyle name="Calculation 9 3 2 2 2" xfId="1076" xr:uid="{00000000-0005-0000-0000-00008E050000}"/>
    <cellStyle name="Calculation 9 3 2 2 2 2" xfId="3395" xr:uid="{00000000-0005-0000-0000-00008F050000}"/>
    <cellStyle name="Calculation 9 3 2 2 2_O&amp;M - Equipment Unit Rates" xfId="5071" xr:uid="{BE7CC537-8BFE-4461-9976-82D43855641F}"/>
    <cellStyle name="Calculation 9 3 2 2 3" xfId="3394" xr:uid="{00000000-0005-0000-0000-000090050000}"/>
    <cellStyle name="Calculation 9 3 2 2_O&amp;M - Equipment Unit Rates" xfId="5070" xr:uid="{4F7AE042-749C-4E6B-94D1-1A21A26B48B7}"/>
    <cellStyle name="Calculation 9 3 2 3" xfId="3393" xr:uid="{00000000-0005-0000-0000-000091050000}"/>
    <cellStyle name="Calculation 9 3 2_O&amp;M - Equipment Unit Rates" xfId="5069" xr:uid="{B57E221F-9A55-478F-A3FD-148C44462128}"/>
    <cellStyle name="Calculation 9 3 3" xfId="1077" xr:uid="{00000000-0005-0000-0000-000092050000}"/>
    <cellStyle name="Calculation 9 3 3 2" xfId="1078" xr:uid="{00000000-0005-0000-0000-000093050000}"/>
    <cellStyle name="Calculation 9 3 3 2 2" xfId="3397" xr:uid="{00000000-0005-0000-0000-000094050000}"/>
    <cellStyle name="Calculation 9 3 3 2_O&amp;M - Equipment Unit Rates" xfId="5073" xr:uid="{9911FFF7-0093-4BA2-9DE3-C48365AA9268}"/>
    <cellStyle name="Calculation 9 3 3 3" xfId="3396" xr:uid="{00000000-0005-0000-0000-000095050000}"/>
    <cellStyle name="Calculation 9 3 3_O&amp;M - Equipment Unit Rates" xfId="5072" xr:uid="{BEC2877C-9445-4837-BAAA-2E11CF7D9AEB}"/>
    <cellStyle name="Calculation 9 3 4" xfId="3392" xr:uid="{00000000-0005-0000-0000-000096050000}"/>
    <cellStyle name="Calculation 9 3_O&amp;M - Equipment Unit Rates" xfId="5068" xr:uid="{911B9E79-0227-434C-8D06-98B3642F8D21}"/>
    <cellStyle name="Calculation 9 4" xfId="1079" xr:uid="{00000000-0005-0000-0000-000097050000}"/>
    <cellStyle name="Calculation 9 4 2" xfId="1080" xr:uid="{00000000-0005-0000-0000-000098050000}"/>
    <cellStyle name="Calculation 9 4 2 2" xfId="1081" xr:uid="{00000000-0005-0000-0000-000099050000}"/>
    <cellStyle name="Calculation 9 4 2 2 2" xfId="3400" xr:uid="{00000000-0005-0000-0000-00009A050000}"/>
    <cellStyle name="Calculation 9 4 2 2_O&amp;M - Equipment Unit Rates" xfId="5076" xr:uid="{5A3E6D6B-0DFE-492D-B18B-DB7687DD4BFB}"/>
    <cellStyle name="Calculation 9 4 2 3" xfId="3399" xr:uid="{00000000-0005-0000-0000-00009B050000}"/>
    <cellStyle name="Calculation 9 4 2_O&amp;M - Equipment Unit Rates" xfId="5075" xr:uid="{973B6F25-9E68-499B-A154-CD67D7E521AD}"/>
    <cellStyle name="Calculation 9 4 3" xfId="3398" xr:uid="{00000000-0005-0000-0000-00009C050000}"/>
    <cellStyle name="Calculation 9 4_O&amp;M - Equipment Unit Rates" xfId="5074" xr:uid="{735236EA-E55A-4EB1-800C-70017E9EA579}"/>
    <cellStyle name="Calculation 9 5" xfId="1082" xr:uid="{00000000-0005-0000-0000-00009D050000}"/>
    <cellStyle name="Calculation 9 5 2" xfId="1083" xr:uid="{00000000-0005-0000-0000-00009E050000}"/>
    <cellStyle name="Calculation 9 5 2 2" xfId="3402" xr:uid="{00000000-0005-0000-0000-00009F050000}"/>
    <cellStyle name="Calculation 9 5 2_O&amp;M - Equipment Unit Rates" xfId="5078" xr:uid="{15D0CC81-250C-4F6C-BCF4-3E6C864DDA44}"/>
    <cellStyle name="Calculation 9 5 3" xfId="3401" xr:uid="{00000000-0005-0000-0000-0000A0050000}"/>
    <cellStyle name="Calculation 9 5_O&amp;M - Equipment Unit Rates" xfId="5077" xr:uid="{683FE90E-A725-4AA8-85EB-CB7EB79E657C}"/>
    <cellStyle name="Calculation 9 6" xfId="3379" xr:uid="{00000000-0005-0000-0000-0000A1050000}"/>
    <cellStyle name="Calculation 9_O&amp;M - Equipment Unit Rates" xfId="5055" xr:uid="{D7CE26CA-8316-4AF7-BA47-2F2224EEF38F}"/>
    <cellStyle name="Cell Link" xfId="1084" xr:uid="{00000000-0005-0000-0000-0000A2050000}"/>
    <cellStyle name="Center Currency" xfId="1085" xr:uid="{00000000-0005-0000-0000-0000A3050000}"/>
    <cellStyle name="Center Date" xfId="1086" xr:uid="{00000000-0005-0000-0000-0000A4050000}"/>
    <cellStyle name="Center Multiple" xfId="1087" xr:uid="{00000000-0005-0000-0000-0000A5050000}"/>
    <cellStyle name="Center Number" xfId="1088" xr:uid="{00000000-0005-0000-0000-0000A6050000}"/>
    <cellStyle name="Center Percentage" xfId="1089" xr:uid="{00000000-0005-0000-0000-0000A7050000}"/>
    <cellStyle name="Center Year" xfId="1090" xr:uid="{00000000-0005-0000-0000-0000A8050000}"/>
    <cellStyle name="Check Cell 2" xfId="1091" xr:uid="{00000000-0005-0000-0000-0000A9050000}"/>
    <cellStyle name="Check Cell 2 2" xfId="1092" xr:uid="{00000000-0005-0000-0000-0000AA050000}"/>
    <cellStyle name="Check Cell 3" xfId="1093" xr:uid="{00000000-0005-0000-0000-0000AB050000}"/>
    <cellStyle name="Check Cell 3 2" xfId="1094" xr:uid="{00000000-0005-0000-0000-0000AC050000}"/>
    <cellStyle name="Check Cell 3_O&amp;M - Equipment Unit Rates" xfId="5079" xr:uid="{D07BDB8C-6C40-44DF-94E9-289FC46F9CAD}"/>
    <cellStyle name="Check Cell 4" xfId="1095" xr:uid="{00000000-0005-0000-0000-0000AD050000}"/>
    <cellStyle name="Check Cell 5" xfId="1096" xr:uid="{00000000-0005-0000-0000-0000AE050000}"/>
    <cellStyle name="Check Cell 6" xfId="1097" xr:uid="{00000000-0005-0000-0000-0000AF050000}"/>
    <cellStyle name="Check Cell 7" xfId="1098" xr:uid="{00000000-0005-0000-0000-0000B0050000}"/>
    <cellStyle name="Check Cell 8" xfId="1099" xr:uid="{00000000-0005-0000-0000-0000B1050000}"/>
    <cellStyle name="Check Cell 9" xfId="1100" xr:uid="{00000000-0005-0000-0000-0000B2050000}"/>
    <cellStyle name="Comma" xfId="4433" builtinId="3"/>
    <cellStyle name="Comma 0" xfId="1101" xr:uid="{00000000-0005-0000-0000-0000B4050000}"/>
    <cellStyle name="Comma 10" xfId="4" xr:uid="{00000000-0005-0000-0000-0000B5050000}"/>
    <cellStyle name="Comma 10 2" xfId="4437" xr:uid="{CA413890-094A-45A2-84D1-356D77B8CD0A}"/>
    <cellStyle name="Comma 11" xfId="4569" xr:uid="{378074ED-4DC3-4A30-9DCF-644178E64E8A}"/>
    <cellStyle name="Comma 2" xfId="1102" xr:uid="{00000000-0005-0000-0000-0000B6050000}"/>
    <cellStyle name="Comma 2 2" xfId="1103" xr:uid="{00000000-0005-0000-0000-0000B7050000}"/>
    <cellStyle name="Comma 2 2 2" xfId="1104" xr:uid="{00000000-0005-0000-0000-0000B8050000}"/>
    <cellStyle name="Comma 2 2 3" xfId="1105" xr:uid="{00000000-0005-0000-0000-0000B9050000}"/>
    <cellStyle name="Comma 2 3" xfId="1106" xr:uid="{00000000-0005-0000-0000-0000BA050000}"/>
    <cellStyle name="Comma 2 3 2" xfId="4442" xr:uid="{43D3C71F-C48A-49FE-B31A-0D7DE372623F}"/>
    <cellStyle name="Comma 2 4" xfId="1107" xr:uid="{00000000-0005-0000-0000-0000BB050000}"/>
    <cellStyle name="Comma 2 4 2" xfId="4443" xr:uid="{765669ED-D8B4-4C6E-9B4E-211327D0E00A}"/>
    <cellStyle name="Comma 2 5" xfId="1108" xr:uid="{00000000-0005-0000-0000-0000BC050000}"/>
    <cellStyle name="Comma 2 6" xfId="1109" xr:uid="{00000000-0005-0000-0000-0000BD050000}"/>
    <cellStyle name="Comma 2 6 2" xfId="4444" xr:uid="{E359A938-1C94-4570-AEC8-31F511F6C533}"/>
    <cellStyle name="Comma 3" xfId="1110" xr:uid="{00000000-0005-0000-0000-0000BE050000}"/>
    <cellStyle name="Comma 3 2" xfId="1111" xr:uid="{00000000-0005-0000-0000-0000BF050000}"/>
    <cellStyle name="Comma 3 2 2" xfId="1112" xr:uid="{00000000-0005-0000-0000-0000C0050000}"/>
    <cellStyle name="Comma 3 3" xfId="1113" xr:uid="{00000000-0005-0000-0000-0000C1050000}"/>
    <cellStyle name="Comma 3 3 2" xfId="4445" xr:uid="{A5190135-2AE2-4EBB-BFDC-B85D2CB74F41}"/>
    <cellStyle name="Comma 3 4" xfId="1114" xr:uid="{00000000-0005-0000-0000-0000C2050000}"/>
    <cellStyle name="Comma 3 4 2" xfId="4446" xr:uid="{14777E60-EB75-4975-A89B-43BB18356066}"/>
    <cellStyle name="Comma 4" xfId="1115" xr:uid="{00000000-0005-0000-0000-0000C3050000}"/>
    <cellStyle name="Comma 4 2" xfId="1116" xr:uid="{00000000-0005-0000-0000-0000C4050000}"/>
    <cellStyle name="Comma 4 2 2" xfId="4448" xr:uid="{7872118C-15E3-4E40-8187-754D60848CEC}"/>
    <cellStyle name="Comma 4 3" xfId="1117" xr:uid="{00000000-0005-0000-0000-0000C5050000}"/>
    <cellStyle name="Comma 4 3 2" xfId="1118" xr:uid="{00000000-0005-0000-0000-0000C6050000}"/>
    <cellStyle name="Comma 4 3 2 2" xfId="1119" xr:uid="{00000000-0005-0000-0000-0000C7050000}"/>
    <cellStyle name="Comma 4 3 2 2 2" xfId="4451" xr:uid="{B5A24191-ABFA-45F2-AB3E-B52EBDD14096}"/>
    <cellStyle name="Comma 4 3 2 3" xfId="1120" xr:uid="{00000000-0005-0000-0000-0000C8050000}"/>
    <cellStyle name="Comma 4 3 2 3 2" xfId="4452" xr:uid="{3989FFA4-C9FB-4E44-8DCA-1EC9D5B27AFC}"/>
    <cellStyle name="Comma 4 3 2 4" xfId="4450" xr:uid="{CE526165-BD57-452F-B56F-2C0B430DAC55}"/>
    <cellStyle name="Comma 4 3 3" xfId="4449" xr:uid="{E7EEA938-72BA-4F4B-B1ED-C0E1DCFFF013}"/>
    <cellStyle name="Comma 4 4" xfId="1121" xr:uid="{00000000-0005-0000-0000-0000C9050000}"/>
    <cellStyle name="Comma 4 4 2" xfId="4453" xr:uid="{7C2F7868-618B-4911-9539-1E0C6FFED7D4}"/>
    <cellStyle name="Comma 4 5" xfId="1122" xr:uid="{00000000-0005-0000-0000-0000CA050000}"/>
    <cellStyle name="Comma 4 5 2" xfId="4454" xr:uid="{0BDC53F5-1F73-4422-A468-729AC84CAFBF}"/>
    <cellStyle name="Comma 4 6" xfId="4447" xr:uid="{0A64B219-A3F1-4199-A9C7-07DFBA5D03B9}"/>
    <cellStyle name="Comma 5" xfId="1123" xr:uid="{00000000-0005-0000-0000-0000CB050000}"/>
    <cellStyle name="Comma 5 2" xfId="4455" xr:uid="{C4BAB930-6490-4785-943B-3829D3BD6E63}"/>
    <cellStyle name="Comma 6" xfId="1124" xr:uid="{00000000-0005-0000-0000-0000CC050000}"/>
    <cellStyle name="Comma 6 2" xfId="1125" xr:uid="{00000000-0005-0000-0000-0000CD050000}"/>
    <cellStyle name="Comma 6 2 2" xfId="1126" xr:uid="{00000000-0005-0000-0000-0000CE050000}"/>
    <cellStyle name="Comma 6 2 2 2" xfId="1127" xr:uid="{00000000-0005-0000-0000-0000CF050000}"/>
    <cellStyle name="Comma 6 2 2 2 2" xfId="4459" xr:uid="{436204A8-3EDB-4C63-92C1-B919836DB164}"/>
    <cellStyle name="Comma 6 2 2 3" xfId="1128" xr:uid="{00000000-0005-0000-0000-0000D0050000}"/>
    <cellStyle name="Comma 6 2 2 3 2" xfId="4460" xr:uid="{7FA36B36-728D-47F3-B3C2-049633DCE0F8}"/>
    <cellStyle name="Comma 6 2 2 4" xfId="4458" xr:uid="{14D7FDEB-6DCE-42F7-82DC-CD0BE20E39E6}"/>
    <cellStyle name="Comma 6 2 3" xfId="1129" xr:uid="{00000000-0005-0000-0000-0000D1050000}"/>
    <cellStyle name="Comma 6 2 3 2" xfId="1130" xr:uid="{00000000-0005-0000-0000-0000D2050000}"/>
    <cellStyle name="Comma 6 2 3 2 2" xfId="4462" xr:uid="{469075E6-1684-4CF3-995E-5D57192191F8}"/>
    <cellStyle name="Comma 6 2 3 3" xfId="1131" xr:uid="{00000000-0005-0000-0000-0000D3050000}"/>
    <cellStyle name="Comma 6 2 3 3 2" xfId="4463" xr:uid="{5BCA2DA5-7525-4384-947D-0C13D43C6D77}"/>
    <cellStyle name="Comma 6 2 3 4" xfId="4461" xr:uid="{18AD295A-AD34-4B59-9B4D-FD9F8DF35C64}"/>
    <cellStyle name="Comma 6 2 4" xfId="1132" xr:uid="{00000000-0005-0000-0000-0000D4050000}"/>
    <cellStyle name="Comma 6 2 4 2" xfId="1133" xr:uid="{00000000-0005-0000-0000-0000D5050000}"/>
    <cellStyle name="Comma 6 2 4 2 2" xfId="4465" xr:uid="{01F09321-24F3-438E-BB5F-CE3D91341932}"/>
    <cellStyle name="Comma 6 2 4 3" xfId="4464" xr:uid="{EB187CF9-E56B-44AB-A496-7E1ADC926C5D}"/>
    <cellStyle name="Comma 6 2 5" xfId="1134" xr:uid="{00000000-0005-0000-0000-0000D6050000}"/>
    <cellStyle name="Comma 6 2 5 2" xfId="4466" xr:uid="{5DFF277B-26C0-4919-ACAC-665B5C3F29D4}"/>
    <cellStyle name="Comma 6 2 6" xfId="1135" xr:uid="{00000000-0005-0000-0000-0000D7050000}"/>
    <cellStyle name="Comma 6 2 6 2" xfId="4467" xr:uid="{2D7D7F04-645F-44B2-98A8-AF66D681C3BA}"/>
    <cellStyle name="Comma 6 2 7" xfId="4457" xr:uid="{DBBBDF8C-A60B-423B-8DED-C319BFC96395}"/>
    <cellStyle name="Comma 6 3" xfId="1136" xr:uid="{00000000-0005-0000-0000-0000D8050000}"/>
    <cellStyle name="Comma 6 3 2" xfId="1137" xr:uid="{00000000-0005-0000-0000-0000D9050000}"/>
    <cellStyle name="Comma 6 3 2 2" xfId="4469" xr:uid="{E6E06423-F319-42E5-86FC-95B80BE08C49}"/>
    <cellStyle name="Comma 6 3 3" xfId="1138" xr:uid="{00000000-0005-0000-0000-0000DA050000}"/>
    <cellStyle name="Comma 6 3 3 2" xfId="4470" xr:uid="{BDE3ED57-1F95-454E-98F5-100650C5F2B8}"/>
    <cellStyle name="Comma 6 3 4" xfId="4468" xr:uid="{6A5B95AA-3BA6-41FB-93C1-7D2960F951BF}"/>
    <cellStyle name="Comma 6 4" xfId="1139" xr:uid="{00000000-0005-0000-0000-0000DB050000}"/>
    <cellStyle name="Comma 6 4 2" xfId="1140" xr:uid="{00000000-0005-0000-0000-0000DC050000}"/>
    <cellStyle name="Comma 6 4 2 2" xfId="4472" xr:uid="{402447A9-857F-4A30-B04C-04B59349F196}"/>
    <cellStyle name="Comma 6 4 3" xfId="1141" xr:uid="{00000000-0005-0000-0000-0000DD050000}"/>
    <cellStyle name="Comma 6 4 3 2" xfId="4473" xr:uid="{54ACE407-F3C5-4526-A603-5414B24F0DCF}"/>
    <cellStyle name="Comma 6 4 4" xfId="4471" xr:uid="{71EF7653-A06F-4B6E-802C-77BA78CF13B6}"/>
    <cellStyle name="Comma 6 5" xfId="1142" xr:uid="{00000000-0005-0000-0000-0000DE050000}"/>
    <cellStyle name="Comma 6 5 2" xfId="1143" xr:uid="{00000000-0005-0000-0000-0000DF050000}"/>
    <cellStyle name="Comma 6 5 2 2" xfId="4475" xr:uid="{76482574-0557-4675-8B42-FA17404F94C0}"/>
    <cellStyle name="Comma 6 5 3" xfId="4474" xr:uid="{175D3789-094B-412D-8FF1-C33AE2F7B2E9}"/>
    <cellStyle name="Comma 6 6" xfId="1144" xr:uid="{00000000-0005-0000-0000-0000E0050000}"/>
    <cellStyle name="Comma 6 6 2" xfId="4476" xr:uid="{8DCDEE50-95EA-498E-ADEC-D7F8E123E0DA}"/>
    <cellStyle name="Comma 6 7" xfId="1145" xr:uid="{00000000-0005-0000-0000-0000E1050000}"/>
    <cellStyle name="Comma 6 7 2" xfId="4477" xr:uid="{7E915D2A-036B-4D06-AE72-2AD973C4F11B}"/>
    <cellStyle name="Comma 6 8" xfId="4456" xr:uid="{080D9188-9E28-4AE5-A26D-5BDB17D4DD4F}"/>
    <cellStyle name="Comma 7" xfId="1146" xr:uid="{00000000-0005-0000-0000-0000E2050000}"/>
    <cellStyle name="Comma 7 2" xfId="4478" xr:uid="{2133BF99-5D87-404A-8AEA-BE9EBECD14A0}"/>
    <cellStyle name="Comma 8" xfId="1147" xr:uid="{00000000-0005-0000-0000-0000E3050000}"/>
    <cellStyle name="Comma 8 2" xfId="1148" xr:uid="{00000000-0005-0000-0000-0000E4050000}"/>
    <cellStyle name="Comma 8 2 2" xfId="1149" xr:uid="{00000000-0005-0000-0000-0000E5050000}"/>
    <cellStyle name="Comma 8 2 2 2" xfId="4481" xr:uid="{4D1BE294-71B3-4A24-8661-4A6E629A7377}"/>
    <cellStyle name="Comma 8 2 3" xfId="1150" xr:uid="{00000000-0005-0000-0000-0000E6050000}"/>
    <cellStyle name="Comma 8 2 3 2" xfId="4482" xr:uid="{FD782704-C89D-4B76-B4BD-FBEAEBD2B7C4}"/>
    <cellStyle name="Comma 8 2 4" xfId="4480" xr:uid="{4E7F92C8-AFB2-4B0F-B465-FD8227084E45}"/>
    <cellStyle name="Comma 8 3" xfId="1151" xr:uid="{00000000-0005-0000-0000-0000E7050000}"/>
    <cellStyle name="Comma 8 3 2" xfId="1152" xr:uid="{00000000-0005-0000-0000-0000E8050000}"/>
    <cellStyle name="Comma 8 3 2 2" xfId="4484" xr:uid="{13A36AD2-7310-4CA2-877E-3F27728DC6DD}"/>
    <cellStyle name="Comma 8 3 3" xfId="1153" xr:uid="{00000000-0005-0000-0000-0000E9050000}"/>
    <cellStyle name="Comma 8 3 3 2" xfId="4485" xr:uid="{CE95096C-7BE7-4F7A-B754-5E56C108A90E}"/>
    <cellStyle name="Comma 8 3 4" xfId="4483" xr:uid="{A2F65E45-776A-4CC0-867F-6C3970E14AF8}"/>
    <cellStyle name="Comma 8 4" xfId="1154" xr:uid="{00000000-0005-0000-0000-0000EA050000}"/>
    <cellStyle name="Comma 8 4 2" xfId="1155" xr:uid="{00000000-0005-0000-0000-0000EB050000}"/>
    <cellStyle name="Comma 8 4 2 2" xfId="4487" xr:uid="{0BDFCF6C-5B05-4310-BBB2-ED3E492E3036}"/>
    <cellStyle name="Comma 8 4 3" xfId="4486" xr:uid="{0567FD95-AAEC-4C1D-A449-8F58D727C963}"/>
    <cellStyle name="Comma 8 5" xfId="1156" xr:uid="{00000000-0005-0000-0000-0000EC050000}"/>
    <cellStyle name="Comma 8 5 2" xfId="4488" xr:uid="{17E7BCDE-8399-47E1-A6F8-4648F8E1B205}"/>
    <cellStyle name="Comma 8 6" xfId="1157" xr:uid="{00000000-0005-0000-0000-0000ED050000}"/>
    <cellStyle name="Comma 8 6 2" xfId="4489" xr:uid="{95372F67-6901-4D62-B30C-3BF9D39B150E}"/>
    <cellStyle name="Comma 8 7" xfId="4479" xr:uid="{7961420B-9F3E-4AC3-A52F-5281A5A6A73C}"/>
    <cellStyle name="Comma 9" xfId="1158" xr:uid="{00000000-0005-0000-0000-0000EE050000}"/>
    <cellStyle name="Comma 9 2" xfId="4490" xr:uid="{F80B949E-8356-498E-A3CD-40DCEFEEA162}"/>
    <cellStyle name="Company Name" xfId="1159" xr:uid="{00000000-0005-0000-0000-0000EF050000}"/>
    <cellStyle name="Cover Link Note" xfId="1160" xr:uid="{00000000-0005-0000-0000-0000F0050000}"/>
    <cellStyle name="Currency" xfId="1" builtinId="4"/>
    <cellStyle name="Currency 0" xfId="1161" xr:uid="{00000000-0005-0000-0000-0000F2050000}"/>
    <cellStyle name="Currency 10" xfId="4435" xr:uid="{EFDE19A5-6234-4E2A-BE56-AC186609A556}"/>
    <cellStyle name="Currency 2" xfId="1162" xr:uid="{00000000-0005-0000-0000-0000F3050000}"/>
    <cellStyle name="Currency 2 10" xfId="1163" xr:uid="{00000000-0005-0000-0000-0000F4050000}"/>
    <cellStyle name="Currency 2 10 2" xfId="4492" xr:uid="{F8361073-C9C0-4DC0-9A93-B0F5ADF0D4B4}"/>
    <cellStyle name="Currency 2 11" xfId="1164" xr:uid="{00000000-0005-0000-0000-0000F5050000}"/>
    <cellStyle name="Currency 2 11 2" xfId="4493" xr:uid="{5429C835-B9D9-4A18-801A-A6B56A4E0D1C}"/>
    <cellStyle name="Currency 2 12" xfId="1165" xr:uid="{00000000-0005-0000-0000-0000F6050000}"/>
    <cellStyle name="Currency 2 12 2" xfId="4494" xr:uid="{7815A54B-FC64-415E-9368-D21F01C4F87D}"/>
    <cellStyle name="Currency 2 13" xfId="1166" xr:uid="{00000000-0005-0000-0000-0000F7050000}"/>
    <cellStyle name="Currency 2 14" xfId="1167" xr:uid="{00000000-0005-0000-0000-0000F8050000}"/>
    <cellStyle name="Currency 2 14 2" xfId="1168" xr:uid="{00000000-0005-0000-0000-0000F9050000}"/>
    <cellStyle name="Currency 2 14 2 2" xfId="1169" xr:uid="{00000000-0005-0000-0000-0000FA050000}"/>
    <cellStyle name="Currency 2 14 2 2 2" xfId="1170" xr:uid="{00000000-0005-0000-0000-0000FB050000}"/>
    <cellStyle name="Currency 2 14 2 2 2 2" xfId="4498" xr:uid="{C422A02D-DAF3-4E47-B3C5-EA671CDAE515}"/>
    <cellStyle name="Currency 2 14 2 2 3" xfId="1171" xr:uid="{00000000-0005-0000-0000-0000FC050000}"/>
    <cellStyle name="Currency 2 14 2 2 3 2" xfId="4499" xr:uid="{8BE20134-D251-4399-85D9-B3727E5E2EDB}"/>
    <cellStyle name="Currency 2 14 2 2 4" xfId="4497" xr:uid="{FBFD7D5A-3943-466E-A476-C56C612C6DED}"/>
    <cellStyle name="Currency 2 14 2 3" xfId="1172" xr:uid="{00000000-0005-0000-0000-0000FD050000}"/>
    <cellStyle name="Currency 2 14 2 3 2" xfId="1173" xr:uid="{00000000-0005-0000-0000-0000FE050000}"/>
    <cellStyle name="Currency 2 14 2 3 2 2" xfId="4501" xr:uid="{4564C4C5-76DD-4404-8854-187151DA542F}"/>
    <cellStyle name="Currency 2 14 2 3 3" xfId="1174" xr:uid="{00000000-0005-0000-0000-0000FF050000}"/>
    <cellStyle name="Currency 2 14 2 3 3 2" xfId="4502" xr:uid="{507688B1-C645-4C50-A48D-A2AAB32657A8}"/>
    <cellStyle name="Currency 2 14 2 3 4" xfId="4500" xr:uid="{26BE2A1D-1DE9-40D7-91A8-E2E87DE73B57}"/>
    <cellStyle name="Currency 2 14 2 4" xfId="1175" xr:uid="{00000000-0005-0000-0000-000000060000}"/>
    <cellStyle name="Currency 2 14 2 4 2" xfId="1176" xr:uid="{00000000-0005-0000-0000-000001060000}"/>
    <cellStyle name="Currency 2 14 2 4 2 2" xfId="4504" xr:uid="{088A7A67-1759-41D2-81DD-145534A4BFA1}"/>
    <cellStyle name="Currency 2 14 2 4 3" xfId="4503" xr:uid="{9B7ACEAB-6A2A-4EDE-86D9-0B80C242518A}"/>
    <cellStyle name="Currency 2 14 2 5" xfId="1177" xr:uid="{00000000-0005-0000-0000-000002060000}"/>
    <cellStyle name="Currency 2 14 2 5 2" xfId="4505" xr:uid="{ED44D265-6742-46A3-9E09-15F61E8C7BC9}"/>
    <cellStyle name="Currency 2 14 2 6" xfId="1178" xr:uid="{00000000-0005-0000-0000-000003060000}"/>
    <cellStyle name="Currency 2 14 2 6 2" xfId="4506" xr:uid="{D6A853C6-1512-4B33-8BE2-EA54545BDE0D}"/>
    <cellStyle name="Currency 2 14 2 7" xfId="4496" xr:uid="{8C46D495-8AB8-4E47-93C5-B5476428FA28}"/>
    <cellStyle name="Currency 2 14 3" xfId="1179" xr:uid="{00000000-0005-0000-0000-000004060000}"/>
    <cellStyle name="Currency 2 14 3 2" xfId="1180" xr:uid="{00000000-0005-0000-0000-000005060000}"/>
    <cellStyle name="Currency 2 14 3 2 2" xfId="4508" xr:uid="{80E10558-4485-4793-9086-D6AE0FF5349B}"/>
    <cellStyle name="Currency 2 14 3 3" xfId="1181" xr:uid="{00000000-0005-0000-0000-000006060000}"/>
    <cellStyle name="Currency 2 14 3 3 2" xfId="4509" xr:uid="{9002F479-6976-4A17-B511-BC94FCDD48AC}"/>
    <cellStyle name="Currency 2 14 3 4" xfId="4507" xr:uid="{06E122CE-8857-4C1A-95D6-302C31A664D4}"/>
    <cellStyle name="Currency 2 14 4" xfId="1182" xr:uid="{00000000-0005-0000-0000-000007060000}"/>
    <cellStyle name="Currency 2 14 4 2" xfId="1183" xr:uid="{00000000-0005-0000-0000-000008060000}"/>
    <cellStyle name="Currency 2 14 4 2 2" xfId="4511" xr:uid="{7978DCBA-C287-4B29-AEED-CE82870A69C6}"/>
    <cellStyle name="Currency 2 14 4 3" xfId="1184" xr:uid="{00000000-0005-0000-0000-000009060000}"/>
    <cellStyle name="Currency 2 14 4 3 2" xfId="4512" xr:uid="{CE783697-1A1D-473C-A5EE-3D05D6398059}"/>
    <cellStyle name="Currency 2 14 4 4" xfId="4510" xr:uid="{31AF6619-C4A8-41E3-86E7-08E4D3924B14}"/>
    <cellStyle name="Currency 2 14 5" xfId="1185" xr:uid="{00000000-0005-0000-0000-00000A060000}"/>
    <cellStyle name="Currency 2 14 5 2" xfId="1186" xr:uid="{00000000-0005-0000-0000-00000B060000}"/>
    <cellStyle name="Currency 2 14 5 2 2" xfId="4514" xr:uid="{C298890E-D22A-409E-BFB8-B82EFCBE7748}"/>
    <cellStyle name="Currency 2 14 5 3" xfId="4513" xr:uid="{20E4CC12-3C4F-4D0A-85FA-8992A8D8E388}"/>
    <cellStyle name="Currency 2 14 6" xfId="1187" xr:uid="{00000000-0005-0000-0000-00000C060000}"/>
    <cellStyle name="Currency 2 14 6 2" xfId="4515" xr:uid="{2986C6BE-4522-4FEA-B560-38C63E2AE36B}"/>
    <cellStyle name="Currency 2 14 7" xfId="1188" xr:uid="{00000000-0005-0000-0000-00000D060000}"/>
    <cellStyle name="Currency 2 14 7 2" xfId="4516" xr:uid="{D6B1443C-6114-459C-B1A8-40F6DA50A704}"/>
    <cellStyle name="Currency 2 14 8" xfId="4495" xr:uid="{A40B99EE-8491-4CE3-8DDD-8276ED2EA388}"/>
    <cellStyle name="Currency 2 15" xfId="1189" xr:uid="{00000000-0005-0000-0000-00000E060000}"/>
    <cellStyle name="Currency 2 15 2" xfId="4517" xr:uid="{1BABC521-D4A2-49AF-BDD2-2B4AB9FA57F1}"/>
    <cellStyle name="Currency 2 16" xfId="1190" xr:uid="{00000000-0005-0000-0000-00000F060000}"/>
    <cellStyle name="Currency 2 17" xfId="4491" xr:uid="{B995CB7F-BF18-4B96-9BB6-008B39AE8234}"/>
    <cellStyle name="Currency 2 2" xfId="1191" xr:uid="{00000000-0005-0000-0000-000010060000}"/>
    <cellStyle name="Currency 2 2 2" xfId="1192" xr:uid="{00000000-0005-0000-0000-000011060000}"/>
    <cellStyle name="Currency 2 2 2 2" xfId="1193" xr:uid="{00000000-0005-0000-0000-000012060000}"/>
    <cellStyle name="Currency 2 2 2 2 2" xfId="4520" xr:uid="{D9930CB7-1BD9-4BC6-9A9E-6414EF163337}"/>
    <cellStyle name="Currency 2 2 2 3" xfId="4519" xr:uid="{A920DB9E-4382-4094-99F5-66FB76215526}"/>
    <cellStyle name="Currency 2 2 3" xfId="1194" xr:uid="{00000000-0005-0000-0000-000013060000}"/>
    <cellStyle name="Currency 2 2 3 2" xfId="1195" xr:uid="{00000000-0005-0000-0000-000014060000}"/>
    <cellStyle name="Currency 2 2 3 2 2" xfId="4522" xr:uid="{93131E50-7097-487A-A809-82AFA367F109}"/>
    <cellStyle name="Currency 2 2 3 3" xfId="4521" xr:uid="{4F7190CC-EEA5-418A-937B-CF407677BAD4}"/>
    <cellStyle name="Currency 2 2 4" xfId="1196" xr:uid="{00000000-0005-0000-0000-000015060000}"/>
    <cellStyle name="Currency 2 2 4 2" xfId="4523" xr:uid="{6517225D-CF45-442F-8E9A-886C5F920481}"/>
    <cellStyle name="Currency 2 2 5" xfId="1197" xr:uid="{00000000-0005-0000-0000-000016060000}"/>
    <cellStyle name="Currency 2 2 5 2" xfId="4524" xr:uid="{765655DF-43C8-4BF6-A635-CAD3F468E819}"/>
    <cellStyle name="Currency 2 2 6" xfId="1198" xr:uid="{00000000-0005-0000-0000-000017060000}"/>
    <cellStyle name="Currency 2 2 6 2" xfId="4525" xr:uid="{09B75887-A5C9-4150-A3F6-D68E87309917}"/>
    <cellStyle name="Currency 2 2 7" xfId="1199" xr:uid="{00000000-0005-0000-0000-000018060000}"/>
    <cellStyle name="Currency 2 2 7 2" xfId="4526" xr:uid="{246DF90B-423A-4E0F-BDAE-61BF733EDD54}"/>
    <cellStyle name="Currency 2 2 8" xfId="4518" xr:uid="{87A85E96-380E-4A13-A488-DA8FBF9B27A7}"/>
    <cellStyle name="Currency 2 3" xfId="1200" xr:uid="{00000000-0005-0000-0000-000019060000}"/>
    <cellStyle name="Currency 2 3 2" xfId="1201" xr:uid="{00000000-0005-0000-0000-00001A060000}"/>
    <cellStyle name="Currency 2 3 2 2" xfId="1202" xr:uid="{00000000-0005-0000-0000-00001B060000}"/>
    <cellStyle name="Currency 2 3 2 2 2" xfId="4529" xr:uid="{1F190390-603C-4204-9027-3248D4FCF1F7}"/>
    <cellStyle name="Currency 2 3 2 3" xfId="4528" xr:uid="{8B30A14D-6F0B-4B80-8C0A-3A8AECF96DE6}"/>
    <cellStyle name="Currency 2 3 3" xfId="1203" xr:uid="{00000000-0005-0000-0000-00001C060000}"/>
    <cellStyle name="Currency 2 3 3 2" xfId="4530" xr:uid="{2FF24A0A-CE35-44B1-BF87-58945DEDD931}"/>
    <cellStyle name="Currency 2 3 4" xfId="1204" xr:uid="{00000000-0005-0000-0000-00001D060000}"/>
    <cellStyle name="Currency 2 3 4 2" xfId="4531" xr:uid="{C6887447-8AC4-46A2-A056-38AE04BEEAC3}"/>
    <cellStyle name="Currency 2 3 5" xfId="4527" xr:uid="{D2B4C172-03D3-4D4D-A901-F4D4E602073F}"/>
    <cellStyle name="Currency 2 4" xfId="1205" xr:uid="{00000000-0005-0000-0000-00001E060000}"/>
    <cellStyle name="Currency 2 4 2" xfId="1206" xr:uid="{00000000-0005-0000-0000-00001F060000}"/>
    <cellStyle name="Currency 2 4 2 2" xfId="4533" xr:uid="{DE61A379-0579-476F-A33E-965E5040B947}"/>
    <cellStyle name="Currency 2 4 3" xfId="1207" xr:uid="{00000000-0005-0000-0000-000020060000}"/>
    <cellStyle name="Currency 2 4 3 2" xfId="4534" xr:uid="{73485262-F0A4-40FF-9C2F-3FE57540FC89}"/>
    <cellStyle name="Currency 2 4 4" xfId="4532" xr:uid="{187B86FD-E35F-4203-8101-AC334ACBC63F}"/>
    <cellStyle name="Currency 2 5" xfId="1208" xr:uid="{00000000-0005-0000-0000-000021060000}"/>
    <cellStyle name="Currency 2 5 2" xfId="1209" xr:uid="{00000000-0005-0000-0000-000022060000}"/>
    <cellStyle name="Currency 2 5 2 2" xfId="4536" xr:uid="{1DC5B6F8-5E40-4E54-83BB-150DEE706CA0}"/>
    <cellStyle name="Currency 2 5 3" xfId="4535" xr:uid="{201D8A9C-6B2B-4C23-ADBC-ED59C1F2B977}"/>
    <cellStyle name="Currency 2 6" xfId="1210" xr:uid="{00000000-0005-0000-0000-000023060000}"/>
    <cellStyle name="Currency 2 6 2" xfId="1211" xr:uid="{00000000-0005-0000-0000-000024060000}"/>
    <cellStyle name="Currency 2 6 2 2" xfId="4538" xr:uid="{8AD66163-1345-4110-BCDF-5FEB8F7C2C4E}"/>
    <cellStyle name="Currency 2 6 3" xfId="4537" xr:uid="{18CE2643-A0F7-45EC-BFF5-D7BCA7F54C2E}"/>
    <cellStyle name="Currency 2 7" xfId="1212" xr:uid="{00000000-0005-0000-0000-000025060000}"/>
    <cellStyle name="Currency 2 7 2" xfId="4539" xr:uid="{678C97DF-615C-47A2-8915-428A7D821BEC}"/>
    <cellStyle name="Currency 2 8" xfId="1213" xr:uid="{00000000-0005-0000-0000-000026060000}"/>
    <cellStyle name="Currency 2 8 2" xfId="4540" xr:uid="{EF26A5E4-28C6-41B1-A6C7-E8481BC508A3}"/>
    <cellStyle name="Currency 2 9" xfId="1214" xr:uid="{00000000-0005-0000-0000-000027060000}"/>
    <cellStyle name="Currency 2 9 2" xfId="4541" xr:uid="{2D47D2B3-F66D-46C7-9E24-35752ABC4A65}"/>
    <cellStyle name="Currency 3" xfId="1215" xr:uid="{00000000-0005-0000-0000-000028060000}"/>
    <cellStyle name="Currency 3 2" xfId="1216" xr:uid="{00000000-0005-0000-0000-000029060000}"/>
    <cellStyle name="Currency 3 2 2" xfId="1217" xr:uid="{00000000-0005-0000-0000-00002A060000}"/>
    <cellStyle name="Currency 3 2 2 2" xfId="4544" xr:uid="{1AD4CD6A-A7A4-4AA7-9315-F99E0C9D91FA}"/>
    <cellStyle name="Currency 3 2 3" xfId="4543" xr:uid="{5B1A08B8-EF31-4965-8171-90E405564398}"/>
    <cellStyle name="Currency 3 3" xfId="1218" xr:uid="{00000000-0005-0000-0000-00002B060000}"/>
    <cellStyle name="Currency 3 3 2" xfId="1219" xr:uid="{00000000-0005-0000-0000-00002C060000}"/>
    <cellStyle name="Currency 3 3 2 2" xfId="1220" xr:uid="{00000000-0005-0000-0000-00002D060000}"/>
    <cellStyle name="Currency 3 3 2 2 2" xfId="4547" xr:uid="{556B6D04-76BB-438C-8B11-1BBA557C6ECC}"/>
    <cellStyle name="Currency 3 3 2 3" xfId="1221" xr:uid="{00000000-0005-0000-0000-00002E060000}"/>
    <cellStyle name="Currency 3 3 2 3 2" xfId="4548" xr:uid="{4F85FB8D-24AD-469A-BD6E-4375A0B9D4BB}"/>
    <cellStyle name="Currency 3 3 2 4" xfId="4546" xr:uid="{D330E8BB-38C6-4094-A89B-65BADD1EC3D3}"/>
    <cellStyle name="Currency 3 3 3" xfId="4545" xr:uid="{E9D1B9F6-FC3D-48AA-9EAF-0693B92511C4}"/>
    <cellStyle name="Currency 3 4" xfId="1222" xr:uid="{00000000-0005-0000-0000-00002F060000}"/>
    <cellStyle name="Currency 3 4 2" xfId="4549" xr:uid="{0777406E-2133-41F2-AC5A-A1E279405B0D}"/>
    <cellStyle name="Currency 3 5" xfId="1223" xr:uid="{00000000-0005-0000-0000-000030060000}"/>
    <cellStyle name="Currency 3 5 2" xfId="4550" xr:uid="{E591EE1C-37EF-443E-8133-B57270A1B403}"/>
    <cellStyle name="Currency 3 6" xfId="1224" xr:uid="{00000000-0005-0000-0000-000031060000}"/>
    <cellStyle name="Currency 3 7" xfId="4542" xr:uid="{185BFE43-96A4-4E3B-86BB-482972EA1F68}"/>
    <cellStyle name="Currency 4" xfId="1225" xr:uid="{00000000-0005-0000-0000-000032060000}"/>
    <cellStyle name="Currency 4 2" xfId="1226" xr:uid="{00000000-0005-0000-0000-000033060000}"/>
    <cellStyle name="Currency 4 2 2" xfId="4552" xr:uid="{F8B370BA-94E0-4D37-8B93-5230A9079902}"/>
    <cellStyle name="Currency 4 3" xfId="1227" xr:uid="{00000000-0005-0000-0000-000034060000}"/>
    <cellStyle name="Currency 4 3 2" xfId="4553" xr:uid="{924722BD-0CC2-4F87-AEF1-B9EC1DC7D8E8}"/>
    <cellStyle name="Currency 4 4" xfId="4551" xr:uid="{C9687C19-57EE-4E36-A9D3-5951DE70B9FC}"/>
    <cellStyle name="Currency 5" xfId="1228" xr:uid="{00000000-0005-0000-0000-000035060000}"/>
    <cellStyle name="Currency 5 2" xfId="1229" xr:uid="{00000000-0005-0000-0000-000036060000}"/>
    <cellStyle name="Currency 5 2 2" xfId="1230" xr:uid="{00000000-0005-0000-0000-000037060000}"/>
    <cellStyle name="Currency 5 2 2 2" xfId="4556" xr:uid="{C36B3D73-D036-4090-AB5D-C2F907FAC0A0}"/>
    <cellStyle name="Currency 5 2 3" xfId="1231" xr:uid="{00000000-0005-0000-0000-000038060000}"/>
    <cellStyle name="Currency 5 2 3 2" xfId="4557" xr:uid="{7A5B3E6D-58FE-4610-BB73-A81F37144EAC}"/>
    <cellStyle name="Currency 5 2 4" xfId="4555" xr:uid="{DFA3AB2D-4890-4415-97FA-30E01C431879}"/>
    <cellStyle name="Currency 5 3" xfId="1232" xr:uid="{00000000-0005-0000-0000-000039060000}"/>
    <cellStyle name="Currency 5 3 2" xfId="4558" xr:uid="{FE7A9350-B183-4DFA-922A-2D90BF3CCD6B}"/>
    <cellStyle name="Currency 5 4" xfId="4554" xr:uid="{B722850A-15BB-4172-92E1-4CE04B72B6C4}"/>
    <cellStyle name="Currency 6" xfId="1233" xr:uid="{00000000-0005-0000-0000-00003A060000}"/>
    <cellStyle name="Currency 6 2" xfId="1234" xr:uid="{00000000-0005-0000-0000-00003B060000}"/>
    <cellStyle name="Currency 6 2 2" xfId="4560" xr:uid="{6F02DD70-A1F0-4944-8887-DE058E892EC7}"/>
    <cellStyle name="Currency 6 3" xfId="1235" xr:uid="{00000000-0005-0000-0000-00003C060000}"/>
    <cellStyle name="Currency 6 3 2" xfId="4561" xr:uid="{0DD90474-AE78-4664-9FD2-06CE496F1C74}"/>
    <cellStyle name="Currency 6 4" xfId="4559" xr:uid="{2A8282A5-6071-4865-A817-DAEFA0AC776F}"/>
    <cellStyle name="Currency 7" xfId="1236" xr:uid="{00000000-0005-0000-0000-00003D060000}"/>
    <cellStyle name="Currency 7 2" xfId="1237" xr:uid="{00000000-0005-0000-0000-00003E060000}"/>
    <cellStyle name="Currency 7 2 2" xfId="4563" xr:uid="{D7AD11FA-529A-43E1-94AA-73977CBF0002}"/>
    <cellStyle name="Currency 7 3" xfId="1238" xr:uid="{00000000-0005-0000-0000-00003F060000}"/>
    <cellStyle name="Currency 7 3 2" xfId="4564" xr:uid="{055E5029-4117-421B-BC2A-7307E6571733}"/>
    <cellStyle name="Currency 7 4" xfId="4562" xr:uid="{B9E8DD03-5F48-486F-9D8F-FAAC22F2F069}"/>
    <cellStyle name="Currency 8" xfId="1239" xr:uid="{00000000-0005-0000-0000-000040060000}"/>
    <cellStyle name="Currency 8 2" xfId="4565" xr:uid="{DE3C0289-7680-493B-91C7-07861DEBA5D0}"/>
    <cellStyle name="Currency 9" xfId="3" xr:uid="{00000000-0005-0000-0000-000041060000}"/>
    <cellStyle name="Currency 9 2" xfId="4436" xr:uid="{03B81C4B-454B-4CAC-9CE1-9BACD8D56801}"/>
    <cellStyle name="Date Aligned" xfId="1240" xr:uid="{00000000-0005-0000-0000-000042060000}"/>
    <cellStyle name="Dotted Line" xfId="1241" xr:uid="{00000000-0005-0000-0000-000043060000}"/>
    <cellStyle name="Emphasis 1 2" xfId="1242" xr:uid="{00000000-0005-0000-0000-000044060000}"/>
    <cellStyle name="Emphasis 1 3" xfId="1243" xr:uid="{00000000-0005-0000-0000-000045060000}"/>
    <cellStyle name="Emphasis 1 4" xfId="1244" xr:uid="{00000000-0005-0000-0000-000046060000}"/>
    <cellStyle name="Emphasis 1 5" xfId="1245" xr:uid="{00000000-0005-0000-0000-000047060000}"/>
    <cellStyle name="Emphasis 1 6" xfId="1246" xr:uid="{00000000-0005-0000-0000-000048060000}"/>
    <cellStyle name="Emphasis 1 7" xfId="1247" xr:uid="{00000000-0005-0000-0000-000049060000}"/>
    <cellStyle name="Emphasis 1 8" xfId="1248" xr:uid="{00000000-0005-0000-0000-00004A060000}"/>
    <cellStyle name="Emphasis 1 9" xfId="1249" xr:uid="{00000000-0005-0000-0000-00004B060000}"/>
    <cellStyle name="Emphasis 2 2" xfId="1250" xr:uid="{00000000-0005-0000-0000-00004C060000}"/>
    <cellStyle name="Emphasis 2 3" xfId="1251" xr:uid="{00000000-0005-0000-0000-00004D060000}"/>
    <cellStyle name="Emphasis 2 4" xfId="1252" xr:uid="{00000000-0005-0000-0000-00004E060000}"/>
    <cellStyle name="Emphasis 2 5" xfId="1253" xr:uid="{00000000-0005-0000-0000-00004F060000}"/>
    <cellStyle name="Emphasis 2 6" xfId="1254" xr:uid="{00000000-0005-0000-0000-000050060000}"/>
    <cellStyle name="Emphasis 2 7" xfId="1255" xr:uid="{00000000-0005-0000-0000-000051060000}"/>
    <cellStyle name="Emphasis 2 8" xfId="1256" xr:uid="{00000000-0005-0000-0000-000052060000}"/>
    <cellStyle name="Emphasis 2 9" xfId="1257" xr:uid="{00000000-0005-0000-0000-000053060000}"/>
    <cellStyle name="Emphasis 3 2" xfId="1258" xr:uid="{00000000-0005-0000-0000-000054060000}"/>
    <cellStyle name="Emphasis 3 3" xfId="1259" xr:uid="{00000000-0005-0000-0000-000055060000}"/>
    <cellStyle name="Emphasis 3 4" xfId="1260" xr:uid="{00000000-0005-0000-0000-000056060000}"/>
    <cellStyle name="Emphasis 3 5" xfId="1261" xr:uid="{00000000-0005-0000-0000-000057060000}"/>
    <cellStyle name="Emphasis 3 6" xfId="1262" xr:uid="{00000000-0005-0000-0000-000058060000}"/>
    <cellStyle name="Emphasis 3 7" xfId="1263" xr:uid="{00000000-0005-0000-0000-000059060000}"/>
    <cellStyle name="Emphasis 3 8" xfId="1264" xr:uid="{00000000-0005-0000-0000-00005A060000}"/>
    <cellStyle name="Emphasis 3 9" xfId="1265" xr:uid="{00000000-0005-0000-0000-00005B060000}"/>
    <cellStyle name="Explanatory Text 2" xfId="1266" xr:uid="{00000000-0005-0000-0000-00005C060000}"/>
    <cellStyle name="Explanatory Text 2 2" xfId="1267" xr:uid="{00000000-0005-0000-0000-00005D060000}"/>
    <cellStyle name="Explanatory Text 3" xfId="1268" xr:uid="{00000000-0005-0000-0000-00005E060000}"/>
    <cellStyle name="Explanatory Text 3 2" xfId="1269" xr:uid="{00000000-0005-0000-0000-00005F060000}"/>
    <cellStyle name="Explanatory Text 3_O&amp;M - Equipment Unit Rates" xfId="5080" xr:uid="{E50140D6-49A4-420E-9CBC-D0681395FF22}"/>
    <cellStyle name="Explanatory Text 4" xfId="1270" xr:uid="{00000000-0005-0000-0000-000060060000}"/>
    <cellStyle name="Explanatory Text 5" xfId="1271" xr:uid="{00000000-0005-0000-0000-000061060000}"/>
    <cellStyle name="Explanatory Text 6" xfId="1272" xr:uid="{00000000-0005-0000-0000-000062060000}"/>
    <cellStyle name="Explanatory Text 7" xfId="1273" xr:uid="{00000000-0005-0000-0000-000063060000}"/>
    <cellStyle name="Explanatory Text 8" xfId="1274" xr:uid="{00000000-0005-0000-0000-000064060000}"/>
    <cellStyle name="Explanatory Text 9" xfId="1275" xr:uid="{00000000-0005-0000-0000-000065060000}"/>
    <cellStyle name="FAS Input Currency" xfId="1276" xr:uid="{00000000-0005-0000-0000-000066060000}"/>
    <cellStyle name="FAS Input Currency 2" xfId="1277" xr:uid="{00000000-0005-0000-0000-000067060000}"/>
    <cellStyle name="FAS Input Date" xfId="1278" xr:uid="{00000000-0005-0000-0000-000068060000}"/>
    <cellStyle name="FAS Input Date 2" xfId="1279" xr:uid="{00000000-0005-0000-0000-000069060000}"/>
    <cellStyle name="FAS Input Multiple" xfId="1280" xr:uid="{00000000-0005-0000-0000-00006A060000}"/>
    <cellStyle name="FAS Input Multiple 2" xfId="1281" xr:uid="{00000000-0005-0000-0000-00006B060000}"/>
    <cellStyle name="FAS Input Number" xfId="1282" xr:uid="{00000000-0005-0000-0000-00006C060000}"/>
    <cellStyle name="FAS Input Number 2" xfId="1283" xr:uid="{00000000-0005-0000-0000-00006D060000}"/>
    <cellStyle name="FAS Input Percentage" xfId="1284" xr:uid="{00000000-0005-0000-0000-00006E060000}"/>
    <cellStyle name="FAS Input Percentage 2" xfId="1285" xr:uid="{00000000-0005-0000-0000-00006F060000}"/>
    <cellStyle name="FAS Input Title / Name" xfId="1286" xr:uid="{00000000-0005-0000-0000-000070060000}"/>
    <cellStyle name="FAS Input Title / Name 2" xfId="1287" xr:uid="{00000000-0005-0000-0000-000071060000}"/>
    <cellStyle name="FAS Input Year" xfId="1288" xr:uid="{00000000-0005-0000-0000-000072060000}"/>
    <cellStyle name="FAS Input Year 2" xfId="1289" xr:uid="{00000000-0005-0000-0000-000073060000}"/>
    <cellStyle name="Footnote" xfId="1290" xr:uid="{00000000-0005-0000-0000-000074060000}"/>
    <cellStyle name="Forecast Currency" xfId="1291" xr:uid="{00000000-0005-0000-0000-000075060000}"/>
    <cellStyle name="Forecast Date" xfId="1292" xr:uid="{00000000-0005-0000-0000-000076060000}"/>
    <cellStyle name="Forecast Multiple" xfId="1293" xr:uid="{00000000-0005-0000-0000-000077060000}"/>
    <cellStyle name="Forecast Number" xfId="1294" xr:uid="{00000000-0005-0000-0000-000078060000}"/>
    <cellStyle name="Forecast Percentage" xfId="1295" xr:uid="{00000000-0005-0000-0000-000079060000}"/>
    <cellStyle name="Forecast Period Title" xfId="1296" xr:uid="{00000000-0005-0000-0000-00007A060000}"/>
    <cellStyle name="Forecast Year" xfId="1297" xr:uid="{00000000-0005-0000-0000-00007B060000}"/>
    <cellStyle name="Good 2" xfId="1298" xr:uid="{00000000-0005-0000-0000-00007C060000}"/>
    <cellStyle name="Good 2 2" xfId="1299" xr:uid="{00000000-0005-0000-0000-00007D060000}"/>
    <cellStyle name="Good 2 3" xfId="1300" xr:uid="{00000000-0005-0000-0000-00007E060000}"/>
    <cellStyle name="Good 3" xfId="1301" xr:uid="{00000000-0005-0000-0000-00007F060000}"/>
    <cellStyle name="Good 3 2" xfId="1302" xr:uid="{00000000-0005-0000-0000-000080060000}"/>
    <cellStyle name="Good 3_O&amp;M - Equipment Unit Rates" xfId="5081" xr:uid="{17619064-C282-475C-A01E-9713B4896205}"/>
    <cellStyle name="Good 4" xfId="1303" xr:uid="{00000000-0005-0000-0000-000081060000}"/>
    <cellStyle name="Good 5" xfId="1304" xr:uid="{00000000-0005-0000-0000-000082060000}"/>
    <cellStyle name="Good 6" xfId="1305" xr:uid="{00000000-0005-0000-0000-000083060000}"/>
    <cellStyle name="Good 7" xfId="1306" xr:uid="{00000000-0005-0000-0000-000084060000}"/>
    <cellStyle name="Good 8" xfId="1307" xr:uid="{00000000-0005-0000-0000-000085060000}"/>
    <cellStyle name="Good 9" xfId="1308" xr:uid="{00000000-0005-0000-0000-000086060000}"/>
    <cellStyle name="Hard Percent" xfId="1309" xr:uid="{00000000-0005-0000-0000-000087060000}"/>
    <cellStyle name="Header" xfId="1310" xr:uid="{00000000-0005-0000-0000-000088060000}"/>
    <cellStyle name="Heading 1 2" xfId="1311" xr:uid="{00000000-0005-0000-0000-000089060000}"/>
    <cellStyle name="Heading 1 2 2" xfId="1312" xr:uid="{00000000-0005-0000-0000-00008A060000}"/>
    <cellStyle name="Heading 1 3" xfId="1313" xr:uid="{00000000-0005-0000-0000-00008B060000}"/>
    <cellStyle name="Heading 1 3 2" xfId="1314" xr:uid="{00000000-0005-0000-0000-00008C060000}"/>
    <cellStyle name="Heading 1 3_O&amp;M - Equipment Unit Rates" xfId="5082" xr:uid="{186A64E1-488C-44C7-9152-58C9219E0B3C}"/>
    <cellStyle name="Heading 1 4" xfId="1315" xr:uid="{00000000-0005-0000-0000-00008D060000}"/>
    <cellStyle name="Heading 1 5" xfId="1316" xr:uid="{00000000-0005-0000-0000-00008E060000}"/>
    <cellStyle name="Heading 1 6" xfId="1317" xr:uid="{00000000-0005-0000-0000-00008F060000}"/>
    <cellStyle name="Heading 1 7" xfId="1318" xr:uid="{00000000-0005-0000-0000-000090060000}"/>
    <cellStyle name="Heading 1 8" xfId="1319" xr:uid="{00000000-0005-0000-0000-000091060000}"/>
    <cellStyle name="Heading 1 9" xfId="1320" xr:uid="{00000000-0005-0000-0000-000092060000}"/>
    <cellStyle name="Heading 2 2" xfId="1321" xr:uid="{00000000-0005-0000-0000-000093060000}"/>
    <cellStyle name="Heading 2 2 2" xfId="1322" xr:uid="{00000000-0005-0000-0000-000094060000}"/>
    <cellStyle name="Heading 2 3" xfId="1323" xr:uid="{00000000-0005-0000-0000-000095060000}"/>
    <cellStyle name="Heading 2 3 2" xfId="1324" xr:uid="{00000000-0005-0000-0000-000096060000}"/>
    <cellStyle name="Heading 2 3_O&amp;M - Equipment Unit Rates" xfId="5083" xr:uid="{689DF8C9-842A-4976-B0C0-3DE2CB3E18B7}"/>
    <cellStyle name="Heading 2 4" xfId="1325" xr:uid="{00000000-0005-0000-0000-000097060000}"/>
    <cellStyle name="Heading 2 5" xfId="1326" xr:uid="{00000000-0005-0000-0000-000098060000}"/>
    <cellStyle name="Heading 2 6" xfId="1327" xr:uid="{00000000-0005-0000-0000-000099060000}"/>
    <cellStyle name="Heading 2 7" xfId="1328" xr:uid="{00000000-0005-0000-0000-00009A060000}"/>
    <cellStyle name="Heading 2 8" xfId="1329" xr:uid="{00000000-0005-0000-0000-00009B060000}"/>
    <cellStyle name="Heading 2 9" xfId="1330" xr:uid="{00000000-0005-0000-0000-00009C060000}"/>
    <cellStyle name="Heading 3 2" xfId="1331" xr:uid="{00000000-0005-0000-0000-00009D060000}"/>
    <cellStyle name="Heading 3 2 2" xfId="1332" xr:uid="{00000000-0005-0000-0000-00009E060000}"/>
    <cellStyle name="Heading 3 2 3" xfId="1333" xr:uid="{00000000-0005-0000-0000-00009F060000}"/>
    <cellStyle name="Heading 3 3" xfId="1334" xr:uid="{00000000-0005-0000-0000-0000A0060000}"/>
    <cellStyle name="Heading 3 3 2" xfId="1335" xr:uid="{00000000-0005-0000-0000-0000A1060000}"/>
    <cellStyle name="Heading 3 3 3" xfId="1336" xr:uid="{00000000-0005-0000-0000-0000A2060000}"/>
    <cellStyle name="Heading 3 3 4" xfId="1337" xr:uid="{00000000-0005-0000-0000-0000A3060000}"/>
    <cellStyle name="Heading 3 4" xfId="1338" xr:uid="{00000000-0005-0000-0000-0000A4060000}"/>
    <cellStyle name="Heading 3 4 2" xfId="1339" xr:uid="{00000000-0005-0000-0000-0000A5060000}"/>
    <cellStyle name="Heading 3 4 3" xfId="1340" xr:uid="{00000000-0005-0000-0000-0000A6060000}"/>
    <cellStyle name="Heading 3 5" xfId="1341" xr:uid="{00000000-0005-0000-0000-0000A7060000}"/>
    <cellStyle name="Heading 3 5 2" xfId="1342" xr:uid="{00000000-0005-0000-0000-0000A8060000}"/>
    <cellStyle name="Heading 3 5_O&amp;M - Equipment Unit Rates" xfId="5084" xr:uid="{AA7E99E2-D5B5-443B-A06E-63EF00CF2398}"/>
    <cellStyle name="Heading 3 6" xfId="1343" xr:uid="{00000000-0005-0000-0000-0000A9060000}"/>
    <cellStyle name="Heading 3 7" xfId="1344" xr:uid="{00000000-0005-0000-0000-0000AA060000}"/>
    <cellStyle name="Heading 3 8" xfId="1345" xr:uid="{00000000-0005-0000-0000-0000AB060000}"/>
    <cellStyle name="Heading 3 9" xfId="1346" xr:uid="{00000000-0005-0000-0000-0000AC060000}"/>
    <cellStyle name="Heading 4 2" xfId="1347" xr:uid="{00000000-0005-0000-0000-0000AD060000}"/>
    <cellStyle name="Heading 4 2 2" xfId="1348" xr:uid="{00000000-0005-0000-0000-0000AE060000}"/>
    <cellStyle name="Heading 4 3" xfId="1349" xr:uid="{00000000-0005-0000-0000-0000AF060000}"/>
    <cellStyle name="Heading 4 3 2" xfId="1350" xr:uid="{00000000-0005-0000-0000-0000B0060000}"/>
    <cellStyle name="Heading 4 3 3" xfId="1351" xr:uid="{00000000-0005-0000-0000-0000B1060000}"/>
    <cellStyle name="Heading 4 3 4" xfId="1352" xr:uid="{00000000-0005-0000-0000-0000B2060000}"/>
    <cellStyle name="Heading 4 4" xfId="1353" xr:uid="{00000000-0005-0000-0000-0000B3060000}"/>
    <cellStyle name="Heading 4 4 2" xfId="1354" xr:uid="{00000000-0005-0000-0000-0000B4060000}"/>
    <cellStyle name="Heading 4 4 3" xfId="1355" xr:uid="{00000000-0005-0000-0000-0000B5060000}"/>
    <cellStyle name="Heading 4 5" xfId="1356" xr:uid="{00000000-0005-0000-0000-0000B6060000}"/>
    <cellStyle name="Heading 4 5 2" xfId="1357" xr:uid="{00000000-0005-0000-0000-0000B7060000}"/>
    <cellStyle name="Heading 4 5_O&amp;M - Equipment Unit Rates" xfId="5085" xr:uid="{4C484CE3-03AB-4631-B7EF-1CD53402C3D6}"/>
    <cellStyle name="Heading 4 6" xfId="1358" xr:uid="{00000000-0005-0000-0000-0000B8060000}"/>
    <cellStyle name="Heading 4 7" xfId="1359" xr:uid="{00000000-0005-0000-0000-0000B9060000}"/>
    <cellStyle name="Heading 4 8" xfId="1360" xr:uid="{00000000-0005-0000-0000-0000BA060000}"/>
    <cellStyle name="Heading 4 9" xfId="1361" xr:uid="{00000000-0005-0000-0000-0000BB060000}"/>
    <cellStyle name="Hyperlink 10" xfId="1362" xr:uid="{00000000-0005-0000-0000-0000BC060000}"/>
    <cellStyle name="Hyperlink 11" xfId="1363" xr:uid="{00000000-0005-0000-0000-0000BD060000}"/>
    <cellStyle name="Hyperlink 12" xfId="1364" xr:uid="{00000000-0005-0000-0000-0000BE060000}"/>
    <cellStyle name="Hyperlink 13" xfId="1365" xr:uid="{00000000-0005-0000-0000-0000BF060000}"/>
    <cellStyle name="Hyperlink 14" xfId="1366" xr:uid="{00000000-0005-0000-0000-0000C0060000}"/>
    <cellStyle name="Hyperlink 15" xfId="1367" xr:uid="{00000000-0005-0000-0000-0000C1060000}"/>
    <cellStyle name="Hyperlink 16" xfId="1368" xr:uid="{00000000-0005-0000-0000-0000C2060000}"/>
    <cellStyle name="Hyperlink 17" xfId="1369" xr:uid="{00000000-0005-0000-0000-0000C3060000}"/>
    <cellStyle name="Hyperlink 18" xfId="1370" xr:uid="{00000000-0005-0000-0000-0000C4060000}"/>
    <cellStyle name="Hyperlink 19" xfId="1371" xr:uid="{00000000-0005-0000-0000-0000C5060000}"/>
    <cellStyle name="Hyperlink 2" xfId="1372" xr:uid="{00000000-0005-0000-0000-0000C6060000}"/>
    <cellStyle name="Hyperlink 2 2" xfId="1373" xr:uid="{00000000-0005-0000-0000-0000C7060000}"/>
    <cellStyle name="Hyperlink 20" xfId="1374" xr:uid="{00000000-0005-0000-0000-0000C8060000}"/>
    <cellStyle name="Hyperlink 21" xfId="1375" xr:uid="{00000000-0005-0000-0000-0000C9060000}"/>
    <cellStyle name="Hyperlink 22" xfId="1376" xr:uid="{00000000-0005-0000-0000-0000CA060000}"/>
    <cellStyle name="Hyperlink 23" xfId="1377" xr:uid="{00000000-0005-0000-0000-0000CB060000}"/>
    <cellStyle name="Hyperlink 24" xfId="1378" xr:uid="{00000000-0005-0000-0000-0000CC060000}"/>
    <cellStyle name="Hyperlink 25" xfId="1379" xr:uid="{00000000-0005-0000-0000-0000CD060000}"/>
    <cellStyle name="Hyperlink 26" xfId="1380" xr:uid="{00000000-0005-0000-0000-0000CE060000}"/>
    <cellStyle name="Hyperlink 27" xfId="1381" xr:uid="{00000000-0005-0000-0000-0000CF060000}"/>
    <cellStyle name="Hyperlink 28" xfId="1382" xr:uid="{00000000-0005-0000-0000-0000D0060000}"/>
    <cellStyle name="Hyperlink 29" xfId="1383" xr:uid="{00000000-0005-0000-0000-0000D1060000}"/>
    <cellStyle name="Hyperlink 3" xfId="1384" xr:uid="{00000000-0005-0000-0000-0000D2060000}"/>
    <cellStyle name="Hyperlink 30" xfId="1385" xr:uid="{00000000-0005-0000-0000-0000D3060000}"/>
    <cellStyle name="Hyperlink 31" xfId="1386" xr:uid="{00000000-0005-0000-0000-0000D4060000}"/>
    <cellStyle name="Hyperlink 32" xfId="1387" xr:uid="{00000000-0005-0000-0000-0000D5060000}"/>
    <cellStyle name="Hyperlink 33" xfId="1388" xr:uid="{00000000-0005-0000-0000-0000D6060000}"/>
    <cellStyle name="Hyperlink 34" xfId="1389" xr:uid="{00000000-0005-0000-0000-0000D7060000}"/>
    <cellStyle name="Hyperlink 35" xfId="1390" xr:uid="{00000000-0005-0000-0000-0000D8060000}"/>
    <cellStyle name="Hyperlink 36" xfId="1391" xr:uid="{00000000-0005-0000-0000-0000D9060000}"/>
    <cellStyle name="Hyperlink 37" xfId="1392" xr:uid="{00000000-0005-0000-0000-0000DA060000}"/>
    <cellStyle name="Hyperlink 4" xfId="1393" xr:uid="{00000000-0005-0000-0000-0000DB060000}"/>
    <cellStyle name="Hyperlink 5" xfId="1394" xr:uid="{00000000-0005-0000-0000-0000DC060000}"/>
    <cellStyle name="Hyperlink 6" xfId="1395" xr:uid="{00000000-0005-0000-0000-0000DD060000}"/>
    <cellStyle name="Hyperlink 7" xfId="1396" xr:uid="{00000000-0005-0000-0000-0000DE060000}"/>
    <cellStyle name="Hyperlink 8" xfId="1397" xr:uid="{00000000-0005-0000-0000-0000DF060000}"/>
    <cellStyle name="Hyperlink 9" xfId="1398" xr:uid="{00000000-0005-0000-0000-0000E0060000}"/>
    <cellStyle name="Hyperlink Arrow" xfId="1399" xr:uid="{00000000-0005-0000-0000-0000E1060000}"/>
    <cellStyle name="Hyperlink Text" xfId="1400" xr:uid="{00000000-0005-0000-0000-0000E2060000}"/>
    <cellStyle name="Input 2" xfId="1401" xr:uid="{00000000-0005-0000-0000-0000E3060000}"/>
    <cellStyle name="Input 2 2" xfId="1402" xr:uid="{00000000-0005-0000-0000-0000E4060000}"/>
    <cellStyle name="Input 2 2 2" xfId="1403" xr:uid="{00000000-0005-0000-0000-0000E5060000}"/>
    <cellStyle name="Input 2 2 2 2" xfId="1404" xr:uid="{00000000-0005-0000-0000-0000E6060000}"/>
    <cellStyle name="Input 2 2 2 2 2" xfId="1405" xr:uid="{00000000-0005-0000-0000-0000E7060000}"/>
    <cellStyle name="Input 2 2 2 2 2 2" xfId="1406" xr:uid="{00000000-0005-0000-0000-0000E8060000}"/>
    <cellStyle name="Input 2 2 2 2 2 2 2" xfId="1407" xr:uid="{00000000-0005-0000-0000-0000E9060000}"/>
    <cellStyle name="Input 2 2 2 2 2 2 2 2" xfId="3409" xr:uid="{00000000-0005-0000-0000-0000EA060000}"/>
    <cellStyle name="Input 2 2 2 2 2 2 2_O&amp;M - Equipment Unit Rates" xfId="5092" xr:uid="{7BF52E4F-1ACA-4F1E-A741-B07D18A973E3}"/>
    <cellStyle name="Input 2 2 2 2 2 2 3" xfId="3408" xr:uid="{00000000-0005-0000-0000-0000EB060000}"/>
    <cellStyle name="Input 2 2 2 2 2 2_O&amp;M - Equipment Unit Rates" xfId="5091" xr:uid="{974DE647-9E75-4834-9D95-373ABA2DD750}"/>
    <cellStyle name="Input 2 2 2 2 2 3" xfId="3407" xr:uid="{00000000-0005-0000-0000-0000EC060000}"/>
    <cellStyle name="Input 2 2 2 2 2_O&amp;M - Equipment Unit Rates" xfId="5090" xr:uid="{712E8CDA-9E38-4CDD-A2A9-637D3473FEC9}"/>
    <cellStyle name="Input 2 2 2 2 3" xfId="1408" xr:uid="{00000000-0005-0000-0000-0000ED060000}"/>
    <cellStyle name="Input 2 2 2 2 3 2" xfId="1409" xr:uid="{00000000-0005-0000-0000-0000EE060000}"/>
    <cellStyle name="Input 2 2 2 2 3 2 2" xfId="3411" xr:uid="{00000000-0005-0000-0000-0000EF060000}"/>
    <cellStyle name="Input 2 2 2 2 3 2_O&amp;M - Equipment Unit Rates" xfId="5094" xr:uid="{84934241-1A58-4BF4-B4AE-AC333E0ACE0F}"/>
    <cellStyle name="Input 2 2 2 2 3 3" xfId="3410" xr:uid="{00000000-0005-0000-0000-0000F0060000}"/>
    <cellStyle name="Input 2 2 2 2 3_O&amp;M - Equipment Unit Rates" xfId="5093" xr:uid="{FCA19D70-602E-4968-82DA-9EA553131A0F}"/>
    <cellStyle name="Input 2 2 2 2 4" xfId="3406" xr:uid="{00000000-0005-0000-0000-0000F1060000}"/>
    <cellStyle name="Input 2 2 2 2_O&amp;M - Equipment Unit Rates" xfId="5089" xr:uid="{66618616-2109-4704-A80E-37CAF7DF871E}"/>
    <cellStyle name="Input 2 2 2 3" xfId="1410" xr:uid="{00000000-0005-0000-0000-0000F2060000}"/>
    <cellStyle name="Input 2 2 2 3 2" xfId="1411" xr:uid="{00000000-0005-0000-0000-0000F3060000}"/>
    <cellStyle name="Input 2 2 2 3 2 2" xfId="1412" xr:uid="{00000000-0005-0000-0000-0000F4060000}"/>
    <cellStyle name="Input 2 2 2 3 2 2 2" xfId="3414" xr:uid="{00000000-0005-0000-0000-0000F5060000}"/>
    <cellStyle name="Input 2 2 2 3 2 2_O&amp;M - Equipment Unit Rates" xfId="5097" xr:uid="{F6813B27-8FB2-4E45-8244-E4FA60AD6244}"/>
    <cellStyle name="Input 2 2 2 3 2 3" xfId="3413" xr:uid="{00000000-0005-0000-0000-0000F6060000}"/>
    <cellStyle name="Input 2 2 2 3 2_O&amp;M - Equipment Unit Rates" xfId="5096" xr:uid="{EE2ECF09-1ACB-4641-8184-4CA7DCEC6294}"/>
    <cellStyle name="Input 2 2 2 3 3" xfId="3412" xr:uid="{00000000-0005-0000-0000-0000F7060000}"/>
    <cellStyle name="Input 2 2 2 3_O&amp;M - Equipment Unit Rates" xfId="5095" xr:uid="{5AD07202-FF5C-4E0B-A5C0-594E2F8AC475}"/>
    <cellStyle name="Input 2 2 2 4" xfId="1413" xr:uid="{00000000-0005-0000-0000-0000F8060000}"/>
    <cellStyle name="Input 2 2 2 4 2" xfId="1414" xr:uid="{00000000-0005-0000-0000-0000F9060000}"/>
    <cellStyle name="Input 2 2 2 4 2 2" xfId="3416" xr:uid="{00000000-0005-0000-0000-0000FA060000}"/>
    <cellStyle name="Input 2 2 2 4 2_O&amp;M - Equipment Unit Rates" xfId="5099" xr:uid="{D355C9D7-CB69-4710-912E-BE154BE7FBF4}"/>
    <cellStyle name="Input 2 2 2 4 3" xfId="3415" xr:uid="{00000000-0005-0000-0000-0000FB060000}"/>
    <cellStyle name="Input 2 2 2 4_O&amp;M - Equipment Unit Rates" xfId="5098" xr:uid="{6174CAC8-FA64-4499-9572-1994748A335D}"/>
    <cellStyle name="Input 2 2 2 5" xfId="3405" xr:uid="{00000000-0005-0000-0000-0000FC060000}"/>
    <cellStyle name="Input 2 2 2_O&amp;M - Equipment Unit Rates" xfId="5088" xr:uid="{56F4846E-D246-489D-9A32-86023DEA82B8}"/>
    <cellStyle name="Input 2 2 3" xfId="1415" xr:uid="{00000000-0005-0000-0000-0000FD060000}"/>
    <cellStyle name="Input 2 2 3 2" xfId="1416" xr:uid="{00000000-0005-0000-0000-0000FE060000}"/>
    <cellStyle name="Input 2 2 3 2 2" xfId="1417" xr:uid="{00000000-0005-0000-0000-0000FF060000}"/>
    <cellStyle name="Input 2 2 3 2 2 2" xfId="1418" xr:uid="{00000000-0005-0000-0000-000000070000}"/>
    <cellStyle name="Input 2 2 3 2 2 2 2" xfId="3420" xr:uid="{00000000-0005-0000-0000-000001070000}"/>
    <cellStyle name="Input 2 2 3 2 2 2_O&amp;M - Equipment Unit Rates" xfId="5103" xr:uid="{BBDD4518-FCE3-4761-A6F1-284D5C6C8790}"/>
    <cellStyle name="Input 2 2 3 2 2 3" xfId="3419" xr:uid="{00000000-0005-0000-0000-000002070000}"/>
    <cellStyle name="Input 2 2 3 2 2_O&amp;M - Equipment Unit Rates" xfId="5102" xr:uid="{BA9FD569-3E81-4956-8241-51189D1A4A8D}"/>
    <cellStyle name="Input 2 2 3 2 3" xfId="3418" xr:uid="{00000000-0005-0000-0000-000003070000}"/>
    <cellStyle name="Input 2 2 3 2_O&amp;M - Equipment Unit Rates" xfId="5101" xr:uid="{7B5E6D05-AC59-4E47-A9C6-296F80E75B69}"/>
    <cellStyle name="Input 2 2 3 3" xfId="1419" xr:uid="{00000000-0005-0000-0000-000004070000}"/>
    <cellStyle name="Input 2 2 3 3 2" xfId="1420" xr:uid="{00000000-0005-0000-0000-000005070000}"/>
    <cellStyle name="Input 2 2 3 3 2 2" xfId="3422" xr:uid="{00000000-0005-0000-0000-000006070000}"/>
    <cellStyle name="Input 2 2 3 3 2_O&amp;M - Equipment Unit Rates" xfId="5105" xr:uid="{E01389FE-2F80-4CA7-9150-B9125932268E}"/>
    <cellStyle name="Input 2 2 3 3 3" xfId="3421" xr:uid="{00000000-0005-0000-0000-000007070000}"/>
    <cellStyle name="Input 2 2 3 3_O&amp;M - Equipment Unit Rates" xfId="5104" xr:uid="{D66C99E9-3E9A-4394-B55A-CF89A3B98919}"/>
    <cellStyle name="Input 2 2 3 4" xfId="3417" xr:uid="{00000000-0005-0000-0000-000008070000}"/>
    <cellStyle name="Input 2 2 3_O&amp;M - Equipment Unit Rates" xfId="5100" xr:uid="{2D0E8027-FD27-4DE5-9FA2-26A47DFC2A29}"/>
    <cellStyle name="Input 2 2 4" xfId="1421" xr:uid="{00000000-0005-0000-0000-000009070000}"/>
    <cellStyle name="Input 2 2 4 2" xfId="1422" xr:uid="{00000000-0005-0000-0000-00000A070000}"/>
    <cellStyle name="Input 2 2 4 2 2" xfId="1423" xr:uid="{00000000-0005-0000-0000-00000B070000}"/>
    <cellStyle name="Input 2 2 4 2 2 2" xfId="1424" xr:uid="{00000000-0005-0000-0000-00000C070000}"/>
    <cellStyle name="Input 2 2 4 2 2 2 2" xfId="3426" xr:uid="{00000000-0005-0000-0000-00000D070000}"/>
    <cellStyle name="Input 2 2 4 2 2 2_O&amp;M - Equipment Unit Rates" xfId="5109" xr:uid="{0B518DFD-95B1-4FCF-9025-3E90BDDBAA8C}"/>
    <cellStyle name="Input 2 2 4 2 2 3" xfId="3425" xr:uid="{00000000-0005-0000-0000-00000E070000}"/>
    <cellStyle name="Input 2 2 4 2 2_O&amp;M - Equipment Unit Rates" xfId="5108" xr:uid="{132ABA4E-A314-44DF-A719-036FA98DCEED}"/>
    <cellStyle name="Input 2 2 4 2 3" xfId="3424" xr:uid="{00000000-0005-0000-0000-00000F070000}"/>
    <cellStyle name="Input 2 2 4 2_O&amp;M - Equipment Unit Rates" xfId="5107" xr:uid="{F6E4AC73-944C-49ED-A412-C0647A758CB6}"/>
    <cellStyle name="Input 2 2 4 3" xfId="1425" xr:uid="{00000000-0005-0000-0000-000010070000}"/>
    <cellStyle name="Input 2 2 4 3 2" xfId="1426" xr:uid="{00000000-0005-0000-0000-000011070000}"/>
    <cellStyle name="Input 2 2 4 3 2 2" xfId="3428" xr:uid="{00000000-0005-0000-0000-000012070000}"/>
    <cellStyle name="Input 2 2 4 3 2_O&amp;M - Equipment Unit Rates" xfId="5111" xr:uid="{D251605D-CD4E-4399-B0F8-86EBC2A93143}"/>
    <cellStyle name="Input 2 2 4 3 3" xfId="3427" xr:uid="{00000000-0005-0000-0000-000013070000}"/>
    <cellStyle name="Input 2 2 4 3_O&amp;M - Equipment Unit Rates" xfId="5110" xr:uid="{E9CBC0DE-4360-4FA0-A942-97D51AA8AF3D}"/>
    <cellStyle name="Input 2 2 4 4" xfId="3423" xr:uid="{00000000-0005-0000-0000-000014070000}"/>
    <cellStyle name="Input 2 2 4_O&amp;M - Equipment Unit Rates" xfId="5106" xr:uid="{EFB878F3-9054-4E56-B36F-8BD0B2A9CC4F}"/>
    <cellStyle name="Input 2 2 5" xfId="1427" xr:uid="{00000000-0005-0000-0000-000015070000}"/>
    <cellStyle name="Input 2 2 5 2" xfId="1428" xr:uid="{00000000-0005-0000-0000-000016070000}"/>
    <cellStyle name="Input 2 2 5 2 2" xfId="1429" xr:uid="{00000000-0005-0000-0000-000017070000}"/>
    <cellStyle name="Input 2 2 5 2 2 2" xfId="3431" xr:uid="{00000000-0005-0000-0000-000018070000}"/>
    <cellStyle name="Input 2 2 5 2 2_O&amp;M - Equipment Unit Rates" xfId="5114" xr:uid="{B52476A1-A361-44BA-B540-AEC56C59B492}"/>
    <cellStyle name="Input 2 2 5 2 3" xfId="3430" xr:uid="{00000000-0005-0000-0000-000019070000}"/>
    <cellStyle name="Input 2 2 5 2_O&amp;M - Equipment Unit Rates" xfId="5113" xr:uid="{32A429E8-E9C1-45E4-AFA2-2EE9C030D8BD}"/>
    <cellStyle name="Input 2 2 5 3" xfId="3429" xr:uid="{00000000-0005-0000-0000-00001A070000}"/>
    <cellStyle name="Input 2 2 5_O&amp;M - Equipment Unit Rates" xfId="5112" xr:uid="{8991D36A-759F-4C22-9D9F-1E8BF26EB808}"/>
    <cellStyle name="Input 2 2 6" xfId="1430" xr:uid="{00000000-0005-0000-0000-00001B070000}"/>
    <cellStyle name="Input 2 2 6 2" xfId="1431" xr:uid="{00000000-0005-0000-0000-00001C070000}"/>
    <cellStyle name="Input 2 2 6 2 2" xfId="3433" xr:uid="{00000000-0005-0000-0000-00001D070000}"/>
    <cellStyle name="Input 2 2 6 2_O&amp;M - Equipment Unit Rates" xfId="5116" xr:uid="{64D87A3E-CD4E-4DD5-891F-082D4E3A751A}"/>
    <cellStyle name="Input 2 2 6 3" xfId="3432" xr:uid="{00000000-0005-0000-0000-00001E070000}"/>
    <cellStyle name="Input 2 2 6_O&amp;M - Equipment Unit Rates" xfId="5115" xr:uid="{30CA571C-4DC0-42DA-86B8-4831F388BE0E}"/>
    <cellStyle name="Input 2 2 7" xfId="3404" xr:uid="{00000000-0005-0000-0000-00001F070000}"/>
    <cellStyle name="Input 2 2_O&amp;M - Equipment Unit Rates" xfId="5087" xr:uid="{40D53454-6E04-402E-823B-E7B93D428248}"/>
    <cellStyle name="Input 2 3" xfId="1432" xr:uid="{00000000-0005-0000-0000-000020070000}"/>
    <cellStyle name="Input 2 3 2" xfId="1433" xr:uid="{00000000-0005-0000-0000-000021070000}"/>
    <cellStyle name="Input 2 3 2 2" xfId="1434" xr:uid="{00000000-0005-0000-0000-000022070000}"/>
    <cellStyle name="Input 2 3 2 2 2" xfId="1435" xr:uid="{00000000-0005-0000-0000-000023070000}"/>
    <cellStyle name="Input 2 3 2 2 2 2" xfId="3437" xr:uid="{00000000-0005-0000-0000-000024070000}"/>
    <cellStyle name="Input 2 3 2 2 2_O&amp;M - Equipment Unit Rates" xfId="5120" xr:uid="{21682904-0840-44AF-B2BC-57F9D0882CFB}"/>
    <cellStyle name="Input 2 3 2 2 3" xfId="3436" xr:uid="{00000000-0005-0000-0000-000025070000}"/>
    <cellStyle name="Input 2 3 2 2_O&amp;M - Equipment Unit Rates" xfId="5119" xr:uid="{3159F4A8-85B4-434D-A2BC-72695B0F80DB}"/>
    <cellStyle name="Input 2 3 2 3" xfId="3435" xr:uid="{00000000-0005-0000-0000-000026070000}"/>
    <cellStyle name="Input 2 3 2_O&amp;M - Equipment Unit Rates" xfId="5118" xr:uid="{ABEE40ED-83F8-432A-9989-98CD2F4EB248}"/>
    <cellStyle name="Input 2 3 3" xfId="1436" xr:uid="{00000000-0005-0000-0000-000027070000}"/>
    <cellStyle name="Input 2 3 3 2" xfId="1437" xr:uid="{00000000-0005-0000-0000-000028070000}"/>
    <cellStyle name="Input 2 3 3 2 2" xfId="3439" xr:uid="{00000000-0005-0000-0000-000029070000}"/>
    <cellStyle name="Input 2 3 3 2_O&amp;M - Equipment Unit Rates" xfId="5122" xr:uid="{2A9002B3-8847-4A41-8D9D-78629709DC3A}"/>
    <cellStyle name="Input 2 3 3 3" xfId="3438" xr:uid="{00000000-0005-0000-0000-00002A070000}"/>
    <cellStyle name="Input 2 3 3_O&amp;M - Equipment Unit Rates" xfId="5121" xr:uid="{0F53F40C-AFDA-4E84-B773-37BD2945BB9B}"/>
    <cellStyle name="Input 2 3 4" xfId="3434" xr:uid="{00000000-0005-0000-0000-00002B070000}"/>
    <cellStyle name="Input 2 3_O&amp;M - Equipment Unit Rates" xfId="5117" xr:uid="{4256238D-0FC4-4993-9306-A98257BB867D}"/>
    <cellStyle name="Input 2 4" xfId="1438" xr:uid="{00000000-0005-0000-0000-00002C070000}"/>
    <cellStyle name="Input 2 4 2" xfId="3440" xr:uid="{00000000-0005-0000-0000-00002D070000}"/>
    <cellStyle name="Input 2 4_O&amp;M - Equipment Unit Rates" xfId="5123" xr:uid="{9E4091CD-CB1C-40AC-9D58-1925ECC2AD2C}"/>
    <cellStyle name="Input 2 5" xfId="3403" xr:uid="{00000000-0005-0000-0000-00002E070000}"/>
    <cellStyle name="Input 2_O&amp;M - Equipment Unit Rates" xfId="5086" xr:uid="{6A6BA157-F189-4423-9951-5377F6D03D03}"/>
    <cellStyle name="Input 3" xfId="1439" xr:uid="{00000000-0005-0000-0000-00002F070000}"/>
    <cellStyle name="Input 3 2" xfId="1440" xr:uid="{00000000-0005-0000-0000-000030070000}"/>
    <cellStyle name="Input 3 2 2" xfId="1441" xr:uid="{00000000-0005-0000-0000-000031070000}"/>
    <cellStyle name="Input 3 2 2 2" xfId="1442" xr:uid="{00000000-0005-0000-0000-000032070000}"/>
    <cellStyle name="Input 3 2 2 2 2" xfId="1443" xr:uid="{00000000-0005-0000-0000-000033070000}"/>
    <cellStyle name="Input 3 2 2 2 2 2" xfId="1444" xr:uid="{00000000-0005-0000-0000-000034070000}"/>
    <cellStyle name="Input 3 2 2 2 2 2 2" xfId="3445" xr:uid="{00000000-0005-0000-0000-000035070000}"/>
    <cellStyle name="Input 3 2 2 2 2 2_O&amp;M - Equipment Unit Rates" xfId="5129" xr:uid="{1D164E41-DFFD-4645-BBED-B12BE87C156F}"/>
    <cellStyle name="Input 3 2 2 2 2 3" xfId="3444" xr:uid="{00000000-0005-0000-0000-000036070000}"/>
    <cellStyle name="Input 3 2 2 2 2_O&amp;M - Equipment Unit Rates" xfId="5128" xr:uid="{C3B00938-8BA9-4A25-99AF-B4B039E20C40}"/>
    <cellStyle name="Input 3 2 2 2 3" xfId="3443" xr:uid="{00000000-0005-0000-0000-000037070000}"/>
    <cellStyle name="Input 3 2 2 2_O&amp;M - Equipment Unit Rates" xfId="5127" xr:uid="{2DED0957-2C1A-4024-A3BE-144CCA5D13BE}"/>
    <cellStyle name="Input 3 2 2 3" xfId="1445" xr:uid="{00000000-0005-0000-0000-000038070000}"/>
    <cellStyle name="Input 3 2 2 3 2" xfId="1446" xr:uid="{00000000-0005-0000-0000-000039070000}"/>
    <cellStyle name="Input 3 2 2 3 2 2" xfId="3447" xr:uid="{00000000-0005-0000-0000-00003A070000}"/>
    <cellStyle name="Input 3 2 2 3 2_O&amp;M - Equipment Unit Rates" xfId="5131" xr:uid="{C5F60EEA-8D83-44B0-9919-FDBE327B72ED}"/>
    <cellStyle name="Input 3 2 2 3 3" xfId="3446" xr:uid="{00000000-0005-0000-0000-00003B070000}"/>
    <cellStyle name="Input 3 2 2 3_O&amp;M - Equipment Unit Rates" xfId="5130" xr:uid="{DDD9C5D8-5CC8-4D37-92A3-46D728E34267}"/>
    <cellStyle name="Input 3 2 2 4" xfId="3442" xr:uid="{00000000-0005-0000-0000-00003C070000}"/>
    <cellStyle name="Input 3 2 2_O&amp;M - Equipment Unit Rates" xfId="5126" xr:uid="{935737E6-88CF-40A8-A036-D483AA408BB2}"/>
    <cellStyle name="Input 3 2 3" xfId="1447" xr:uid="{00000000-0005-0000-0000-00003D070000}"/>
    <cellStyle name="Input 3 2 3 2" xfId="1448" xr:uid="{00000000-0005-0000-0000-00003E070000}"/>
    <cellStyle name="Input 3 2 3 2 2" xfId="1449" xr:uid="{00000000-0005-0000-0000-00003F070000}"/>
    <cellStyle name="Input 3 2 3 2 2 2" xfId="3450" xr:uid="{00000000-0005-0000-0000-000040070000}"/>
    <cellStyle name="Input 3 2 3 2 2_O&amp;M - Equipment Unit Rates" xfId="5134" xr:uid="{C504462A-B029-4BD5-897E-D78D08BE9AC8}"/>
    <cellStyle name="Input 3 2 3 2 3" xfId="3449" xr:uid="{00000000-0005-0000-0000-000041070000}"/>
    <cellStyle name="Input 3 2 3 2_O&amp;M - Equipment Unit Rates" xfId="5133" xr:uid="{0BF7F4E4-5CB8-44F1-A9E7-78922AFDAAB8}"/>
    <cellStyle name="Input 3 2 3 3" xfId="3448" xr:uid="{00000000-0005-0000-0000-000042070000}"/>
    <cellStyle name="Input 3 2 3_O&amp;M - Equipment Unit Rates" xfId="5132" xr:uid="{C3851911-95C7-4760-9678-E607D545C2B9}"/>
    <cellStyle name="Input 3 2 4" xfId="1450" xr:uid="{00000000-0005-0000-0000-000043070000}"/>
    <cellStyle name="Input 3 2 4 2" xfId="1451" xr:uid="{00000000-0005-0000-0000-000044070000}"/>
    <cellStyle name="Input 3 2 4 2 2" xfId="3452" xr:uid="{00000000-0005-0000-0000-000045070000}"/>
    <cellStyle name="Input 3 2 4 2_O&amp;M - Equipment Unit Rates" xfId="5136" xr:uid="{ABFD7188-556A-4647-A859-E5250AA32B99}"/>
    <cellStyle name="Input 3 2 4 3" xfId="3451" xr:uid="{00000000-0005-0000-0000-000046070000}"/>
    <cellStyle name="Input 3 2 4_O&amp;M - Equipment Unit Rates" xfId="5135" xr:uid="{EAF4FE23-3FE1-4AD0-B3A7-C1B5920CF7B4}"/>
    <cellStyle name="Input 3 2 5" xfId="3441" xr:uid="{00000000-0005-0000-0000-000047070000}"/>
    <cellStyle name="Input 3 2_O&amp;M - Equipment Unit Rates" xfId="5125" xr:uid="{50957605-67AB-4C11-9198-381426FB1DDE}"/>
    <cellStyle name="Input 3 3" xfId="1452" xr:uid="{00000000-0005-0000-0000-000048070000}"/>
    <cellStyle name="Input 3 3 2" xfId="1453" xr:uid="{00000000-0005-0000-0000-000049070000}"/>
    <cellStyle name="Input 3 3 2 2" xfId="1454" xr:uid="{00000000-0005-0000-0000-00004A070000}"/>
    <cellStyle name="Input 3 3 2 2 2" xfId="1455" xr:uid="{00000000-0005-0000-0000-00004B070000}"/>
    <cellStyle name="Input 3 3 2 2 2 2" xfId="3456" xr:uid="{00000000-0005-0000-0000-00004C070000}"/>
    <cellStyle name="Input 3 3 2 2 2_O&amp;M - Equipment Unit Rates" xfId="5140" xr:uid="{C135E354-1CE1-4B2B-A963-E2D5309E9C30}"/>
    <cellStyle name="Input 3 3 2 2 3" xfId="3455" xr:uid="{00000000-0005-0000-0000-00004D070000}"/>
    <cellStyle name="Input 3 3 2 2_O&amp;M - Equipment Unit Rates" xfId="5139" xr:uid="{6C9AB2B4-2633-4AB6-8FE2-6C1A18A17441}"/>
    <cellStyle name="Input 3 3 2 3" xfId="3454" xr:uid="{00000000-0005-0000-0000-00004E070000}"/>
    <cellStyle name="Input 3 3 2_O&amp;M - Equipment Unit Rates" xfId="5138" xr:uid="{87B78C88-0B81-4B25-AB88-AC3C3927A317}"/>
    <cellStyle name="Input 3 3 3" xfId="1456" xr:uid="{00000000-0005-0000-0000-00004F070000}"/>
    <cellStyle name="Input 3 3 3 2" xfId="1457" xr:uid="{00000000-0005-0000-0000-000050070000}"/>
    <cellStyle name="Input 3 3 3 2 2" xfId="3458" xr:uid="{00000000-0005-0000-0000-000051070000}"/>
    <cellStyle name="Input 3 3 3 2_O&amp;M - Equipment Unit Rates" xfId="5142" xr:uid="{6EAD6D07-584C-4A58-A924-F6BD610790E0}"/>
    <cellStyle name="Input 3 3 3 3" xfId="3457" xr:uid="{00000000-0005-0000-0000-000052070000}"/>
    <cellStyle name="Input 3 3 3_O&amp;M - Equipment Unit Rates" xfId="5141" xr:uid="{A5AA2241-00B5-4216-9B18-BB707B0B3FAE}"/>
    <cellStyle name="Input 3 3 4" xfId="3453" xr:uid="{00000000-0005-0000-0000-000053070000}"/>
    <cellStyle name="Input 3 3_O&amp;M - Equipment Unit Rates" xfId="5137" xr:uid="{6D5977D9-C8CA-4D07-A478-A497CCF23188}"/>
    <cellStyle name="Input 3_O&amp;M - Equipment Unit Rates" xfId="5124" xr:uid="{31D65B06-DB89-4466-9911-42402F0AE936}"/>
    <cellStyle name="Input 4" xfId="1458" xr:uid="{00000000-0005-0000-0000-000054070000}"/>
    <cellStyle name="Input 4 2" xfId="1459" xr:uid="{00000000-0005-0000-0000-000055070000}"/>
    <cellStyle name="Input 4 2 2" xfId="1460" xr:uid="{00000000-0005-0000-0000-000056070000}"/>
    <cellStyle name="Input 4 2 2 2" xfId="1461" xr:uid="{00000000-0005-0000-0000-000057070000}"/>
    <cellStyle name="Input 4 2 2 2 2" xfId="1462" xr:uid="{00000000-0005-0000-0000-000058070000}"/>
    <cellStyle name="Input 4 2 2 2 2 2" xfId="3463" xr:uid="{00000000-0005-0000-0000-000059070000}"/>
    <cellStyle name="Input 4 2 2 2 2_O&amp;M - Equipment Unit Rates" xfId="5147" xr:uid="{24B8CF17-BFCC-4671-93FC-6B3909A5C9D0}"/>
    <cellStyle name="Input 4 2 2 2 3" xfId="3462" xr:uid="{00000000-0005-0000-0000-00005A070000}"/>
    <cellStyle name="Input 4 2 2 2_O&amp;M - Equipment Unit Rates" xfId="5146" xr:uid="{E81B8924-D6E2-4C79-B24B-A8933E644CEE}"/>
    <cellStyle name="Input 4 2 2 3" xfId="3461" xr:uid="{00000000-0005-0000-0000-00005B070000}"/>
    <cellStyle name="Input 4 2 2_O&amp;M - Equipment Unit Rates" xfId="5145" xr:uid="{947AB100-1286-4332-A209-18E0E915C200}"/>
    <cellStyle name="Input 4 2 3" xfId="1463" xr:uid="{00000000-0005-0000-0000-00005C070000}"/>
    <cellStyle name="Input 4 2 3 2" xfId="1464" xr:uid="{00000000-0005-0000-0000-00005D070000}"/>
    <cellStyle name="Input 4 2 3 2 2" xfId="3465" xr:uid="{00000000-0005-0000-0000-00005E070000}"/>
    <cellStyle name="Input 4 2 3 2_O&amp;M - Equipment Unit Rates" xfId="5149" xr:uid="{31C77EBC-EC7A-41B3-ACB2-0C5A0206FA7E}"/>
    <cellStyle name="Input 4 2 3 3" xfId="3464" xr:uid="{00000000-0005-0000-0000-00005F070000}"/>
    <cellStyle name="Input 4 2 3_O&amp;M - Equipment Unit Rates" xfId="5148" xr:uid="{3095D9F1-51FD-4113-B700-1254B4665E35}"/>
    <cellStyle name="Input 4 2 4" xfId="3460" xr:uid="{00000000-0005-0000-0000-000060070000}"/>
    <cellStyle name="Input 4 2_O&amp;M - Equipment Unit Rates" xfId="5144" xr:uid="{6DD05FB9-17A2-43F8-9F24-6126BB74F291}"/>
    <cellStyle name="Input 4 3" xfId="1465" xr:uid="{00000000-0005-0000-0000-000061070000}"/>
    <cellStyle name="Input 4 3 2" xfId="1466" xr:uid="{00000000-0005-0000-0000-000062070000}"/>
    <cellStyle name="Input 4 3 2 2" xfId="1467" xr:uid="{00000000-0005-0000-0000-000063070000}"/>
    <cellStyle name="Input 4 3 2 2 2" xfId="3468" xr:uid="{00000000-0005-0000-0000-000064070000}"/>
    <cellStyle name="Input 4 3 2 2_O&amp;M - Equipment Unit Rates" xfId="5152" xr:uid="{D935AB83-EF28-48A4-AA29-06467CE01D24}"/>
    <cellStyle name="Input 4 3 2 3" xfId="3467" xr:uid="{00000000-0005-0000-0000-000065070000}"/>
    <cellStyle name="Input 4 3 2_O&amp;M - Equipment Unit Rates" xfId="5151" xr:uid="{5DC86B10-6FF0-4F65-B629-920ADCAA6801}"/>
    <cellStyle name="Input 4 3 3" xfId="3466" xr:uid="{00000000-0005-0000-0000-000066070000}"/>
    <cellStyle name="Input 4 3_O&amp;M - Equipment Unit Rates" xfId="5150" xr:uid="{574EE538-B13C-4CC3-B5DC-C9657E42B9B2}"/>
    <cellStyle name="Input 4 4" xfId="1468" xr:uid="{00000000-0005-0000-0000-000067070000}"/>
    <cellStyle name="Input 4 4 2" xfId="1469" xr:uid="{00000000-0005-0000-0000-000068070000}"/>
    <cellStyle name="Input 4 4 2 2" xfId="3470" xr:uid="{00000000-0005-0000-0000-000069070000}"/>
    <cellStyle name="Input 4 4 2_O&amp;M - Equipment Unit Rates" xfId="5154" xr:uid="{D7EEF7B5-6DEE-4797-8181-7DA7F869D838}"/>
    <cellStyle name="Input 4 4 3" xfId="3469" xr:uid="{00000000-0005-0000-0000-00006A070000}"/>
    <cellStyle name="Input 4 4_O&amp;M - Equipment Unit Rates" xfId="5153" xr:uid="{9D79D880-8183-4796-8BA2-B5B23B3E4D0B}"/>
    <cellStyle name="Input 4 5" xfId="3459" xr:uid="{00000000-0005-0000-0000-00006B070000}"/>
    <cellStyle name="Input 4_O&amp;M - Equipment Unit Rates" xfId="5143" xr:uid="{75CCB16C-9A50-4216-9E6C-4DA69D3C3E42}"/>
    <cellStyle name="Input 5" xfId="1470" xr:uid="{00000000-0005-0000-0000-00006C070000}"/>
    <cellStyle name="Input 5 2" xfId="1471" xr:uid="{00000000-0005-0000-0000-00006D070000}"/>
    <cellStyle name="Input 5 2 2" xfId="1472" xr:uid="{00000000-0005-0000-0000-00006E070000}"/>
    <cellStyle name="Input 5 2 2 2" xfId="1473" xr:uid="{00000000-0005-0000-0000-00006F070000}"/>
    <cellStyle name="Input 5 2 2 2 2" xfId="1474" xr:uid="{00000000-0005-0000-0000-000070070000}"/>
    <cellStyle name="Input 5 2 2 2 2 2" xfId="3475" xr:uid="{00000000-0005-0000-0000-000071070000}"/>
    <cellStyle name="Input 5 2 2 2 2_O&amp;M - Equipment Unit Rates" xfId="5159" xr:uid="{B975CD5D-4D09-4489-B8FE-86B144911A89}"/>
    <cellStyle name="Input 5 2 2 2 3" xfId="3474" xr:uid="{00000000-0005-0000-0000-000072070000}"/>
    <cellStyle name="Input 5 2 2 2_O&amp;M - Equipment Unit Rates" xfId="5158" xr:uid="{63393323-7875-44BE-9C54-41DCB1E4F8E0}"/>
    <cellStyle name="Input 5 2 2 3" xfId="3473" xr:uid="{00000000-0005-0000-0000-000073070000}"/>
    <cellStyle name="Input 5 2 2_O&amp;M - Equipment Unit Rates" xfId="5157" xr:uid="{018BF82E-0704-4F49-BD31-0149EB02A4F1}"/>
    <cellStyle name="Input 5 2 3" xfId="1475" xr:uid="{00000000-0005-0000-0000-000074070000}"/>
    <cellStyle name="Input 5 2 3 2" xfId="1476" xr:uid="{00000000-0005-0000-0000-000075070000}"/>
    <cellStyle name="Input 5 2 3 2 2" xfId="3477" xr:uid="{00000000-0005-0000-0000-000076070000}"/>
    <cellStyle name="Input 5 2 3 2_O&amp;M - Equipment Unit Rates" xfId="5161" xr:uid="{76D4F8EC-78BE-4BDA-9BEB-56FDF9A95E48}"/>
    <cellStyle name="Input 5 2 3 3" xfId="3476" xr:uid="{00000000-0005-0000-0000-000077070000}"/>
    <cellStyle name="Input 5 2 3_O&amp;M - Equipment Unit Rates" xfId="5160" xr:uid="{5832B0C1-0A81-4ED0-8EDB-6528D0919200}"/>
    <cellStyle name="Input 5 2 4" xfId="3472" xr:uid="{00000000-0005-0000-0000-000078070000}"/>
    <cellStyle name="Input 5 2_O&amp;M - Equipment Unit Rates" xfId="5156" xr:uid="{55D65EB6-3121-4A9B-96AB-D8E3DE39FAB1}"/>
    <cellStyle name="Input 5 3" xfId="1477" xr:uid="{00000000-0005-0000-0000-000079070000}"/>
    <cellStyle name="Input 5 3 2" xfId="1478" xr:uid="{00000000-0005-0000-0000-00007A070000}"/>
    <cellStyle name="Input 5 3 2 2" xfId="1479" xr:uid="{00000000-0005-0000-0000-00007B070000}"/>
    <cellStyle name="Input 5 3 2 2 2" xfId="3480" xr:uid="{00000000-0005-0000-0000-00007C070000}"/>
    <cellStyle name="Input 5 3 2 2_O&amp;M - Equipment Unit Rates" xfId="5164" xr:uid="{1A24652E-AF1A-4B34-A099-7995579FDEBF}"/>
    <cellStyle name="Input 5 3 2 3" xfId="3479" xr:uid="{00000000-0005-0000-0000-00007D070000}"/>
    <cellStyle name="Input 5 3 2_O&amp;M - Equipment Unit Rates" xfId="5163" xr:uid="{1CD0AF26-8906-449C-B462-B53D7994DCA6}"/>
    <cellStyle name="Input 5 3 3" xfId="3478" xr:uid="{00000000-0005-0000-0000-00007E070000}"/>
    <cellStyle name="Input 5 3_O&amp;M - Equipment Unit Rates" xfId="5162" xr:uid="{3E7F4D22-CF48-4700-A9C9-9BDF9D82CE86}"/>
    <cellStyle name="Input 5 4" xfId="1480" xr:uid="{00000000-0005-0000-0000-00007F070000}"/>
    <cellStyle name="Input 5 4 2" xfId="1481" xr:uid="{00000000-0005-0000-0000-000080070000}"/>
    <cellStyle name="Input 5 4 2 2" xfId="3482" xr:uid="{00000000-0005-0000-0000-000081070000}"/>
    <cellStyle name="Input 5 4 2_O&amp;M - Equipment Unit Rates" xfId="5166" xr:uid="{B6B16DE6-D936-4AC1-A65D-5434B312904C}"/>
    <cellStyle name="Input 5 4 3" xfId="3481" xr:uid="{00000000-0005-0000-0000-000082070000}"/>
    <cellStyle name="Input 5 4_O&amp;M - Equipment Unit Rates" xfId="5165" xr:uid="{A0BCE083-103A-4BD3-A618-892E9704FB4A}"/>
    <cellStyle name="Input 5 5" xfId="3471" xr:uid="{00000000-0005-0000-0000-000083070000}"/>
    <cellStyle name="Input 5_O&amp;M - Equipment Unit Rates" xfId="5155" xr:uid="{EC616BC8-2EA1-4056-949E-7388E9644C50}"/>
    <cellStyle name="Input 6" xfId="1482" xr:uid="{00000000-0005-0000-0000-000084070000}"/>
    <cellStyle name="Input 6 2" xfId="1483" xr:uid="{00000000-0005-0000-0000-000085070000}"/>
    <cellStyle name="Input 6 2 2" xfId="1484" xr:uid="{00000000-0005-0000-0000-000086070000}"/>
    <cellStyle name="Input 6 2 2 2" xfId="1485" xr:uid="{00000000-0005-0000-0000-000087070000}"/>
    <cellStyle name="Input 6 2 2 2 2" xfId="1486" xr:uid="{00000000-0005-0000-0000-000088070000}"/>
    <cellStyle name="Input 6 2 2 2 2 2" xfId="3487" xr:uid="{00000000-0005-0000-0000-000089070000}"/>
    <cellStyle name="Input 6 2 2 2 2_O&amp;M - Equipment Unit Rates" xfId="5171" xr:uid="{E580090C-C8AA-40AA-A782-C2433561EE38}"/>
    <cellStyle name="Input 6 2 2 2 3" xfId="3486" xr:uid="{00000000-0005-0000-0000-00008A070000}"/>
    <cellStyle name="Input 6 2 2 2_O&amp;M - Equipment Unit Rates" xfId="5170" xr:uid="{31C47521-9607-4CEA-B27C-35DC76912169}"/>
    <cellStyle name="Input 6 2 2 3" xfId="3485" xr:uid="{00000000-0005-0000-0000-00008B070000}"/>
    <cellStyle name="Input 6 2 2_O&amp;M - Equipment Unit Rates" xfId="5169" xr:uid="{0D5F08E7-60F0-495D-BFBD-6EDA6BC8B6CB}"/>
    <cellStyle name="Input 6 2 3" xfId="1487" xr:uid="{00000000-0005-0000-0000-00008C070000}"/>
    <cellStyle name="Input 6 2 3 2" xfId="1488" xr:uid="{00000000-0005-0000-0000-00008D070000}"/>
    <cellStyle name="Input 6 2 3 2 2" xfId="3489" xr:uid="{00000000-0005-0000-0000-00008E070000}"/>
    <cellStyle name="Input 6 2 3 2_O&amp;M - Equipment Unit Rates" xfId="5173" xr:uid="{56656063-FD9B-4E37-8A39-F891426DECB4}"/>
    <cellStyle name="Input 6 2 3 3" xfId="3488" xr:uid="{00000000-0005-0000-0000-00008F070000}"/>
    <cellStyle name="Input 6 2 3_O&amp;M - Equipment Unit Rates" xfId="5172" xr:uid="{B3057352-B7FD-4ADB-B4E1-2C925922C851}"/>
    <cellStyle name="Input 6 2 4" xfId="3484" xr:uid="{00000000-0005-0000-0000-000090070000}"/>
    <cellStyle name="Input 6 2_O&amp;M - Equipment Unit Rates" xfId="5168" xr:uid="{21091C0E-F29D-481E-8F06-2F5A7090E698}"/>
    <cellStyle name="Input 6 3" xfId="1489" xr:uid="{00000000-0005-0000-0000-000091070000}"/>
    <cellStyle name="Input 6 3 2" xfId="1490" xr:uid="{00000000-0005-0000-0000-000092070000}"/>
    <cellStyle name="Input 6 3 2 2" xfId="1491" xr:uid="{00000000-0005-0000-0000-000093070000}"/>
    <cellStyle name="Input 6 3 2 2 2" xfId="3492" xr:uid="{00000000-0005-0000-0000-000094070000}"/>
    <cellStyle name="Input 6 3 2 2_O&amp;M - Equipment Unit Rates" xfId="5176" xr:uid="{68AD49C1-A148-4FED-A360-2D2E6D9F4850}"/>
    <cellStyle name="Input 6 3 2 3" xfId="3491" xr:uid="{00000000-0005-0000-0000-000095070000}"/>
    <cellStyle name="Input 6 3 2_O&amp;M - Equipment Unit Rates" xfId="5175" xr:uid="{CB8ED7FB-01F6-4546-AC4D-978562DE30B7}"/>
    <cellStyle name="Input 6 3 3" xfId="3490" xr:uid="{00000000-0005-0000-0000-000096070000}"/>
    <cellStyle name="Input 6 3_O&amp;M - Equipment Unit Rates" xfId="5174" xr:uid="{22AC94E1-08E1-452E-A361-59B47B543F41}"/>
    <cellStyle name="Input 6 4" xfId="1492" xr:uid="{00000000-0005-0000-0000-000097070000}"/>
    <cellStyle name="Input 6 4 2" xfId="1493" xr:uid="{00000000-0005-0000-0000-000098070000}"/>
    <cellStyle name="Input 6 4 2 2" xfId="3494" xr:uid="{00000000-0005-0000-0000-000099070000}"/>
    <cellStyle name="Input 6 4 2_O&amp;M - Equipment Unit Rates" xfId="5178" xr:uid="{CAD26A75-53FA-47E8-BB8E-67EA6FD27A55}"/>
    <cellStyle name="Input 6 4 3" xfId="3493" xr:uid="{00000000-0005-0000-0000-00009A070000}"/>
    <cellStyle name="Input 6 4_O&amp;M - Equipment Unit Rates" xfId="5177" xr:uid="{63F80200-E42A-40EB-A82A-CFA693F27A69}"/>
    <cellStyle name="Input 6 5" xfId="3483" xr:uid="{00000000-0005-0000-0000-00009B070000}"/>
    <cellStyle name="Input 6_O&amp;M - Equipment Unit Rates" xfId="5167" xr:uid="{52808A2C-C666-4D95-B683-E24AF5867C85}"/>
    <cellStyle name="Input 7" xfId="1494" xr:uid="{00000000-0005-0000-0000-00009C070000}"/>
    <cellStyle name="Input 7 2" xfId="1495" xr:uid="{00000000-0005-0000-0000-00009D070000}"/>
    <cellStyle name="Input 7 2 2" xfId="1496" xr:uid="{00000000-0005-0000-0000-00009E070000}"/>
    <cellStyle name="Input 7 2 2 2" xfId="1497" xr:uid="{00000000-0005-0000-0000-00009F070000}"/>
    <cellStyle name="Input 7 2 2 2 2" xfId="1498" xr:uid="{00000000-0005-0000-0000-0000A0070000}"/>
    <cellStyle name="Input 7 2 2 2 2 2" xfId="3499" xr:uid="{00000000-0005-0000-0000-0000A1070000}"/>
    <cellStyle name="Input 7 2 2 2 2_O&amp;M - Equipment Unit Rates" xfId="5183" xr:uid="{79FA23C5-698A-48B7-8A6E-A7D96EBB6406}"/>
    <cellStyle name="Input 7 2 2 2 3" xfId="3498" xr:uid="{00000000-0005-0000-0000-0000A2070000}"/>
    <cellStyle name="Input 7 2 2 2_O&amp;M - Equipment Unit Rates" xfId="5182" xr:uid="{85072EC2-A6D8-4EB5-AABC-8E41B92E965F}"/>
    <cellStyle name="Input 7 2 2 3" xfId="3497" xr:uid="{00000000-0005-0000-0000-0000A3070000}"/>
    <cellStyle name="Input 7 2 2_O&amp;M - Equipment Unit Rates" xfId="5181" xr:uid="{EC9F171F-869B-4C92-921C-2FF5A33B8578}"/>
    <cellStyle name="Input 7 2 3" xfId="1499" xr:uid="{00000000-0005-0000-0000-0000A4070000}"/>
    <cellStyle name="Input 7 2 3 2" xfId="1500" xr:uid="{00000000-0005-0000-0000-0000A5070000}"/>
    <cellStyle name="Input 7 2 3 2 2" xfId="3501" xr:uid="{00000000-0005-0000-0000-0000A6070000}"/>
    <cellStyle name="Input 7 2 3 2_O&amp;M - Equipment Unit Rates" xfId="5185" xr:uid="{3174CA17-6088-4839-87C4-9713D62ABFBF}"/>
    <cellStyle name="Input 7 2 3 3" xfId="3500" xr:uid="{00000000-0005-0000-0000-0000A7070000}"/>
    <cellStyle name="Input 7 2 3_O&amp;M - Equipment Unit Rates" xfId="5184" xr:uid="{3FE5F26F-04F5-4D75-8FA5-598BB5B6C3A8}"/>
    <cellStyle name="Input 7 2 4" xfId="3496" xr:uid="{00000000-0005-0000-0000-0000A8070000}"/>
    <cellStyle name="Input 7 2_O&amp;M - Equipment Unit Rates" xfId="5180" xr:uid="{DC334114-60D8-4F2A-A066-0515D8798DEE}"/>
    <cellStyle name="Input 7 3" xfId="1501" xr:uid="{00000000-0005-0000-0000-0000A9070000}"/>
    <cellStyle name="Input 7 3 2" xfId="1502" xr:uid="{00000000-0005-0000-0000-0000AA070000}"/>
    <cellStyle name="Input 7 3 2 2" xfId="1503" xr:uid="{00000000-0005-0000-0000-0000AB070000}"/>
    <cellStyle name="Input 7 3 2 2 2" xfId="3504" xr:uid="{00000000-0005-0000-0000-0000AC070000}"/>
    <cellStyle name="Input 7 3 2 2_O&amp;M - Equipment Unit Rates" xfId="5188" xr:uid="{B8D73415-80BD-4DED-BCC3-9AE08020C132}"/>
    <cellStyle name="Input 7 3 2 3" xfId="3503" xr:uid="{00000000-0005-0000-0000-0000AD070000}"/>
    <cellStyle name="Input 7 3 2_O&amp;M - Equipment Unit Rates" xfId="5187" xr:uid="{C460D8D4-A789-49CF-8EFF-FF3955C6F3C4}"/>
    <cellStyle name="Input 7 3 3" xfId="3502" xr:uid="{00000000-0005-0000-0000-0000AE070000}"/>
    <cellStyle name="Input 7 3_O&amp;M - Equipment Unit Rates" xfId="5186" xr:uid="{3564B3F0-3A16-4EAA-A261-444B76CD9124}"/>
    <cellStyle name="Input 7 4" xfId="1504" xr:uid="{00000000-0005-0000-0000-0000AF070000}"/>
    <cellStyle name="Input 7 4 2" xfId="1505" xr:uid="{00000000-0005-0000-0000-0000B0070000}"/>
    <cellStyle name="Input 7 4 2 2" xfId="3506" xr:uid="{00000000-0005-0000-0000-0000B1070000}"/>
    <cellStyle name="Input 7 4 2_O&amp;M - Equipment Unit Rates" xfId="5190" xr:uid="{346363FC-1000-456D-9A43-CC5B5DC059DD}"/>
    <cellStyle name="Input 7 4 3" xfId="3505" xr:uid="{00000000-0005-0000-0000-0000B2070000}"/>
    <cellStyle name="Input 7 4_O&amp;M - Equipment Unit Rates" xfId="5189" xr:uid="{8A2E52CC-F11C-4955-AE00-465D9C8950AE}"/>
    <cellStyle name="Input 7 5" xfId="3495" xr:uid="{00000000-0005-0000-0000-0000B3070000}"/>
    <cellStyle name="Input 7_O&amp;M - Equipment Unit Rates" xfId="5179" xr:uid="{0F4AC96C-471A-46DA-A6D4-5301238762AB}"/>
    <cellStyle name="Input 8" xfId="1506" xr:uid="{00000000-0005-0000-0000-0000B4070000}"/>
    <cellStyle name="Input 8 2" xfId="1507" xr:uid="{00000000-0005-0000-0000-0000B5070000}"/>
    <cellStyle name="Input 8 2 2" xfId="1508" xr:uid="{00000000-0005-0000-0000-0000B6070000}"/>
    <cellStyle name="Input 8 2 2 2" xfId="1509" xr:uid="{00000000-0005-0000-0000-0000B7070000}"/>
    <cellStyle name="Input 8 2 2 2 2" xfId="1510" xr:uid="{00000000-0005-0000-0000-0000B8070000}"/>
    <cellStyle name="Input 8 2 2 2 2 2" xfId="3511" xr:uid="{00000000-0005-0000-0000-0000B9070000}"/>
    <cellStyle name="Input 8 2 2 2 2_O&amp;M - Equipment Unit Rates" xfId="5195" xr:uid="{79119A3A-0007-4D7B-B204-F6A9BFCB1089}"/>
    <cellStyle name="Input 8 2 2 2 3" xfId="3510" xr:uid="{00000000-0005-0000-0000-0000BA070000}"/>
    <cellStyle name="Input 8 2 2 2_O&amp;M - Equipment Unit Rates" xfId="5194" xr:uid="{E350663B-CE70-4264-9C59-5727B659B216}"/>
    <cellStyle name="Input 8 2 2 3" xfId="3509" xr:uid="{00000000-0005-0000-0000-0000BB070000}"/>
    <cellStyle name="Input 8 2 2_O&amp;M - Equipment Unit Rates" xfId="5193" xr:uid="{0BCFAE6C-F0DD-43CB-9FA9-CFFDF7D26C48}"/>
    <cellStyle name="Input 8 2 3" xfId="1511" xr:uid="{00000000-0005-0000-0000-0000BC070000}"/>
    <cellStyle name="Input 8 2 3 2" xfId="1512" xr:uid="{00000000-0005-0000-0000-0000BD070000}"/>
    <cellStyle name="Input 8 2 3 2 2" xfId="3513" xr:uid="{00000000-0005-0000-0000-0000BE070000}"/>
    <cellStyle name="Input 8 2 3 2_O&amp;M - Equipment Unit Rates" xfId="5197" xr:uid="{F850EAF5-6E2C-4EC5-BC30-D4D034031056}"/>
    <cellStyle name="Input 8 2 3 3" xfId="3512" xr:uid="{00000000-0005-0000-0000-0000BF070000}"/>
    <cellStyle name="Input 8 2 3_O&amp;M - Equipment Unit Rates" xfId="5196" xr:uid="{FD12EFCC-322E-4F0B-9341-6883327EE148}"/>
    <cellStyle name="Input 8 2 4" xfId="3508" xr:uid="{00000000-0005-0000-0000-0000C0070000}"/>
    <cellStyle name="Input 8 2_O&amp;M - Equipment Unit Rates" xfId="5192" xr:uid="{64AB719C-A620-4F89-9F73-907FE2071CA8}"/>
    <cellStyle name="Input 8 3" xfId="1513" xr:uid="{00000000-0005-0000-0000-0000C1070000}"/>
    <cellStyle name="Input 8 3 2" xfId="1514" xr:uid="{00000000-0005-0000-0000-0000C2070000}"/>
    <cellStyle name="Input 8 3 2 2" xfId="1515" xr:uid="{00000000-0005-0000-0000-0000C3070000}"/>
    <cellStyle name="Input 8 3 2 2 2" xfId="3516" xr:uid="{00000000-0005-0000-0000-0000C4070000}"/>
    <cellStyle name="Input 8 3 2 2_O&amp;M - Equipment Unit Rates" xfId="5200" xr:uid="{A96430E2-5BA1-4331-ADE8-71DC695DF4D5}"/>
    <cellStyle name="Input 8 3 2 3" xfId="3515" xr:uid="{00000000-0005-0000-0000-0000C5070000}"/>
    <cellStyle name="Input 8 3 2_O&amp;M - Equipment Unit Rates" xfId="5199" xr:uid="{FB887A69-EDF1-4821-B659-F3B46C67F3EB}"/>
    <cellStyle name="Input 8 3 3" xfId="3514" xr:uid="{00000000-0005-0000-0000-0000C6070000}"/>
    <cellStyle name="Input 8 3_O&amp;M - Equipment Unit Rates" xfId="5198" xr:uid="{FFCA6C62-51FD-4D2F-843A-249E967A3CF5}"/>
    <cellStyle name="Input 8 4" xfId="1516" xr:uid="{00000000-0005-0000-0000-0000C7070000}"/>
    <cellStyle name="Input 8 4 2" xfId="1517" xr:uid="{00000000-0005-0000-0000-0000C8070000}"/>
    <cellStyle name="Input 8 4 2 2" xfId="3518" xr:uid="{00000000-0005-0000-0000-0000C9070000}"/>
    <cellStyle name="Input 8 4 2_O&amp;M - Equipment Unit Rates" xfId="5202" xr:uid="{3D947CE3-DB96-46F2-977E-D30AD39AD095}"/>
    <cellStyle name="Input 8 4 3" xfId="3517" xr:uid="{00000000-0005-0000-0000-0000CA070000}"/>
    <cellStyle name="Input 8 4_O&amp;M - Equipment Unit Rates" xfId="5201" xr:uid="{F56E2191-8605-464C-82B6-00792008B8BE}"/>
    <cellStyle name="Input 8 5" xfId="3507" xr:uid="{00000000-0005-0000-0000-0000CB070000}"/>
    <cellStyle name="Input 8_O&amp;M - Equipment Unit Rates" xfId="5191" xr:uid="{3F0C88DC-FC59-430A-A7E9-1C378B64C585}"/>
    <cellStyle name="Input 9" xfId="1518" xr:uid="{00000000-0005-0000-0000-0000CC070000}"/>
    <cellStyle name="Input 9 2" xfId="1519" xr:uid="{00000000-0005-0000-0000-0000CD070000}"/>
    <cellStyle name="Input 9 2 2" xfId="1520" xr:uid="{00000000-0005-0000-0000-0000CE070000}"/>
    <cellStyle name="Input 9 2 2 2" xfId="1521" xr:uid="{00000000-0005-0000-0000-0000CF070000}"/>
    <cellStyle name="Input 9 2 2 2 2" xfId="1522" xr:uid="{00000000-0005-0000-0000-0000D0070000}"/>
    <cellStyle name="Input 9 2 2 2 2 2" xfId="3523" xr:uid="{00000000-0005-0000-0000-0000D1070000}"/>
    <cellStyle name="Input 9 2 2 2 2_O&amp;M - Equipment Unit Rates" xfId="5207" xr:uid="{CB43D911-132E-4CF4-BF41-463E9C19E054}"/>
    <cellStyle name="Input 9 2 2 2 3" xfId="3522" xr:uid="{00000000-0005-0000-0000-0000D2070000}"/>
    <cellStyle name="Input 9 2 2 2_O&amp;M - Equipment Unit Rates" xfId="5206" xr:uid="{892302DD-D7BF-4A6B-9D61-D2205E9DA1DF}"/>
    <cellStyle name="Input 9 2 2 3" xfId="3521" xr:uid="{00000000-0005-0000-0000-0000D3070000}"/>
    <cellStyle name="Input 9 2 2_O&amp;M - Equipment Unit Rates" xfId="5205" xr:uid="{904EE3A3-5065-48AD-9FCD-233E070EE61F}"/>
    <cellStyle name="Input 9 2 3" xfId="1523" xr:uid="{00000000-0005-0000-0000-0000D4070000}"/>
    <cellStyle name="Input 9 2 3 2" xfId="1524" xr:uid="{00000000-0005-0000-0000-0000D5070000}"/>
    <cellStyle name="Input 9 2 3 2 2" xfId="3525" xr:uid="{00000000-0005-0000-0000-0000D6070000}"/>
    <cellStyle name="Input 9 2 3 2_O&amp;M - Equipment Unit Rates" xfId="5209" xr:uid="{2BD2B0A9-4523-4FCC-8369-95ECAABF6934}"/>
    <cellStyle name="Input 9 2 3 3" xfId="3524" xr:uid="{00000000-0005-0000-0000-0000D7070000}"/>
    <cellStyle name="Input 9 2 3_O&amp;M - Equipment Unit Rates" xfId="5208" xr:uid="{ACDD3AEF-05E7-4B58-9FE3-0F422A24892E}"/>
    <cellStyle name="Input 9 2 4" xfId="3520" xr:uid="{00000000-0005-0000-0000-0000D8070000}"/>
    <cellStyle name="Input 9 2_O&amp;M - Equipment Unit Rates" xfId="5204" xr:uid="{AC974EBC-18F6-4298-9959-91020F63D744}"/>
    <cellStyle name="Input 9 3" xfId="1525" xr:uid="{00000000-0005-0000-0000-0000D9070000}"/>
    <cellStyle name="Input 9 3 2" xfId="1526" xr:uid="{00000000-0005-0000-0000-0000DA070000}"/>
    <cellStyle name="Input 9 3 2 2" xfId="1527" xr:uid="{00000000-0005-0000-0000-0000DB070000}"/>
    <cellStyle name="Input 9 3 2 2 2" xfId="3528" xr:uid="{00000000-0005-0000-0000-0000DC070000}"/>
    <cellStyle name="Input 9 3 2 2_O&amp;M - Equipment Unit Rates" xfId="5212" xr:uid="{519B7906-5EDF-4D56-B089-0ADED1B23774}"/>
    <cellStyle name="Input 9 3 2 3" xfId="3527" xr:uid="{00000000-0005-0000-0000-0000DD070000}"/>
    <cellStyle name="Input 9 3 2_O&amp;M - Equipment Unit Rates" xfId="5211" xr:uid="{D64D05F6-CF0D-43FC-A137-E70AFCD2CF74}"/>
    <cellStyle name="Input 9 3 3" xfId="3526" xr:uid="{00000000-0005-0000-0000-0000DE070000}"/>
    <cellStyle name="Input 9 3_O&amp;M - Equipment Unit Rates" xfId="5210" xr:uid="{2988D26F-F8E0-47E8-9A80-A1BDDD54189D}"/>
    <cellStyle name="Input 9 4" xfId="1528" xr:uid="{00000000-0005-0000-0000-0000DF070000}"/>
    <cellStyle name="Input 9 4 2" xfId="1529" xr:uid="{00000000-0005-0000-0000-0000E0070000}"/>
    <cellStyle name="Input 9 4 2 2" xfId="3530" xr:uid="{00000000-0005-0000-0000-0000E1070000}"/>
    <cellStyle name="Input 9 4 2_O&amp;M - Equipment Unit Rates" xfId="5214" xr:uid="{E33EDEB4-7C92-4440-91E2-2520A2398324}"/>
    <cellStyle name="Input 9 4 3" xfId="3529" xr:uid="{00000000-0005-0000-0000-0000E2070000}"/>
    <cellStyle name="Input 9 4_O&amp;M - Equipment Unit Rates" xfId="5213" xr:uid="{A24FCBCC-1B16-4CBB-B9CA-2F11262216E3}"/>
    <cellStyle name="Input 9 5" xfId="3519" xr:uid="{00000000-0005-0000-0000-0000E3070000}"/>
    <cellStyle name="Input 9_O&amp;M - Equipment Unit Rates" xfId="5203" xr:uid="{037774D4-786A-42D0-8534-8B4AF571B15D}"/>
    <cellStyle name="Input Company Name" xfId="1530" xr:uid="{00000000-0005-0000-0000-0000E4070000}"/>
    <cellStyle name="Input Forecast Currency" xfId="1531" xr:uid="{00000000-0005-0000-0000-0000E5070000}"/>
    <cellStyle name="Input Forecast Date" xfId="1532" xr:uid="{00000000-0005-0000-0000-0000E6070000}"/>
    <cellStyle name="Input Forecast Multiple" xfId="1533" xr:uid="{00000000-0005-0000-0000-0000E7070000}"/>
    <cellStyle name="Input Forecast Number" xfId="1534" xr:uid="{00000000-0005-0000-0000-0000E8070000}"/>
    <cellStyle name="Input Forecast Percentage" xfId="1535" xr:uid="{00000000-0005-0000-0000-0000E9070000}"/>
    <cellStyle name="Input Forecast Year" xfId="1536" xr:uid="{00000000-0005-0000-0000-0000EA070000}"/>
    <cellStyle name="Input Heading 1" xfId="1537" xr:uid="{00000000-0005-0000-0000-0000EB070000}"/>
    <cellStyle name="Input Heading 2" xfId="1538" xr:uid="{00000000-0005-0000-0000-0000EC070000}"/>
    <cellStyle name="Input Heading 3" xfId="1539" xr:uid="{00000000-0005-0000-0000-0000ED070000}"/>
    <cellStyle name="Input Heading 4" xfId="1540" xr:uid="{00000000-0005-0000-0000-0000EE070000}"/>
    <cellStyle name="Input Middle Currency" xfId="1541" xr:uid="{00000000-0005-0000-0000-0000EF070000}"/>
    <cellStyle name="Input Middle Currency 2" xfId="4566" xr:uid="{E9201E5E-B7F8-444F-8A7E-F6C0628684C4}"/>
    <cellStyle name="Input Middle Date" xfId="1542" xr:uid="{00000000-0005-0000-0000-0000F0070000}"/>
    <cellStyle name="Input Middle Multiple" xfId="1543" xr:uid="{00000000-0005-0000-0000-0000F1070000}"/>
    <cellStyle name="Input Middle Number" xfId="1544" xr:uid="{00000000-0005-0000-0000-0000F2070000}"/>
    <cellStyle name="Input Middle Percentage" xfId="1545" xr:uid="{00000000-0005-0000-0000-0000F3070000}"/>
    <cellStyle name="Input Middle Title / Name" xfId="1546" xr:uid="{00000000-0005-0000-0000-0000F4070000}"/>
    <cellStyle name="Input Middle Year" xfId="1547" xr:uid="{00000000-0005-0000-0000-0000F5070000}"/>
    <cellStyle name="Input Sheet Title" xfId="1548" xr:uid="{00000000-0005-0000-0000-0000F6070000}"/>
    <cellStyle name="Linked Cell 2" xfId="1549" xr:uid="{00000000-0005-0000-0000-0000F7070000}"/>
    <cellStyle name="Linked Cell 2 2" xfId="1550" xr:uid="{00000000-0005-0000-0000-0000F8070000}"/>
    <cellStyle name="Linked Cell 3" xfId="1551" xr:uid="{00000000-0005-0000-0000-0000F9070000}"/>
    <cellStyle name="Linked Cell 3 2" xfId="1552" xr:uid="{00000000-0005-0000-0000-0000FA070000}"/>
    <cellStyle name="Linked Cell 3_O&amp;M - Equipment Unit Rates" xfId="5215" xr:uid="{4D7DF2CA-2507-42FE-8F0F-C3E070155887}"/>
    <cellStyle name="Linked Cell 4" xfId="1553" xr:uid="{00000000-0005-0000-0000-0000FB070000}"/>
    <cellStyle name="Linked Cell 5" xfId="1554" xr:uid="{00000000-0005-0000-0000-0000FC070000}"/>
    <cellStyle name="Linked Cell 6" xfId="1555" xr:uid="{00000000-0005-0000-0000-0000FD070000}"/>
    <cellStyle name="Linked Cell 7" xfId="1556" xr:uid="{00000000-0005-0000-0000-0000FE070000}"/>
    <cellStyle name="Linked Cell 8" xfId="1557" xr:uid="{00000000-0005-0000-0000-0000FF070000}"/>
    <cellStyle name="Linked Cell 9" xfId="1558" xr:uid="{00000000-0005-0000-0000-000000080000}"/>
    <cellStyle name="Lookup Table Heading" xfId="1559" xr:uid="{00000000-0005-0000-0000-000001080000}"/>
    <cellStyle name="Lookup Table Heading 2" xfId="1560" xr:uid="{00000000-0005-0000-0000-000002080000}"/>
    <cellStyle name="Lookup Table Heading 2 2" xfId="3532" xr:uid="{00000000-0005-0000-0000-000003080000}"/>
    <cellStyle name="Lookup Table Heading 2_O&amp;M - Equipment Unit Rates" xfId="5217" xr:uid="{C484F4A6-02DC-4E67-BFE4-23DB0D009136}"/>
    <cellStyle name="Lookup Table Heading 3" xfId="3531" xr:uid="{00000000-0005-0000-0000-000004080000}"/>
    <cellStyle name="Lookup Table Heading_O&amp;M - Equipment Unit Rates" xfId="5216" xr:uid="{045C2D6F-212E-4E7B-B2F8-6EEDAF3EDF70}"/>
    <cellStyle name="Lookup Table Label" xfId="1561" xr:uid="{00000000-0005-0000-0000-000005080000}"/>
    <cellStyle name="Lookup Table Label 2" xfId="1562" xr:uid="{00000000-0005-0000-0000-000006080000}"/>
    <cellStyle name="Lookup Table Label 2 2" xfId="3534" xr:uid="{00000000-0005-0000-0000-000007080000}"/>
    <cellStyle name="Lookup Table Label 2_O&amp;M - Equipment Unit Rates" xfId="5219" xr:uid="{070D4543-697D-4A1B-8903-D3FEA7C21948}"/>
    <cellStyle name="Lookup Table Label 3" xfId="3533" xr:uid="{00000000-0005-0000-0000-000008080000}"/>
    <cellStyle name="Lookup Table Label_O&amp;M - Equipment Unit Rates" xfId="5218" xr:uid="{487546EF-419E-4538-9B2A-919685177B1C}"/>
    <cellStyle name="Lookup Table Number" xfId="1563" xr:uid="{00000000-0005-0000-0000-000009080000}"/>
    <cellStyle name="Lookup Table Number 2" xfId="1564" xr:uid="{00000000-0005-0000-0000-00000A080000}"/>
    <cellStyle name="Lookup Table Number 2 2" xfId="3536" xr:uid="{00000000-0005-0000-0000-00000B080000}"/>
    <cellStyle name="Lookup Table Number 2_O&amp;M - Equipment Unit Rates" xfId="5221" xr:uid="{E1598742-4554-4CDD-8FFA-A32C427978B0}"/>
    <cellStyle name="Lookup Table Number 3" xfId="3535" xr:uid="{00000000-0005-0000-0000-00000C080000}"/>
    <cellStyle name="Lookup Table Number_O&amp;M - Equipment Unit Rates" xfId="5220" xr:uid="{CD574A00-A869-4BE2-AC50-83F4066B61BF}"/>
    <cellStyle name="LS Input Lookup Label" xfId="1565" xr:uid="{00000000-0005-0000-0000-00000D080000}"/>
    <cellStyle name="LS Input Lookup Label 2" xfId="1566" xr:uid="{00000000-0005-0000-0000-00000E080000}"/>
    <cellStyle name="LS Input Lookup Label 2 2" xfId="3538" xr:uid="{00000000-0005-0000-0000-00000F080000}"/>
    <cellStyle name="LS Input Lookup Label 2_O&amp;M - Equipment Unit Rates" xfId="5223" xr:uid="{595090D1-6CEA-41A4-BF78-F3F86A9556CA}"/>
    <cellStyle name="LS Input Lookup Label 3" xfId="3537" xr:uid="{00000000-0005-0000-0000-000010080000}"/>
    <cellStyle name="LS Input Lookup Label_O&amp;M - Equipment Unit Rates" xfId="5222" xr:uid="{0F523509-156C-4287-A4BC-80AEF708F3FD}"/>
    <cellStyle name="LS Input Table Heading" xfId="1567" xr:uid="{00000000-0005-0000-0000-000011080000}"/>
    <cellStyle name="LS Input Table Heading 2" xfId="1568" xr:uid="{00000000-0005-0000-0000-000012080000}"/>
    <cellStyle name="LS Input Table Heading 2 2" xfId="3540" xr:uid="{00000000-0005-0000-0000-000013080000}"/>
    <cellStyle name="LS Input Table Heading 2_O&amp;M - Equipment Unit Rates" xfId="5225" xr:uid="{56AE9916-9A00-46F7-83AB-54D945B6BC64}"/>
    <cellStyle name="LS Input Table Heading 3" xfId="3539" xr:uid="{00000000-0005-0000-0000-000014080000}"/>
    <cellStyle name="LS Input Table Heading_O&amp;M - Equipment Unit Rates" xfId="5224" xr:uid="{9042FAF2-5513-45F3-B1BD-AB40F17EE90B}"/>
    <cellStyle name="LS Input Table No. 1" xfId="1569" xr:uid="{00000000-0005-0000-0000-000015080000}"/>
    <cellStyle name="LS Input Table No. 1 2" xfId="1570" xr:uid="{00000000-0005-0000-0000-000016080000}"/>
    <cellStyle name="LS Input Table No. 1 2 2" xfId="3542" xr:uid="{00000000-0005-0000-0000-000017080000}"/>
    <cellStyle name="LS Input Table No. 1 2_O&amp;M - Equipment Unit Rates" xfId="5227" xr:uid="{985764A1-E96F-44B2-9E33-66D1CED1AB3A}"/>
    <cellStyle name="LS Input Table No. 1 3" xfId="3541" xr:uid="{00000000-0005-0000-0000-000018080000}"/>
    <cellStyle name="LS Input Table No. 1_O&amp;M - Equipment Unit Rates" xfId="5226" xr:uid="{1B3C5A66-9EE8-43DD-B9DF-2A6A89E848FB}"/>
    <cellStyle name="LS Output Table No. 2+" xfId="1571" xr:uid="{00000000-0005-0000-0000-000019080000}"/>
    <cellStyle name="LS Output Table No. 2+ 2" xfId="1572" xr:uid="{00000000-0005-0000-0000-00001A080000}"/>
    <cellStyle name="LS Output Table No. 2+ 2 2" xfId="3544" xr:uid="{00000000-0005-0000-0000-00001B080000}"/>
    <cellStyle name="LS Output Table No. 2+ 2_O&amp;M - Equipment Unit Rates" xfId="5229" xr:uid="{83ED8D9D-81C7-48DD-A8E4-7130140FF23D}"/>
    <cellStyle name="LS Output Table No. 2+ 3" xfId="3543" xr:uid="{00000000-0005-0000-0000-00001C080000}"/>
    <cellStyle name="LS Output Table No. 2+_O&amp;M - Equipment Unit Rates" xfId="5228" xr:uid="{E7CA68F6-FDB3-4EBC-83D1-BFAD412786C7}"/>
    <cellStyle name="Middle Currency" xfId="1573" xr:uid="{00000000-0005-0000-0000-00001D080000}"/>
    <cellStyle name="Middle Currency 2" xfId="4567" xr:uid="{31DAE086-5839-440F-85AE-63530E9DBF81}"/>
    <cellStyle name="Middle Date" xfId="1574" xr:uid="{00000000-0005-0000-0000-00001E080000}"/>
    <cellStyle name="Middle Multiple" xfId="1575" xr:uid="{00000000-0005-0000-0000-00001F080000}"/>
    <cellStyle name="Middle Number" xfId="1576" xr:uid="{00000000-0005-0000-0000-000020080000}"/>
    <cellStyle name="Middle Percentage" xfId="1577" xr:uid="{00000000-0005-0000-0000-000021080000}"/>
    <cellStyle name="Middle Title / Name" xfId="1578" xr:uid="{00000000-0005-0000-0000-000022080000}"/>
    <cellStyle name="Middle Year" xfId="1579" xr:uid="{00000000-0005-0000-0000-000023080000}"/>
    <cellStyle name="Model Name" xfId="1580" xr:uid="{00000000-0005-0000-0000-000024080000}"/>
    <cellStyle name="Multiple" xfId="1581" xr:uid="{00000000-0005-0000-0000-000025080000}"/>
    <cellStyle name="Neutral 10" xfId="1582" xr:uid="{00000000-0005-0000-0000-000026080000}"/>
    <cellStyle name="Neutral 11" xfId="1583" xr:uid="{00000000-0005-0000-0000-000027080000}"/>
    <cellStyle name="Neutral 12" xfId="1584" xr:uid="{00000000-0005-0000-0000-000028080000}"/>
    <cellStyle name="Neutral 13" xfId="1585" xr:uid="{00000000-0005-0000-0000-000029080000}"/>
    <cellStyle name="Neutral 2" xfId="1586" xr:uid="{00000000-0005-0000-0000-00002A080000}"/>
    <cellStyle name="Neutral 2 2" xfId="1587" xr:uid="{00000000-0005-0000-0000-00002B080000}"/>
    <cellStyle name="Neutral 2 3" xfId="1588" xr:uid="{00000000-0005-0000-0000-00002C080000}"/>
    <cellStyle name="Neutral 3" xfId="1589" xr:uid="{00000000-0005-0000-0000-00002D080000}"/>
    <cellStyle name="Neutral 3 2" xfId="1590" xr:uid="{00000000-0005-0000-0000-00002E080000}"/>
    <cellStyle name="Neutral 3 3" xfId="1591" xr:uid="{00000000-0005-0000-0000-00002F080000}"/>
    <cellStyle name="Neutral 3_O&amp;M - Equipment Unit Rates" xfId="5230" xr:uid="{BF4419AB-23F2-49AE-B606-F976573D36E4}"/>
    <cellStyle name="Neutral 4" xfId="1592" xr:uid="{00000000-0005-0000-0000-000030080000}"/>
    <cellStyle name="Neutral 4 2" xfId="1593" xr:uid="{00000000-0005-0000-0000-000031080000}"/>
    <cellStyle name="Neutral 5" xfId="1594" xr:uid="{00000000-0005-0000-0000-000032080000}"/>
    <cellStyle name="Neutral 5 2" xfId="1595" xr:uid="{00000000-0005-0000-0000-000033080000}"/>
    <cellStyle name="Neutral 6" xfId="1596" xr:uid="{00000000-0005-0000-0000-000034080000}"/>
    <cellStyle name="Neutral 6 2" xfId="1597" xr:uid="{00000000-0005-0000-0000-000035080000}"/>
    <cellStyle name="Neutral 7" xfId="1598" xr:uid="{00000000-0005-0000-0000-000036080000}"/>
    <cellStyle name="Neutral 7 2" xfId="1599" xr:uid="{00000000-0005-0000-0000-000037080000}"/>
    <cellStyle name="Neutral 8" xfId="1600" xr:uid="{00000000-0005-0000-0000-000038080000}"/>
    <cellStyle name="Neutral 8 2" xfId="1601" xr:uid="{00000000-0005-0000-0000-000039080000}"/>
    <cellStyle name="Neutral 9" xfId="1602" xr:uid="{00000000-0005-0000-0000-00003A080000}"/>
    <cellStyle name="Neutral 9 2" xfId="1603" xr:uid="{00000000-0005-0000-0000-00003B080000}"/>
    <cellStyle name="Normal" xfId="0" builtinId="0"/>
    <cellStyle name="Normal 10" xfId="1604" xr:uid="{00000000-0005-0000-0000-00003D080000}"/>
    <cellStyle name="Normal 11" xfId="1605" xr:uid="{00000000-0005-0000-0000-00003E080000}"/>
    <cellStyle name="Normal 11 2" xfId="1606" xr:uid="{00000000-0005-0000-0000-00003F080000}"/>
    <cellStyle name="Normal 11 2 2" xfId="1607" xr:uid="{00000000-0005-0000-0000-000040080000}"/>
    <cellStyle name="Normal 11 2 2 2" xfId="1608" xr:uid="{00000000-0005-0000-0000-000041080000}"/>
    <cellStyle name="Normal 11 2 2 3" xfId="1609" xr:uid="{00000000-0005-0000-0000-000042080000}"/>
    <cellStyle name="Normal 11 2 2_O&amp;M - Equipment Unit Rates" xfId="5233" xr:uid="{E1557446-E80A-414F-9869-8E7B4FE7EE89}"/>
    <cellStyle name="Normal 11 2 3" xfId="1610" xr:uid="{00000000-0005-0000-0000-000043080000}"/>
    <cellStyle name="Normal 11 2 3 2" xfId="1611" xr:uid="{00000000-0005-0000-0000-000044080000}"/>
    <cellStyle name="Normal 11 2 3 3" xfId="1612" xr:uid="{00000000-0005-0000-0000-000045080000}"/>
    <cellStyle name="Normal 11 2 3_O&amp;M - Equipment Unit Rates" xfId="5234" xr:uid="{E83EFE6D-F412-40E2-B2AD-9E057249821A}"/>
    <cellStyle name="Normal 11 2 4" xfId="1613" xr:uid="{00000000-0005-0000-0000-000046080000}"/>
    <cellStyle name="Normal 11 2 4 2" xfId="1614" xr:uid="{00000000-0005-0000-0000-000047080000}"/>
    <cellStyle name="Normal 11 2 4_O&amp;M - Equipment Unit Rates" xfId="5235" xr:uid="{ED1908ED-4D5E-491E-AAB9-175462CBFEB1}"/>
    <cellStyle name="Normal 11 2 5" xfId="1615" xr:uid="{00000000-0005-0000-0000-000048080000}"/>
    <cellStyle name="Normal 11 2 6" xfId="1616" xr:uid="{00000000-0005-0000-0000-000049080000}"/>
    <cellStyle name="Normal 11 2_O&amp;M - Equipment Unit Rates" xfId="5232" xr:uid="{70F6E79A-E4DB-4853-AED7-8E644C1A8062}"/>
    <cellStyle name="Normal 11 3" xfId="1617" xr:uid="{00000000-0005-0000-0000-00004A080000}"/>
    <cellStyle name="Normal 11 4" xfId="1618" xr:uid="{00000000-0005-0000-0000-00004B080000}"/>
    <cellStyle name="Normal 11 4 2" xfId="1619" xr:uid="{00000000-0005-0000-0000-00004C080000}"/>
    <cellStyle name="Normal 11 4 3" xfId="1620" xr:uid="{00000000-0005-0000-0000-00004D080000}"/>
    <cellStyle name="Normal 11 4_O&amp;M - Equipment Unit Rates" xfId="5236" xr:uid="{71A2C0B0-40CE-4864-86E9-2FBEB344E934}"/>
    <cellStyle name="Normal 11 5" xfId="1621" xr:uid="{00000000-0005-0000-0000-00004E080000}"/>
    <cellStyle name="Normal 11 5 2" xfId="1622" xr:uid="{00000000-0005-0000-0000-00004F080000}"/>
    <cellStyle name="Normal 11 5 3" xfId="1623" xr:uid="{00000000-0005-0000-0000-000050080000}"/>
    <cellStyle name="Normal 11 5_O&amp;M - Equipment Unit Rates" xfId="5237" xr:uid="{A9B1D817-C5B2-4D29-A77F-834C91127B93}"/>
    <cellStyle name="Normal 11 6" xfId="1624" xr:uid="{00000000-0005-0000-0000-000051080000}"/>
    <cellStyle name="Normal 11 6 2" xfId="1625" xr:uid="{00000000-0005-0000-0000-000052080000}"/>
    <cellStyle name="Normal 11 6_O&amp;M - Equipment Unit Rates" xfId="5238" xr:uid="{9FEC897B-DF44-45DB-9530-E4C57B049491}"/>
    <cellStyle name="Normal 11 7" xfId="1626" xr:uid="{00000000-0005-0000-0000-000053080000}"/>
    <cellStyle name="Normal 11 8" xfId="1627" xr:uid="{00000000-0005-0000-0000-000054080000}"/>
    <cellStyle name="Normal 11_O&amp;M - Equipment Unit Rates" xfId="5231" xr:uid="{DE2129D6-A516-4D62-9CE4-A80CB5F50AFC}"/>
    <cellStyle name="Normal 12" xfId="1628" xr:uid="{00000000-0005-0000-0000-000055080000}"/>
    <cellStyle name="Normal 13" xfId="1629" xr:uid="{00000000-0005-0000-0000-000056080000}"/>
    <cellStyle name="Normal 14" xfId="1630" xr:uid="{00000000-0005-0000-0000-000057080000}"/>
    <cellStyle name="Normal 15" xfId="1631" xr:uid="{00000000-0005-0000-0000-000058080000}"/>
    <cellStyle name="Normal 16" xfId="1632" xr:uid="{00000000-0005-0000-0000-000059080000}"/>
    <cellStyle name="Normal 17" xfId="1633" xr:uid="{00000000-0005-0000-0000-00005A080000}"/>
    <cellStyle name="Normal 17 2" xfId="1634" xr:uid="{00000000-0005-0000-0000-00005B080000}"/>
    <cellStyle name="Normal 17 2 2" xfId="1635" xr:uid="{00000000-0005-0000-0000-00005C080000}"/>
    <cellStyle name="Normal 17 2 3" xfId="1636" xr:uid="{00000000-0005-0000-0000-00005D080000}"/>
    <cellStyle name="Normal 17 2_O&amp;M - Equipment Unit Rates" xfId="5240" xr:uid="{1B75E6EF-BBBB-4DB4-9976-7C4F33D72568}"/>
    <cellStyle name="Normal 17 3" xfId="1637" xr:uid="{00000000-0005-0000-0000-00005E080000}"/>
    <cellStyle name="Normal 17 3 2" xfId="1638" xr:uid="{00000000-0005-0000-0000-00005F080000}"/>
    <cellStyle name="Normal 17 3 3" xfId="1639" xr:uid="{00000000-0005-0000-0000-000060080000}"/>
    <cellStyle name="Normal 17 3_O&amp;M - Equipment Unit Rates" xfId="5241" xr:uid="{2254C3C9-C283-4672-98CE-4349F78227A4}"/>
    <cellStyle name="Normal 17 4" xfId="1640" xr:uid="{00000000-0005-0000-0000-000061080000}"/>
    <cellStyle name="Normal 17 4 2" xfId="1641" xr:uid="{00000000-0005-0000-0000-000062080000}"/>
    <cellStyle name="Normal 17 4_O&amp;M - Equipment Unit Rates" xfId="5242" xr:uid="{04ED2E63-85F8-4948-A577-A598F1910D03}"/>
    <cellStyle name="Normal 17 5" xfId="1642" xr:uid="{00000000-0005-0000-0000-000063080000}"/>
    <cellStyle name="Normal 17 6" xfId="1643" xr:uid="{00000000-0005-0000-0000-000064080000}"/>
    <cellStyle name="Normal 17_O&amp;M - Equipment Unit Rates" xfId="5239" xr:uid="{BA3AE774-1EB0-4E12-B36A-9222C4C95C82}"/>
    <cellStyle name="Normal 18" xfId="1644" xr:uid="{00000000-0005-0000-0000-000065080000}"/>
    <cellStyle name="Normal 18 2" xfId="1645" xr:uid="{00000000-0005-0000-0000-000066080000}"/>
    <cellStyle name="Normal 18 3" xfId="1646" xr:uid="{00000000-0005-0000-0000-000067080000}"/>
    <cellStyle name="Normal 18_O&amp;M - Equipment Unit Rates" xfId="5243" xr:uid="{CE3F4481-55E9-4D5D-B2CA-C634D13E8E6A}"/>
    <cellStyle name="Normal 19" xfId="1647" xr:uid="{00000000-0005-0000-0000-000068080000}"/>
    <cellStyle name="Normal 2" xfId="1648" xr:uid="{00000000-0005-0000-0000-000069080000}"/>
    <cellStyle name="Normal 2 2" xfId="5" xr:uid="{00000000-0005-0000-0000-00006A080000}"/>
    <cellStyle name="Normal 2 2 2" xfId="1649" xr:uid="{00000000-0005-0000-0000-00006B080000}"/>
    <cellStyle name="Normal 2 2 2 2" xfId="1650" xr:uid="{00000000-0005-0000-0000-00006C080000}"/>
    <cellStyle name="Normal 2 3" xfId="1651" xr:uid="{00000000-0005-0000-0000-00006D080000}"/>
    <cellStyle name="Normal 2 3 2" xfId="1652" xr:uid="{00000000-0005-0000-0000-00006E080000}"/>
    <cellStyle name="Normal 2 3 3" xfId="1653" xr:uid="{00000000-0005-0000-0000-00006F080000}"/>
    <cellStyle name="Normal 2 3 3 2" xfId="1654" xr:uid="{00000000-0005-0000-0000-000070080000}"/>
    <cellStyle name="Normal 2 3 3 2 2" xfId="1655" xr:uid="{00000000-0005-0000-0000-000071080000}"/>
    <cellStyle name="Normal 2 3 3 2 3" xfId="1656" xr:uid="{00000000-0005-0000-0000-000072080000}"/>
    <cellStyle name="Normal 2 3 3 2_O&amp;M - Equipment Unit Rates" xfId="5245" xr:uid="{C46F0081-0ADA-45CE-A406-CFF98EBCF72B}"/>
    <cellStyle name="Normal 2 3 3 3" xfId="1657" xr:uid="{00000000-0005-0000-0000-000073080000}"/>
    <cellStyle name="Normal 2 3 3 3 2" xfId="1658" xr:uid="{00000000-0005-0000-0000-000074080000}"/>
    <cellStyle name="Normal 2 3 3 3 3" xfId="1659" xr:uid="{00000000-0005-0000-0000-000075080000}"/>
    <cellStyle name="Normal 2 3 3 3_O&amp;M - Equipment Unit Rates" xfId="5246" xr:uid="{25505480-DD83-4A1B-9D6E-6ADF6F9E5844}"/>
    <cellStyle name="Normal 2 3 3 4" xfId="1660" xr:uid="{00000000-0005-0000-0000-000076080000}"/>
    <cellStyle name="Normal 2 3 3 4 2" xfId="1661" xr:uid="{00000000-0005-0000-0000-000077080000}"/>
    <cellStyle name="Normal 2 3 3 4_O&amp;M - Equipment Unit Rates" xfId="5247" xr:uid="{090D6754-242F-4558-8405-2FC33251740A}"/>
    <cellStyle name="Normal 2 3 3 5" xfId="1662" xr:uid="{00000000-0005-0000-0000-000078080000}"/>
    <cellStyle name="Normal 2 3 3 6" xfId="1663" xr:uid="{00000000-0005-0000-0000-000079080000}"/>
    <cellStyle name="Normal 2 3 3_O&amp;M - Equipment Unit Rates" xfId="5244" xr:uid="{4150B8D5-9467-4170-961C-3F9566F3613B}"/>
    <cellStyle name="Normal 2 4" xfId="1664" xr:uid="{00000000-0005-0000-0000-00007A080000}"/>
    <cellStyle name="Normal 2 4 2" xfId="1665" xr:uid="{00000000-0005-0000-0000-00007B080000}"/>
    <cellStyle name="Normal 2 5" xfId="1666" xr:uid="{00000000-0005-0000-0000-00007C080000}"/>
    <cellStyle name="Normal 2 5 2" xfId="1667" xr:uid="{00000000-0005-0000-0000-00007D080000}"/>
    <cellStyle name="Normal 2 6" xfId="1668" xr:uid="{00000000-0005-0000-0000-00007E080000}"/>
    <cellStyle name="Normal 2 7" xfId="1669" xr:uid="{00000000-0005-0000-0000-00007F080000}"/>
    <cellStyle name="Normal 2 8" xfId="1670" xr:uid="{00000000-0005-0000-0000-000080080000}"/>
    <cellStyle name="Normal 2 9" xfId="1671" xr:uid="{00000000-0005-0000-0000-000081080000}"/>
    <cellStyle name="Normal 2_Rates" xfId="1672" xr:uid="{00000000-0005-0000-0000-000082080000}"/>
    <cellStyle name="Normal 20" xfId="1673" xr:uid="{00000000-0005-0000-0000-000083080000}"/>
    <cellStyle name="Normal 3" xfId="1674" xr:uid="{00000000-0005-0000-0000-000084080000}"/>
    <cellStyle name="Normal 3 10" xfId="1675" xr:uid="{00000000-0005-0000-0000-000085080000}"/>
    <cellStyle name="Normal 3 10 2" xfId="1676" xr:uid="{00000000-0005-0000-0000-000086080000}"/>
    <cellStyle name="Normal 3 10 3" xfId="1677" xr:uid="{00000000-0005-0000-0000-000087080000}"/>
    <cellStyle name="Normal 3 10_O&amp;M - Equipment Unit Rates" xfId="5249" xr:uid="{8DAC991A-1CC8-4027-9B06-05836028D2D3}"/>
    <cellStyle name="Normal 3 11" xfId="1678" xr:uid="{00000000-0005-0000-0000-000088080000}"/>
    <cellStyle name="Normal 3 11 2" xfId="1679" xr:uid="{00000000-0005-0000-0000-000089080000}"/>
    <cellStyle name="Normal 3 11 3" xfId="1680" xr:uid="{00000000-0005-0000-0000-00008A080000}"/>
    <cellStyle name="Normal 3 11_O&amp;M - Equipment Unit Rates" xfId="5250" xr:uid="{5CE440A0-431D-4339-8CB9-C04755C8B871}"/>
    <cellStyle name="Normal 3 12" xfId="1681" xr:uid="{00000000-0005-0000-0000-00008B080000}"/>
    <cellStyle name="Normal 3 12 2" xfId="1682" xr:uid="{00000000-0005-0000-0000-00008C080000}"/>
    <cellStyle name="Normal 3 12_O&amp;M - Equipment Unit Rates" xfId="5251" xr:uid="{363A0771-6B92-442E-81E5-76D18BD38AA9}"/>
    <cellStyle name="Normal 3 13" xfId="1683" xr:uid="{00000000-0005-0000-0000-00008D080000}"/>
    <cellStyle name="Normal 3 14" xfId="1684" xr:uid="{00000000-0005-0000-0000-00008E080000}"/>
    <cellStyle name="Normal 3 2" xfId="1685" xr:uid="{00000000-0005-0000-0000-00008F080000}"/>
    <cellStyle name="Normal 3 2 2" xfId="1686" xr:uid="{00000000-0005-0000-0000-000090080000}"/>
    <cellStyle name="Normal 3 2 3" xfId="1687" xr:uid="{00000000-0005-0000-0000-000091080000}"/>
    <cellStyle name="Normal 3 2 4" xfId="1688" xr:uid="{00000000-0005-0000-0000-000092080000}"/>
    <cellStyle name="Normal 3 2 5" xfId="1689" xr:uid="{00000000-0005-0000-0000-000093080000}"/>
    <cellStyle name="Normal 3 3" xfId="1690" xr:uid="{00000000-0005-0000-0000-000094080000}"/>
    <cellStyle name="Normal 3 3 2" xfId="1691" xr:uid="{00000000-0005-0000-0000-000095080000}"/>
    <cellStyle name="Normal 3 3 2 2" xfId="1692" xr:uid="{00000000-0005-0000-0000-000096080000}"/>
    <cellStyle name="Normal 3 3 3" xfId="1693" xr:uid="{00000000-0005-0000-0000-000097080000}"/>
    <cellStyle name="Normal 3 3 4" xfId="1694" xr:uid="{00000000-0005-0000-0000-000098080000}"/>
    <cellStyle name="Normal 3 3 4 2" xfId="1695" xr:uid="{00000000-0005-0000-0000-000099080000}"/>
    <cellStyle name="Normal 3 3 4 2 2" xfId="1696" xr:uid="{00000000-0005-0000-0000-00009A080000}"/>
    <cellStyle name="Normal 3 3 4 2 2 2" xfId="1697" xr:uid="{00000000-0005-0000-0000-00009B080000}"/>
    <cellStyle name="Normal 3 3 4 2 2 3" xfId="1698" xr:uid="{00000000-0005-0000-0000-00009C080000}"/>
    <cellStyle name="Normal 3 3 4 2 2_O&amp;M - Equipment Unit Rates" xfId="5254" xr:uid="{30FA0437-9321-4430-8156-8747FD0578C7}"/>
    <cellStyle name="Normal 3 3 4 2 3" xfId="1699" xr:uid="{00000000-0005-0000-0000-00009D080000}"/>
    <cellStyle name="Normal 3 3 4 2 3 2" xfId="1700" xr:uid="{00000000-0005-0000-0000-00009E080000}"/>
    <cellStyle name="Normal 3 3 4 2 3 3" xfId="1701" xr:uid="{00000000-0005-0000-0000-00009F080000}"/>
    <cellStyle name="Normal 3 3 4 2 3_O&amp;M - Equipment Unit Rates" xfId="5255" xr:uid="{7BB50F37-033E-42DF-8509-5837DC3A6AD9}"/>
    <cellStyle name="Normal 3 3 4 2 4" xfId="1702" xr:uid="{00000000-0005-0000-0000-0000A0080000}"/>
    <cellStyle name="Normal 3 3 4 2 4 2" xfId="1703" xr:uid="{00000000-0005-0000-0000-0000A1080000}"/>
    <cellStyle name="Normal 3 3 4 2 4_O&amp;M - Equipment Unit Rates" xfId="5256" xr:uid="{455D8D5E-27E6-4261-ADE2-40AF4C0917F6}"/>
    <cellStyle name="Normal 3 3 4 2 5" xfId="1704" xr:uid="{00000000-0005-0000-0000-0000A2080000}"/>
    <cellStyle name="Normal 3 3 4 2 6" xfId="1705" xr:uid="{00000000-0005-0000-0000-0000A3080000}"/>
    <cellStyle name="Normal 3 3 4 2_O&amp;M - Equipment Unit Rates" xfId="5253" xr:uid="{607B9E60-8460-4DB5-BC74-70F8202A3C3A}"/>
    <cellStyle name="Normal 3 3 4 3" xfId="1706" xr:uid="{00000000-0005-0000-0000-0000A4080000}"/>
    <cellStyle name="Normal 3 3 4 3 2" xfId="1707" xr:uid="{00000000-0005-0000-0000-0000A5080000}"/>
    <cellStyle name="Normal 3 3 4 3 3" xfId="1708" xr:uid="{00000000-0005-0000-0000-0000A6080000}"/>
    <cellStyle name="Normal 3 3 4 3_O&amp;M - Equipment Unit Rates" xfId="5257" xr:uid="{6A245299-98BE-4DB4-A677-98F040363DB6}"/>
    <cellStyle name="Normal 3 3 4 4" xfId="1709" xr:uid="{00000000-0005-0000-0000-0000A7080000}"/>
    <cellStyle name="Normal 3 3 4 4 2" xfId="1710" xr:uid="{00000000-0005-0000-0000-0000A8080000}"/>
    <cellStyle name="Normal 3 3 4 4 3" xfId="1711" xr:uid="{00000000-0005-0000-0000-0000A9080000}"/>
    <cellStyle name="Normal 3 3 4 4_O&amp;M - Equipment Unit Rates" xfId="5258" xr:uid="{71C1B9D3-9E16-4111-A9AF-372A09883BD5}"/>
    <cellStyle name="Normal 3 3 4 5" xfId="1712" xr:uid="{00000000-0005-0000-0000-0000AA080000}"/>
    <cellStyle name="Normal 3 3 4 5 2" xfId="1713" xr:uid="{00000000-0005-0000-0000-0000AB080000}"/>
    <cellStyle name="Normal 3 3 4 5_O&amp;M - Equipment Unit Rates" xfId="5259" xr:uid="{03213598-FBEA-4397-B71A-46D56037A72C}"/>
    <cellStyle name="Normal 3 3 4 6" xfId="1714" xr:uid="{00000000-0005-0000-0000-0000AC080000}"/>
    <cellStyle name="Normal 3 3 4 7" xfId="1715" xr:uid="{00000000-0005-0000-0000-0000AD080000}"/>
    <cellStyle name="Normal 3 3 4_O&amp;M - Equipment Unit Rates" xfId="5252" xr:uid="{CF4BD625-55EC-4CE0-AB73-1F2F917E797E}"/>
    <cellStyle name="Normal 3 3 5" xfId="1716" xr:uid="{00000000-0005-0000-0000-0000AE080000}"/>
    <cellStyle name="Normal 3 3 5 2" xfId="1717" xr:uid="{00000000-0005-0000-0000-0000AF080000}"/>
    <cellStyle name="Normal 3 3 5 2 2" xfId="1718" xr:uid="{00000000-0005-0000-0000-0000B0080000}"/>
    <cellStyle name="Normal 3 3 5 2 3" xfId="1719" xr:uid="{00000000-0005-0000-0000-0000B1080000}"/>
    <cellStyle name="Normal 3 3 5 2_O&amp;M - Equipment Unit Rates" xfId="5261" xr:uid="{CADF417A-F90C-493D-8DAF-6E48F044DCC2}"/>
    <cellStyle name="Normal 3 3 5 3" xfId="1720" xr:uid="{00000000-0005-0000-0000-0000B2080000}"/>
    <cellStyle name="Normal 3 3 5 3 2" xfId="1721" xr:uid="{00000000-0005-0000-0000-0000B3080000}"/>
    <cellStyle name="Normal 3 3 5 3 3" xfId="1722" xr:uid="{00000000-0005-0000-0000-0000B4080000}"/>
    <cellStyle name="Normal 3 3 5 3_O&amp;M - Equipment Unit Rates" xfId="5262" xr:uid="{9BF278A6-8DD6-4B5F-B9BD-B7E60DCEA08B}"/>
    <cellStyle name="Normal 3 3 5 4" xfId="1723" xr:uid="{00000000-0005-0000-0000-0000B5080000}"/>
    <cellStyle name="Normal 3 3 5 4 2" xfId="1724" xr:uid="{00000000-0005-0000-0000-0000B6080000}"/>
    <cellStyle name="Normal 3 3 5 4_O&amp;M - Equipment Unit Rates" xfId="5263" xr:uid="{20B316C2-C398-4CF4-8BB7-02725FDFA25A}"/>
    <cellStyle name="Normal 3 3 5 5" xfId="1725" xr:uid="{00000000-0005-0000-0000-0000B7080000}"/>
    <cellStyle name="Normal 3 3 5 6" xfId="1726" xr:uid="{00000000-0005-0000-0000-0000B8080000}"/>
    <cellStyle name="Normal 3 3 5_O&amp;M - Equipment Unit Rates" xfId="5260" xr:uid="{51D93CB0-2259-41C1-8F0A-77F55870E87E}"/>
    <cellStyle name="Normal 3 4" xfId="1727" xr:uid="{00000000-0005-0000-0000-0000B9080000}"/>
    <cellStyle name="Normal 3 5" xfId="1728" xr:uid="{00000000-0005-0000-0000-0000BA080000}"/>
    <cellStyle name="Normal 3 6" xfId="1729" xr:uid="{00000000-0005-0000-0000-0000BB080000}"/>
    <cellStyle name="Normal 3 7" xfId="1730" xr:uid="{00000000-0005-0000-0000-0000BC080000}"/>
    <cellStyle name="Normal 3 7 2" xfId="1731" xr:uid="{00000000-0005-0000-0000-0000BD080000}"/>
    <cellStyle name="Normal 3 7 2 2" xfId="1732" xr:uid="{00000000-0005-0000-0000-0000BE080000}"/>
    <cellStyle name="Normal 3 7 2 2 2" xfId="1733" xr:uid="{00000000-0005-0000-0000-0000BF080000}"/>
    <cellStyle name="Normal 3 7 2 2 3" xfId="1734" xr:uid="{00000000-0005-0000-0000-0000C0080000}"/>
    <cellStyle name="Normal 3 7 2 2_O&amp;M - Equipment Unit Rates" xfId="5266" xr:uid="{2974A1C9-78DF-4831-A2AA-3AF7176DFE0B}"/>
    <cellStyle name="Normal 3 7 2 3" xfId="1735" xr:uid="{00000000-0005-0000-0000-0000C1080000}"/>
    <cellStyle name="Normal 3 7 2 3 2" xfId="1736" xr:uid="{00000000-0005-0000-0000-0000C2080000}"/>
    <cellStyle name="Normal 3 7 2 3 3" xfId="1737" xr:uid="{00000000-0005-0000-0000-0000C3080000}"/>
    <cellStyle name="Normal 3 7 2 3_O&amp;M - Equipment Unit Rates" xfId="5267" xr:uid="{19ABD2B2-D1B9-47DB-B961-A44C325136A8}"/>
    <cellStyle name="Normal 3 7 2 4" xfId="1738" xr:uid="{00000000-0005-0000-0000-0000C4080000}"/>
    <cellStyle name="Normal 3 7 2 4 2" xfId="1739" xr:uid="{00000000-0005-0000-0000-0000C5080000}"/>
    <cellStyle name="Normal 3 7 2 4_O&amp;M - Equipment Unit Rates" xfId="5268" xr:uid="{54932DE0-BD53-4B4A-A06A-6D6A11D6655F}"/>
    <cellStyle name="Normal 3 7 2 5" xfId="1740" xr:uid="{00000000-0005-0000-0000-0000C6080000}"/>
    <cellStyle name="Normal 3 7 2 6" xfId="1741" xr:uid="{00000000-0005-0000-0000-0000C7080000}"/>
    <cellStyle name="Normal 3 7 2_O&amp;M - Equipment Unit Rates" xfId="5265" xr:uid="{82777674-1C57-4026-BB15-B321F46E9778}"/>
    <cellStyle name="Normal 3 7 3" xfId="1742" xr:uid="{00000000-0005-0000-0000-0000C8080000}"/>
    <cellStyle name="Normal 3 7 3 2" xfId="1743" xr:uid="{00000000-0005-0000-0000-0000C9080000}"/>
    <cellStyle name="Normal 3 7 3 2 2" xfId="1744" xr:uid="{00000000-0005-0000-0000-0000CA080000}"/>
    <cellStyle name="Normal 3 7 3 2 3" xfId="1745" xr:uid="{00000000-0005-0000-0000-0000CB080000}"/>
    <cellStyle name="Normal 3 7 3 2_O&amp;M - Equipment Unit Rates" xfId="5270" xr:uid="{3596A6C2-683B-4850-9255-9BA6369143F9}"/>
    <cellStyle name="Normal 3 7 3 3" xfId="1746" xr:uid="{00000000-0005-0000-0000-0000CC080000}"/>
    <cellStyle name="Normal 3 7 3 3 2" xfId="1747" xr:uid="{00000000-0005-0000-0000-0000CD080000}"/>
    <cellStyle name="Normal 3 7 3 3 3" xfId="1748" xr:uid="{00000000-0005-0000-0000-0000CE080000}"/>
    <cellStyle name="Normal 3 7 3 3_O&amp;M - Equipment Unit Rates" xfId="5271" xr:uid="{97B98D90-EFE1-465A-ACEA-D81FED3B6730}"/>
    <cellStyle name="Normal 3 7 3 4" xfId="1749" xr:uid="{00000000-0005-0000-0000-0000CF080000}"/>
    <cellStyle name="Normal 3 7 3 4 2" xfId="1750" xr:uid="{00000000-0005-0000-0000-0000D0080000}"/>
    <cellStyle name="Normal 3 7 3 4_O&amp;M - Equipment Unit Rates" xfId="5272" xr:uid="{D6174DCF-8328-4519-ADBE-5CA0AF7964A4}"/>
    <cellStyle name="Normal 3 7 3 5" xfId="1751" xr:uid="{00000000-0005-0000-0000-0000D1080000}"/>
    <cellStyle name="Normal 3 7 3 6" xfId="1752" xr:uid="{00000000-0005-0000-0000-0000D2080000}"/>
    <cellStyle name="Normal 3 7 3_O&amp;M - Equipment Unit Rates" xfId="5269" xr:uid="{508774D0-7EB4-49CD-A998-471A47FE515F}"/>
    <cellStyle name="Normal 3 7 4" xfId="1753" xr:uid="{00000000-0005-0000-0000-0000D3080000}"/>
    <cellStyle name="Normal 3 7 4 2" xfId="1754" xr:uid="{00000000-0005-0000-0000-0000D4080000}"/>
    <cellStyle name="Normal 3 7 4 2 2" xfId="1755" xr:uid="{00000000-0005-0000-0000-0000D5080000}"/>
    <cellStyle name="Normal 3 7 4 2 3" xfId="1756" xr:uid="{00000000-0005-0000-0000-0000D6080000}"/>
    <cellStyle name="Normal 3 7 4 2_O&amp;M - Equipment Unit Rates" xfId="5274" xr:uid="{22885C77-9793-404E-8536-8BAF4A1FA0A4}"/>
    <cellStyle name="Normal 3 7 4 3" xfId="1757" xr:uid="{00000000-0005-0000-0000-0000D7080000}"/>
    <cellStyle name="Normal 3 7 4 3 2" xfId="1758" xr:uid="{00000000-0005-0000-0000-0000D8080000}"/>
    <cellStyle name="Normal 3 7 4 3 3" xfId="1759" xr:uid="{00000000-0005-0000-0000-0000D9080000}"/>
    <cellStyle name="Normal 3 7 4 3_O&amp;M - Equipment Unit Rates" xfId="5275" xr:uid="{06546670-D5F0-464D-8E9D-287BF2C86DCB}"/>
    <cellStyle name="Normal 3 7 4 4" xfId="1760" xr:uid="{00000000-0005-0000-0000-0000DA080000}"/>
    <cellStyle name="Normal 3 7 4 4 2" xfId="1761" xr:uid="{00000000-0005-0000-0000-0000DB080000}"/>
    <cellStyle name="Normal 3 7 4 4_O&amp;M - Equipment Unit Rates" xfId="5276" xr:uid="{209F4E17-13BF-49E1-8ABC-61BF2077BF09}"/>
    <cellStyle name="Normal 3 7 4 5" xfId="1762" xr:uid="{00000000-0005-0000-0000-0000DC080000}"/>
    <cellStyle name="Normal 3 7 4 6" xfId="1763" xr:uid="{00000000-0005-0000-0000-0000DD080000}"/>
    <cellStyle name="Normal 3 7 4_O&amp;M - Equipment Unit Rates" xfId="5273" xr:uid="{E14D578C-012E-4F96-AC00-B5EDA4926772}"/>
    <cellStyle name="Normal 3 7 5" xfId="1764" xr:uid="{00000000-0005-0000-0000-0000DE080000}"/>
    <cellStyle name="Normal 3 7 5 2" xfId="1765" xr:uid="{00000000-0005-0000-0000-0000DF080000}"/>
    <cellStyle name="Normal 3 7 5 3" xfId="1766" xr:uid="{00000000-0005-0000-0000-0000E0080000}"/>
    <cellStyle name="Normal 3 7 5_O&amp;M - Equipment Unit Rates" xfId="5277" xr:uid="{41A308B8-87D4-49CB-9368-E3EED9E1EECE}"/>
    <cellStyle name="Normal 3 7 6" xfId="1767" xr:uid="{00000000-0005-0000-0000-0000E1080000}"/>
    <cellStyle name="Normal 3 7 6 2" xfId="1768" xr:uid="{00000000-0005-0000-0000-0000E2080000}"/>
    <cellStyle name="Normal 3 7 6 3" xfId="1769" xr:uid="{00000000-0005-0000-0000-0000E3080000}"/>
    <cellStyle name="Normal 3 7 6_O&amp;M - Equipment Unit Rates" xfId="5278" xr:uid="{70B94C24-FCCC-4669-A610-C25F92F094B5}"/>
    <cellStyle name="Normal 3 7 7" xfId="1770" xr:uid="{00000000-0005-0000-0000-0000E4080000}"/>
    <cellStyle name="Normal 3 7 7 2" xfId="1771" xr:uid="{00000000-0005-0000-0000-0000E5080000}"/>
    <cellStyle name="Normal 3 7 7_O&amp;M - Equipment Unit Rates" xfId="5279" xr:uid="{97E84CD7-9ADA-4B10-9974-89D66DAD457D}"/>
    <cellStyle name="Normal 3 7 8" xfId="1772" xr:uid="{00000000-0005-0000-0000-0000E6080000}"/>
    <cellStyle name="Normal 3 7 9" xfId="1773" xr:uid="{00000000-0005-0000-0000-0000E7080000}"/>
    <cellStyle name="Normal 3 7_O&amp;M - Equipment Unit Rates" xfId="5264" xr:uid="{DF43017F-0624-4A01-AF98-6AF007EFF61F}"/>
    <cellStyle name="Normal 3 8" xfId="1774" xr:uid="{00000000-0005-0000-0000-0000E8080000}"/>
    <cellStyle name="Normal 3 8 2" xfId="1775" xr:uid="{00000000-0005-0000-0000-0000E9080000}"/>
    <cellStyle name="Normal 3 8 2 2" xfId="1776" xr:uid="{00000000-0005-0000-0000-0000EA080000}"/>
    <cellStyle name="Normal 3 8 2 3" xfId="1777" xr:uid="{00000000-0005-0000-0000-0000EB080000}"/>
    <cellStyle name="Normal 3 8 2_O&amp;M - Equipment Unit Rates" xfId="5281" xr:uid="{36F8DB2D-07C5-41DD-9E3C-9B844DE8F171}"/>
    <cellStyle name="Normal 3 8 3" xfId="1778" xr:uid="{00000000-0005-0000-0000-0000EC080000}"/>
    <cellStyle name="Normal 3 8 3 2" xfId="1779" xr:uid="{00000000-0005-0000-0000-0000ED080000}"/>
    <cellStyle name="Normal 3 8 3 3" xfId="1780" xr:uid="{00000000-0005-0000-0000-0000EE080000}"/>
    <cellStyle name="Normal 3 8 3_O&amp;M - Equipment Unit Rates" xfId="5282" xr:uid="{13FC4387-7CB3-4698-8164-0EB09E6B9BA7}"/>
    <cellStyle name="Normal 3 8 4" xfId="1781" xr:uid="{00000000-0005-0000-0000-0000EF080000}"/>
    <cellStyle name="Normal 3 8 4 2" xfId="1782" xr:uid="{00000000-0005-0000-0000-0000F0080000}"/>
    <cellStyle name="Normal 3 8 4_O&amp;M - Equipment Unit Rates" xfId="5283" xr:uid="{0CEA77B2-A1D1-4C2F-A552-3546A5DA7C8A}"/>
    <cellStyle name="Normal 3 8 5" xfId="1783" xr:uid="{00000000-0005-0000-0000-0000F1080000}"/>
    <cellStyle name="Normal 3 8 6" xfId="1784" xr:uid="{00000000-0005-0000-0000-0000F2080000}"/>
    <cellStyle name="Normal 3 8_O&amp;M - Equipment Unit Rates" xfId="5280" xr:uid="{204DC4C3-108D-4202-97A7-A6F4D08B5893}"/>
    <cellStyle name="Normal 3 9" xfId="1785" xr:uid="{00000000-0005-0000-0000-0000F3080000}"/>
    <cellStyle name="Normal 3 9 2" xfId="1786" xr:uid="{00000000-0005-0000-0000-0000F4080000}"/>
    <cellStyle name="Normal 3 9 2 2" xfId="1787" xr:uid="{00000000-0005-0000-0000-0000F5080000}"/>
    <cellStyle name="Normal 3 9 2 3" xfId="1788" xr:uid="{00000000-0005-0000-0000-0000F6080000}"/>
    <cellStyle name="Normal 3 9 2_O&amp;M - Equipment Unit Rates" xfId="5285" xr:uid="{B82EF094-0316-4AAC-A027-1614E8B81706}"/>
    <cellStyle name="Normal 3 9 3" xfId="1789" xr:uid="{00000000-0005-0000-0000-0000F7080000}"/>
    <cellStyle name="Normal 3 9 3 2" xfId="1790" xr:uid="{00000000-0005-0000-0000-0000F8080000}"/>
    <cellStyle name="Normal 3 9 3 3" xfId="1791" xr:uid="{00000000-0005-0000-0000-0000F9080000}"/>
    <cellStyle name="Normal 3 9 3_O&amp;M - Equipment Unit Rates" xfId="5286" xr:uid="{413B18E1-34BC-4F07-90C2-1B33535DA686}"/>
    <cellStyle name="Normal 3 9 4" xfId="1792" xr:uid="{00000000-0005-0000-0000-0000FA080000}"/>
    <cellStyle name="Normal 3 9 4 2" xfId="1793" xr:uid="{00000000-0005-0000-0000-0000FB080000}"/>
    <cellStyle name="Normal 3 9 4_O&amp;M - Equipment Unit Rates" xfId="5287" xr:uid="{6B7811B4-B7BC-4A36-B20D-A026E2DCF32D}"/>
    <cellStyle name="Normal 3 9 5" xfId="1794" xr:uid="{00000000-0005-0000-0000-0000FC080000}"/>
    <cellStyle name="Normal 3 9 6" xfId="1795" xr:uid="{00000000-0005-0000-0000-0000FD080000}"/>
    <cellStyle name="Normal 3 9_O&amp;M - Equipment Unit Rates" xfId="5284" xr:uid="{BDDA74D7-B5EF-45A8-AD06-6D30F24717EC}"/>
    <cellStyle name="Normal 3_O&amp;M - Equipment Unit Rates" xfId="5248" xr:uid="{A48BEC99-33F8-45FE-A856-69FCFBCFDEA4}"/>
    <cellStyle name="Normal 4" xfId="1796" xr:uid="{00000000-0005-0000-0000-0000FE080000}"/>
    <cellStyle name="Normal 4 2" xfId="1797" xr:uid="{00000000-0005-0000-0000-0000FF080000}"/>
    <cellStyle name="Normal 4 2 2" xfId="1798" xr:uid="{00000000-0005-0000-0000-000000090000}"/>
    <cellStyle name="Normal 4 2 3" xfId="6" xr:uid="{00000000-0005-0000-0000-000001090000}"/>
    <cellStyle name="Normal 4 3" xfId="1799" xr:uid="{00000000-0005-0000-0000-000002090000}"/>
    <cellStyle name="Normal 4 3 2" xfId="1800" xr:uid="{00000000-0005-0000-0000-000003090000}"/>
    <cellStyle name="Normal 4 3 2 2" xfId="1801" xr:uid="{00000000-0005-0000-0000-000004090000}"/>
    <cellStyle name="Normal 4 3 2 3" xfId="1802" xr:uid="{00000000-0005-0000-0000-000005090000}"/>
    <cellStyle name="Normal 4 4" xfId="1803" xr:uid="{00000000-0005-0000-0000-000006090000}"/>
    <cellStyle name="Normal 4 4 2" xfId="1804" xr:uid="{00000000-0005-0000-0000-000007090000}"/>
    <cellStyle name="Normal 4 4_O&amp;M - Equipment Unit Rates" xfId="5288" xr:uid="{ADA31E2B-AC90-4E3A-9FE1-182AF0065009}"/>
    <cellStyle name="Normal 4 5" xfId="1805" xr:uid="{00000000-0005-0000-0000-000008090000}"/>
    <cellStyle name="Normal 4 6" xfId="1806" xr:uid="{00000000-0005-0000-0000-000009090000}"/>
    <cellStyle name="Normal 5" xfId="1807" xr:uid="{00000000-0005-0000-0000-00000A090000}"/>
    <cellStyle name="Normal 5 2" xfId="1808" xr:uid="{00000000-0005-0000-0000-00000B090000}"/>
    <cellStyle name="Normal 5 3" xfId="1809" xr:uid="{00000000-0005-0000-0000-00000C090000}"/>
    <cellStyle name="Normal 5 3 2" xfId="1810" xr:uid="{00000000-0005-0000-0000-00000D090000}"/>
    <cellStyle name="Normal 5 3 2 2" xfId="1811" xr:uid="{00000000-0005-0000-0000-00000E090000}"/>
    <cellStyle name="Normal 5 3 2 2 2" xfId="1812" xr:uid="{00000000-0005-0000-0000-00000F090000}"/>
    <cellStyle name="Normal 5 3 2 2 3" xfId="1813" xr:uid="{00000000-0005-0000-0000-000010090000}"/>
    <cellStyle name="Normal 5 3 2 2_O&amp;M - Equipment Unit Rates" xfId="5291" xr:uid="{99B73A9A-9C7F-4635-AB77-46E05C854BC4}"/>
    <cellStyle name="Normal 5 3 2 3" xfId="1814" xr:uid="{00000000-0005-0000-0000-000011090000}"/>
    <cellStyle name="Normal 5 3 2 3 2" xfId="1815" xr:uid="{00000000-0005-0000-0000-000012090000}"/>
    <cellStyle name="Normal 5 3 2 3 3" xfId="1816" xr:uid="{00000000-0005-0000-0000-000013090000}"/>
    <cellStyle name="Normal 5 3 2 3_O&amp;M - Equipment Unit Rates" xfId="5292" xr:uid="{EBBD3697-B2E1-4126-9E3F-8A57D5342E46}"/>
    <cellStyle name="Normal 5 3 2 4" xfId="1817" xr:uid="{00000000-0005-0000-0000-000014090000}"/>
    <cellStyle name="Normal 5 3 2 4 2" xfId="1818" xr:uid="{00000000-0005-0000-0000-000015090000}"/>
    <cellStyle name="Normal 5 3 2 4_O&amp;M - Equipment Unit Rates" xfId="5293" xr:uid="{19F4BB36-248C-49A3-9027-2D3856B464D9}"/>
    <cellStyle name="Normal 5 3 2 5" xfId="1819" xr:uid="{00000000-0005-0000-0000-000016090000}"/>
    <cellStyle name="Normal 5 3 2 6" xfId="1820" xr:uid="{00000000-0005-0000-0000-000017090000}"/>
    <cellStyle name="Normal 5 3 2_O&amp;M - Equipment Unit Rates" xfId="5290" xr:uid="{BECC8A44-5CFC-4E88-940A-C93E6F58C519}"/>
    <cellStyle name="Normal 5 3 3" xfId="1821" xr:uid="{00000000-0005-0000-0000-000018090000}"/>
    <cellStyle name="Normal 5 3 3 2" xfId="1822" xr:uid="{00000000-0005-0000-0000-000019090000}"/>
    <cellStyle name="Normal 5 3 3 3" xfId="1823" xr:uid="{00000000-0005-0000-0000-00001A090000}"/>
    <cellStyle name="Normal 5 3 3_O&amp;M - Equipment Unit Rates" xfId="5294" xr:uid="{9C7A123A-7B7C-487B-9DBB-965B1E2C5CFA}"/>
    <cellStyle name="Normal 5 3 4" xfId="1824" xr:uid="{00000000-0005-0000-0000-00001B090000}"/>
    <cellStyle name="Normal 5 3 4 2" xfId="1825" xr:uid="{00000000-0005-0000-0000-00001C090000}"/>
    <cellStyle name="Normal 5 3 4 3" xfId="1826" xr:uid="{00000000-0005-0000-0000-00001D090000}"/>
    <cellStyle name="Normal 5 3 4_O&amp;M - Equipment Unit Rates" xfId="5295" xr:uid="{0DC297B0-361D-4573-AEC0-CCFC4EE1777C}"/>
    <cellStyle name="Normal 5 3 5" xfId="1827" xr:uid="{00000000-0005-0000-0000-00001E090000}"/>
    <cellStyle name="Normal 5 3 5 2" xfId="1828" xr:uid="{00000000-0005-0000-0000-00001F090000}"/>
    <cellStyle name="Normal 5 3 5_O&amp;M - Equipment Unit Rates" xfId="5296" xr:uid="{1E5E377E-0318-40ED-9992-220EF24BA14B}"/>
    <cellStyle name="Normal 5 3 6" xfId="1829" xr:uid="{00000000-0005-0000-0000-000020090000}"/>
    <cellStyle name="Normal 5 3 7" xfId="1830" xr:uid="{00000000-0005-0000-0000-000021090000}"/>
    <cellStyle name="Normal 5 3_O&amp;M - Equipment Unit Rates" xfId="5289" xr:uid="{2F2BE9E5-E8F6-4A9C-8188-4321CEC0DBD5}"/>
    <cellStyle name="Normal 6" xfId="1831" xr:uid="{00000000-0005-0000-0000-000022090000}"/>
    <cellStyle name="Normal 6 2" xfId="1832" xr:uid="{00000000-0005-0000-0000-000023090000}"/>
    <cellStyle name="Normal 6 2 2" xfId="1833" xr:uid="{00000000-0005-0000-0000-000024090000}"/>
    <cellStyle name="Normal 6 2 2 2" xfId="1834" xr:uid="{00000000-0005-0000-0000-000025090000}"/>
    <cellStyle name="Normal 6 2 2 2 2" xfId="1835" xr:uid="{00000000-0005-0000-0000-000026090000}"/>
    <cellStyle name="Normal 6 2 2 2 2 2" xfId="1836" xr:uid="{00000000-0005-0000-0000-000027090000}"/>
    <cellStyle name="Normal 6 2 2 2 2 3" xfId="1837" xr:uid="{00000000-0005-0000-0000-000028090000}"/>
    <cellStyle name="Normal 6 2 2 2 2_O&amp;M - Equipment Unit Rates" xfId="5300" xr:uid="{CAE0D713-FB11-41EB-B7FE-1C4DE1384147}"/>
    <cellStyle name="Normal 6 2 2 2 3" xfId="1838" xr:uid="{00000000-0005-0000-0000-000029090000}"/>
    <cellStyle name="Normal 6 2 2 2 3 2" xfId="1839" xr:uid="{00000000-0005-0000-0000-00002A090000}"/>
    <cellStyle name="Normal 6 2 2 2 3 3" xfId="1840" xr:uid="{00000000-0005-0000-0000-00002B090000}"/>
    <cellStyle name="Normal 6 2 2 2 3_O&amp;M - Equipment Unit Rates" xfId="5301" xr:uid="{4CAE5D31-2BA3-4B44-AAC3-129063E4D3F6}"/>
    <cellStyle name="Normal 6 2 2 2 4" xfId="1841" xr:uid="{00000000-0005-0000-0000-00002C090000}"/>
    <cellStyle name="Normal 6 2 2 2 4 2" xfId="1842" xr:uid="{00000000-0005-0000-0000-00002D090000}"/>
    <cellStyle name="Normal 6 2 2 2 4_O&amp;M - Equipment Unit Rates" xfId="5302" xr:uid="{DE2D03D7-FC6D-4D4F-BA2D-160D6C562266}"/>
    <cellStyle name="Normal 6 2 2 2 5" xfId="1843" xr:uid="{00000000-0005-0000-0000-00002E090000}"/>
    <cellStyle name="Normal 6 2 2 2 6" xfId="1844" xr:uid="{00000000-0005-0000-0000-00002F090000}"/>
    <cellStyle name="Normal 6 2 2 2_O&amp;M - Equipment Unit Rates" xfId="5299" xr:uid="{D7474BF4-EE73-48EA-957C-772080813A8E}"/>
    <cellStyle name="Normal 6 2 2 3" xfId="1845" xr:uid="{00000000-0005-0000-0000-000030090000}"/>
    <cellStyle name="Normal 6 2 2 3 2" xfId="1846" xr:uid="{00000000-0005-0000-0000-000031090000}"/>
    <cellStyle name="Normal 6 2 2 3 3" xfId="1847" xr:uid="{00000000-0005-0000-0000-000032090000}"/>
    <cellStyle name="Normal 6 2 2 3_O&amp;M - Equipment Unit Rates" xfId="5303" xr:uid="{2A1BD4A3-302E-4BB7-893F-5341ACF8BB26}"/>
    <cellStyle name="Normal 6 2 2 4" xfId="1848" xr:uid="{00000000-0005-0000-0000-000033090000}"/>
    <cellStyle name="Normal 6 2 2 4 2" xfId="1849" xr:uid="{00000000-0005-0000-0000-000034090000}"/>
    <cellStyle name="Normal 6 2 2 4 3" xfId="1850" xr:uid="{00000000-0005-0000-0000-000035090000}"/>
    <cellStyle name="Normal 6 2 2 4_O&amp;M - Equipment Unit Rates" xfId="5304" xr:uid="{71D1D05C-B809-435C-9741-B38810C57604}"/>
    <cellStyle name="Normal 6 2 2 5" xfId="1851" xr:uid="{00000000-0005-0000-0000-000036090000}"/>
    <cellStyle name="Normal 6 2 2 5 2" xfId="1852" xr:uid="{00000000-0005-0000-0000-000037090000}"/>
    <cellStyle name="Normal 6 2 2 5_O&amp;M - Equipment Unit Rates" xfId="5305" xr:uid="{60F393D7-DC37-494B-9FF3-E73A56655EA2}"/>
    <cellStyle name="Normal 6 2 2 6" xfId="1853" xr:uid="{00000000-0005-0000-0000-000038090000}"/>
    <cellStyle name="Normal 6 2 2 7" xfId="1854" xr:uid="{00000000-0005-0000-0000-000039090000}"/>
    <cellStyle name="Normal 6 2 2_O&amp;M - Equipment Unit Rates" xfId="5298" xr:uid="{D0AD5CCB-C9BE-4B86-882B-D3FEA7707F3B}"/>
    <cellStyle name="Normal 6 2 3" xfId="1855" xr:uid="{00000000-0005-0000-0000-00003A090000}"/>
    <cellStyle name="Normal 6 2 3 2" xfId="1856" xr:uid="{00000000-0005-0000-0000-00003B090000}"/>
    <cellStyle name="Normal 6 2 3 2 2" xfId="1857" xr:uid="{00000000-0005-0000-0000-00003C090000}"/>
    <cellStyle name="Normal 6 2 3 2 3" xfId="1858" xr:uid="{00000000-0005-0000-0000-00003D090000}"/>
    <cellStyle name="Normal 6 2 3 2_O&amp;M - Equipment Unit Rates" xfId="5307" xr:uid="{13229830-967B-49A5-8A8A-A8B19D2CE959}"/>
    <cellStyle name="Normal 6 2 3 3" xfId="1859" xr:uid="{00000000-0005-0000-0000-00003E090000}"/>
    <cellStyle name="Normal 6 2 3 3 2" xfId="1860" xr:uid="{00000000-0005-0000-0000-00003F090000}"/>
    <cellStyle name="Normal 6 2 3 3 3" xfId="1861" xr:uid="{00000000-0005-0000-0000-000040090000}"/>
    <cellStyle name="Normal 6 2 3 3_O&amp;M - Equipment Unit Rates" xfId="5308" xr:uid="{7E87028E-F818-4FE9-A2CF-9137B9F6C78A}"/>
    <cellStyle name="Normal 6 2 3 4" xfId="1862" xr:uid="{00000000-0005-0000-0000-000041090000}"/>
    <cellStyle name="Normal 6 2 3 4 2" xfId="1863" xr:uid="{00000000-0005-0000-0000-000042090000}"/>
    <cellStyle name="Normal 6 2 3 4_O&amp;M - Equipment Unit Rates" xfId="5309" xr:uid="{A6CE2F71-9B73-45F4-8E61-07FCD27D664E}"/>
    <cellStyle name="Normal 6 2 3 5" xfId="1864" xr:uid="{00000000-0005-0000-0000-000043090000}"/>
    <cellStyle name="Normal 6 2 3 6" xfId="1865" xr:uid="{00000000-0005-0000-0000-000044090000}"/>
    <cellStyle name="Normal 6 2 3_O&amp;M - Equipment Unit Rates" xfId="5306" xr:uid="{00C55CE5-438F-4DE0-82B7-44C40F73973B}"/>
    <cellStyle name="Normal 6 2 4" xfId="1866" xr:uid="{00000000-0005-0000-0000-000045090000}"/>
    <cellStyle name="Normal 6 2 4 2" xfId="1867" xr:uid="{00000000-0005-0000-0000-000046090000}"/>
    <cellStyle name="Normal 6 2 4 2 2" xfId="1868" xr:uid="{00000000-0005-0000-0000-000047090000}"/>
    <cellStyle name="Normal 6 2 4 2 3" xfId="1869" xr:uid="{00000000-0005-0000-0000-000048090000}"/>
    <cellStyle name="Normal 6 2 4 2_O&amp;M - Equipment Unit Rates" xfId="5311" xr:uid="{E9FB3EA1-F8C5-4F14-9077-D45E646B5B0E}"/>
    <cellStyle name="Normal 6 2 4 3" xfId="1870" xr:uid="{00000000-0005-0000-0000-000049090000}"/>
    <cellStyle name="Normal 6 2 4 3 2" xfId="1871" xr:uid="{00000000-0005-0000-0000-00004A090000}"/>
    <cellStyle name="Normal 6 2 4 3 3" xfId="1872" xr:uid="{00000000-0005-0000-0000-00004B090000}"/>
    <cellStyle name="Normal 6 2 4 3_O&amp;M - Equipment Unit Rates" xfId="5312" xr:uid="{332A66E0-E3AD-40BC-8502-C54766919DF1}"/>
    <cellStyle name="Normal 6 2 4 4" xfId="1873" xr:uid="{00000000-0005-0000-0000-00004C090000}"/>
    <cellStyle name="Normal 6 2 4 4 2" xfId="1874" xr:uid="{00000000-0005-0000-0000-00004D090000}"/>
    <cellStyle name="Normal 6 2 4 4_O&amp;M - Equipment Unit Rates" xfId="5313" xr:uid="{A99BA33A-337A-4BA7-A90F-F9BA010A6178}"/>
    <cellStyle name="Normal 6 2 4 5" xfId="1875" xr:uid="{00000000-0005-0000-0000-00004E090000}"/>
    <cellStyle name="Normal 6 2 4 6" xfId="1876" xr:uid="{00000000-0005-0000-0000-00004F090000}"/>
    <cellStyle name="Normal 6 2 4_O&amp;M - Equipment Unit Rates" xfId="5310" xr:uid="{3E5490AA-C074-462B-BDD8-818D110E4651}"/>
    <cellStyle name="Normal 6 2 5" xfId="1877" xr:uid="{00000000-0005-0000-0000-000050090000}"/>
    <cellStyle name="Normal 6 2 5 2" xfId="1878" xr:uid="{00000000-0005-0000-0000-000051090000}"/>
    <cellStyle name="Normal 6 2 5 3" xfId="1879" xr:uid="{00000000-0005-0000-0000-000052090000}"/>
    <cellStyle name="Normal 6 2 5_O&amp;M - Equipment Unit Rates" xfId="5314" xr:uid="{CC89561A-2F5A-4579-9025-055AB5F8194A}"/>
    <cellStyle name="Normal 6 2 6" xfId="1880" xr:uid="{00000000-0005-0000-0000-000053090000}"/>
    <cellStyle name="Normal 6 2 6 2" xfId="1881" xr:uid="{00000000-0005-0000-0000-000054090000}"/>
    <cellStyle name="Normal 6 2 6 3" xfId="1882" xr:uid="{00000000-0005-0000-0000-000055090000}"/>
    <cellStyle name="Normal 6 2 6_O&amp;M - Equipment Unit Rates" xfId="5315" xr:uid="{AF2B6B89-8DEE-4C4E-A44B-F8356A30D2E0}"/>
    <cellStyle name="Normal 6 2 7" xfId="1883" xr:uid="{00000000-0005-0000-0000-000056090000}"/>
    <cellStyle name="Normal 6 2 7 2" xfId="1884" xr:uid="{00000000-0005-0000-0000-000057090000}"/>
    <cellStyle name="Normal 6 2 7_O&amp;M - Equipment Unit Rates" xfId="5316" xr:uid="{36741C04-9B3D-4E41-8DC5-919665154A71}"/>
    <cellStyle name="Normal 6 2 8" xfId="1885" xr:uid="{00000000-0005-0000-0000-000058090000}"/>
    <cellStyle name="Normal 6 2 9" xfId="1886" xr:uid="{00000000-0005-0000-0000-000059090000}"/>
    <cellStyle name="Normal 6 2_O&amp;M - Equipment Unit Rates" xfId="5297" xr:uid="{0321DFB8-1987-4D0A-A562-EBB531FBF28D}"/>
    <cellStyle name="Normal 6 3" xfId="1887" xr:uid="{00000000-0005-0000-0000-00005A090000}"/>
    <cellStyle name="Normal 6 3 2" xfId="1888" xr:uid="{00000000-0005-0000-0000-00005B090000}"/>
    <cellStyle name="Normal 6 3 2 2" xfId="1889" xr:uid="{00000000-0005-0000-0000-00005C090000}"/>
    <cellStyle name="Normal 6 3 2 3" xfId="1890" xr:uid="{00000000-0005-0000-0000-00005D090000}"/>
    <cellStyle name="Normal 6 4" xfId="1891" xr:uid="{00000000-0005-0000-0000-00005E090000}"/>
    <cellStyle name="Normal 6 4 2" xfId="1892" xr:uid="{00000000-0005-0000-0000-00005F090000}"/>
    <cellStyle name="Normal 6 4 2 2" xfId="1893" xr:uid="{00000000-0005-0000-0000-000060090000}"/>
    <cellStyle name="Normal 6 4 2 2 2" xfId="1894" xr:uid="{00000000-0005-0000-0000-000061090000}"/>
    <cellStyle name="Normal 6 4 2 2 3" xfId="1895" xr:uid="{00000000-0005-0000-0000-000062090000}"/>
    <cellStyle name="Normal 6 4 2 2_O&amp;M - Equipment Unit Rates" xfId="5319" xr:uid="{9BFC8909-5601-4840-AD58-1E698174A639}"/>
    <cellStyle name="Normal 6 4 2 3" xfId="1896" xr:uid="{00000000-0005-0000-0000-000063090000}"/>
    <cellStyle name="Normal 6 4 2 3 2" xfId="1897" xr:uid="{00000000-0005-0000-0000-000064090000}"/>
    <cellStyle name="Normal 6 4 2 3 3" xfId="1898" xr:uid="{00000000-0005-0000-0000-000065090000}"/>
    <cellStyle name="Normal 6 4 2 3_O&amp;M - Equipment Unit Rates" xfId="5320" xr:uid="{DA1EDA9A-928A-4772-B0B8-2A2863466F12}"/>
    <cellStyle name="Normal 6 4 2 4" xfId="1899" xr:uid="{00000000-0005-0000-0000-000066090000}"/>
    <cellStyle name="Normal 6 4 2 4 2" xfId="1900" xr:uid="{00000000-0005-0000-0000-000067090000}"/>
    <cellStyle name="Normal 6 4 2 4_O&amp;M - Equipment Unit Rates" xfId="5321" xr:uid="{E2B630E8-7413-4CE4-89C1-1130140E54CC}"/>
    <cellStyle name="Normal 6 4 2 5" xfId="1901" xr:uid="{00000000-0005-0000-0000-000068090000}"/>
    <cellStyle name="Normal 6 4 2 6" xfId="1902" xr:uid="{00000000-0005-0000-0000-000069090000}"/>
    <cellStyle name="Normal 6 4 2_O&amp;M - Equipment Unit Rates" xfId="5318" xr:uid="{EE54AEB6-FE19-4A62-9523-2C0E7CD4A882}"/>
    <cellStyle name="Normal 6 4 3" xfId="1903" xr:uid="{00000000-0005-0000-0000-00006A090000}"/>
    <cellStyle name="Normal 6 4 3 2" xfId="1904" xr:uid="{00000000-0005-0000-0000-00006B090000}"/>
    <cellStyle name="Normal 6 4 3 3" xfId="1905" xr:uid="{00000000-0005-0000-0000-00006C090000}"/>
    <cellStyle name="Normal 6 4 3_O&amp;M - Equipment Unit Rates" xfId="5322" xr:uid="{5E041B05-64CD-495D-8152-F21FA8EAAA6C}"/>
    <cellStyle name="Normal 6 4 4" xfId="1906" xr:uid="{00000000-0005-0000-0000-00006D090000}"/>
    <cellStyle name="Normal 6 4 4 2" xfId="1907" xr:uid="{00000000-0005-0000-0000-00006E090000}"/>
    <cellStyle name="Normal 6 4 4 3" xfId="1908" xr:uid="{00000000-0005-0000-0000-00006F090000}"/>
    <cellStyle name="Normal 6 4 4_O&amp;M - Equipment Unit Rates" xfId="5323" xr:uid="{7F6CEA0D-844A-4551-8A6E-EE821090805C}"/>
    <cellStyle name="Normal 6 4 5" xfId="1909" xr:uid="{00000000-0005-0000-0000-000070090000}"/>
    <cellStyle name="Normal 6 4 5 2" xfId="1910" xr:uid="{00000000-0005-0000-0000-000071090000}"/>
    <cellStyle name="Normal 6 4 5_O&amp;M - Equipment Unit Rates" xfId="5324" xr:uid="{0DF8F1BB-3209-4D1A-90CA-D7A6A553A9F3}"/>
    <cellStyle name="Normal 6 4 6" xfId="1911" xr:uid="{00000000-0005-0000-0000-000072090000}"/>
    <cellStyle name="Normal 6 4 7" xfId="1912" xr:uid="{00000000-0005-0000-0000-000073090000}"/>
    <cellStyle name="Normal 6 4_O&amp;M - Equipment Unit Rates" xfId="5317" xr:uid="{7B17D7A7-747C-4E6E-8E78-A42FBAC7F51D}"/>
    <cellStyle name="Normal 7" xfId="1913" xr:uid="{00000000-0005-0000-0000-000074090000}"/>
    <cellStyle name="Normal 7 2" xfId="1914" xr:uid="{00000000-0005-0000-0000-000075090000}"/>
    <cellStyle name="Normal 7 2 2" xfId="1915" xr:uid="{00000000-0005-0000-0000-000076090000}"/>
    <cellStyle name="Normal 7 2 3" xfId="1916" xr:uid="{00000000-0005-0000-0000-000077090000}"/>
    <cellStyle name="Normal 7 3" xfId="1917" xr:uid="{00000000-0005-0000-0000-000078090000}"/>
    <cellStyle name="Normal 7 3 2" xfId="1918" xr:uid="{00000000-0005-0000-0000-000079090000}"/>
    <cellStyle name="Normal 7 3 2 2" xfId="1919" xr:uid="{00000000-0005-0000-0000-00007A090000}"/>
    <cellStyle name="Normal 7 3 2 2 2" xfId="1920" xr:uid="{00000000-0005-0000-0000-00007B090000}"/>
    <cellStyle name="Normal 7 3 2 2 3" xfId="1921" xr:uid="{00000000-0005-0000-0000-00007C090000}"/>
    <cellStyle name="Normal 7 3 2 2_O&amp;M - Equipment Unit Rates" xfId="5327" xr:uid="{26D8DF58-7CEE-4474-8A15-87BD765AB38B}"/>
    <cellStyle name="Normal 7 3 2 3" xfId="1922" xr:uid="{00000000-0005-0000-0000-00007D090000}"/>
    <cellStyle name="Normal 7 3 2 3 2" xfId="1923" xr:uid="{00000000-0005-0000-0000-00007E090000}"/>
    <cellStyle name="Normal 7 3 2 3 3" xfId="1924" xr:uid="{00000000-0005-0000-0000-00007F090000}"/>
    <cellStyle name="Normal 7 3 2 3_O&amp;M - Equipment Unit Rates" xfId="5328" xr:uid="{CC47146C-1948-4FE7-8B99-BE7A8CE1A611}"/>
    <cellStyle name="Normal 7 3 2 4" xfId="1925" xr:uid="{00000000-0005-0000-0000-000080090000}"/>
    <cellStyle name="Normal 7 3 2 4 2" xfId="1926" xr:uid="{00000000-0005-0000-0000-000081090000}"/>
    <cellStyle name="Normal 7 3 2 4_O&amp;M - Equipment Unit Rates" xfId="5329" xr:uid="{97E86D00-52A2-4555-B41A-58E05484F8F8}"/>
    <cellStyle name="Normal 7 3 2 5" xfId="1927" xr:uid="{00000000-0005-0000-0000-000082090000}"/>
    <cellStyle name="Normal 7 3 2 6" xfId="1928" xr:uid="{00000000-0005-0000-0000-000083090000}"/>
    <cellStyle name="Normal 7 3 2_O&amp;M - Equipment Unit Rates" xfId="5326" xr:uid="{323FCEBE-2BA9-41A7-88E8-A776AB28087C}"/>
    <cellStyle name="Normal 7 3 3" xfId="1929" xr:uid="{00000000-0005-0000-0000-000084090000}"/>
    <cellStyle name="Normal 7 3 3 2" xfId="1930" xr:uid="{00000000-0005-0000-0000-000085090000}"/>
    <cellStyle name="Normal 7 3 3 3" xfId="1931" xr:uid="{00000000-0005-0000-0000-000086090000}"/>
    <cellStyle name="Normal 7 3 3_O&amp;M - Equipment Unit Rates" xfId="5330" xr:uid="{411DEE06-15B9-4C43-823D-5F13E12A16E0}"/>
    <cellStyle name="Normal 7 3 4" xfId="1932" xr:uid="{00000000-0005-0000-0000-000087090000}"/>
    <cellStyle name="Normal 7 3 4 2" xfId="1933" xr:uid="{00000000-0005-0000-0000-000088090000}"/>
    <cellStyle name="Normal 7 3 4 3" xfId="1934" xr:uid="{00000000-0005-0000-0000-000089090000}"/>
    <cellStyle name="Normal 7 3 4_O&amp;M - Equipment Unit Rates" xfId="5331" xr:uid="{7FD602E4-B911-4B68-993B-6E2FE779B065}"/>
    <cellStyle name="Normal 7 3 5" xfId="1935" xr:uid="{00000000-0005-0000-0000-00008A090000}"/>
    <cellStyle name="Normal 7 3 5 2" xfId="1936" xr:uid="{00000000-0005-0000-0000-00008B090000}"/>
    <cellStyle name="Normal 7 3 5_O&amp;M - Equipment Unit Rates" xfId="5332" xr:uid="{89CB4FD7-1136-48A1-94F8-DC89B91B55DC}"/>
    <cellStyle name="Normal 7 3 6" xfId="1937" xr:uid="{00000000-0005-0000-0000-00008C090000}"/>
    <cellStyle name="Normal 7 3 7" xfId="1938" xr:uid="{00000000-0005-0000-0000-00008D090000}"/>
    <cellStyle name="Normal 7 3_O&amp;M - Equipment Unit Rates" xfId="5325" xr:uid="{F9285868-5B6E-4129-804C-C30888CADF4A}"/>
    <cellStyle name="Normal 8" xfId="1939" xr:uid="{00000000-0005-0000-0000-00008E090000}"/>
    <cellStyle name="Normal 8 2" xfId="1940" xr:uid="{00000000-0005-0000-0000-00008F090000}"/>
    <cellStyle name="Normal 8 3" xfId="1941" xr:uid="{00000000-0005-0000-0000-000090090000}"/>
    <cellStyle name="Normal 9" xfId="1942" xr:uid="{00000000-0005-0000-0000-000091090000}"/>
    <cellStyle name="Normal 9 2" xfId="1943" xr:uid="{00000000-0005-0000-0000-000092090000}"/>
    <cellStyle name="Normal 9 3" xfId="1944" xr:uid="{00000000-0005-0000-0000-000093090000}"/>
    <cellStyle name="Note 10" xfId="1945" xr:uid="{00000000-0005-0000-0000-000094090000}"/>
    <cellStyle name="Note 10 2" xfId="1946" xr:uid="{00000000-0005-0000-0000-000095090000}"/>
    <cellStyle name="Note 10 2 2" xfId="1947" xr:uid="{00000000-0005-0000-0000-000096090000}"/>
    <cellStyle name="Note 10 2 2 2" xfId="1948" xr:uid="{00000000-0005-0000-0000-000097090000}"/>
    <cellStyle name="Note 10 2 2 2 2" xfId="3548" xr:uid="{00000000-0005-0000-0000-000098090000}"/>
    <cellStyle name="Note 10 2 2 2_O&amp;M - Equipment Unit Rates" xfId="5336" xr:uid="{7DD241F5-73DB-478B-B7E7-A19EEC64335E}"/>
    <cellStyle name="Note 10 2 2 3" xfId="3547" xr:uid="{00000000-0005-0000-0000-000099090000}"/>
    <cellStyle name="Note 10 2 2_O&amp;M - Equipment Unit Rates" xfId="5335" xr:uid="{12FC3146-A649-4DE6-B2D5-58AB0C438159}"/>
    <cellStyle name="Note 10 2 3" xfId="1949" xr:uid="{00000000-0005-0000-0000-00009A090000}"/>
    <cellStyle name="Note 10 2 3 2" xfId="3549" xr:uid="{00000000-0005-0000-0000-00009B090000}"/>
    <cellStyle name="Note 10 2 3_O&amp;M - Equipment Unit Rates" xfId="5337" xr:uid="{2281E831-3A5A-43A5-A4FC-E8583B54014C}"/>
    <cellStyle name="Note 10 2 4" xfId="3546" xr:uid="{00000000-0005-0000-0000-00009C090000}"/>
    <cellStyle name="Note 10 2_O&amp;M - Equipment Unit Rates" xfId="5334" xr:uid="{35CEE33C-91F9-48A1-9EE8-C8E05DF9F19C}"/>
    <cellStyle name="Note 10 3" xfId="1950" xr:uid="{00000000-0005-0000-0000-00009D090000}"/>
    <cellStyle name="Note 10 3 2" xfId="1951" xr:uid="{00000000-0005-0000-0000-00009E090000}"/>
    <cellStyle name="Note 10 3 2 2" xfId="3551" xr:uid="{00000000-0005-0000-0000-00009F090000}"/>
    <cellStyle name="Note 10 3 2_O&amp;M - Equipment Unit Rates" xfId="5339" xr:uid="{A2357C6F-5013-4A1B-9638-406C5AE0134E}"/>
    <cellStyle name="Note 10 3 3" xfId="3550" xr:uid="{00000000-0005-0000-0000-0000A0090000}"/>
    <cellStyle name="Note 10 3_O&amp;M - Equipment Unit Rates" xfId="5338" xr:uid="{8B25BB9B-D46B-4B9C-A5B2-41E96AFEF7F6}"/>
    <cellStyle name="Note 10 4" xfId="1952" xr:uid="{00000000-0005-0000-0000-0000A1090000}"/>
    <cellStyle name="Note 10 4 2" xfId="3552" xr:uid="{00000000-0005-0000-0000-0000A2090000}"/>
    <cellStyle name="Note 10 4_O&amp;M - Equipment Unit Rates" xfId="5340" xr:uid="{884FA7CB-560E-4836-A242-E5A4D7503BE0}"/>
    <cellStyle name="Note 10 5" xfId="3545" xr:uid="{00000000-0005-0000-0000-0000A3090000}"/>
    <cellStyle name="Note 10_O&amp;M - Equipment Unit Rates" xfId="5333" xr:uid="{7023BC3D-A387-4225-A9C3-6A3F7D11B350}"/>
    <cellStyle name="Note 11" xfId="1953" xr:uid="{00000000-0005-0000-0000-0000A4090000}"/>
    <cellStyle name="Note 11 2" xfId="1954" xr:uid="{00000000-0005-0000-0000-0000A5090000}"/>
    <cellStyle name="Note 11 2 2" xfId="1955" xr:uid="{00000000-0005-0000-0000-0000A6090000}"/>
    <cellStyle name="Note 11 2 2 2" xfId="1956" xr:uid="{00000000-0005-0000-0000-0000A7090000}"/>
    <cellStyle name="Note 11 2 2 2 2" xfId="3556" xr:uid="{00000000-0005-0000-0000-0000A8090000}"/>
    <cellStyle name="Note 11 2 2 2_O&amp;M - Equipment Unit Rates" xfId="5344" xr:uid="{26FB9CBF-E602-46BE-820E-1E909239AB7D}"/>
    <cellStyle name="Note 11 2 2 3" xfId="3555" xr:uid="{00000000-0005-0000-0000-0000A9090000}"/>
    <cellStyle name="Note 11 2 2_O&amp;M - Equipment Unit Rates" xfId="5343" xr:uid="{E60C4D8D-04A6-45AB-8CD5-5C136C54B57D}"/>
    <cellStyle name="Note 11 2 3" xfId="1957" xr:uid="{00000000-0005-0000-0000-0000AA090000}"/>
    <cellStyle name="Note 11 2 3 2" xfId="3557" xr:uid="{00000000-0005-0000-0000-0000AB090000}"/>
    <cellStyle name="Note 11 2 3_O&amp;M - Equipment Unit Rates" xfId="5345" xr:uid="{7A76A7CF-7865-415C-8010-A05263382089}"/>
    <cellStyle name="Note 11 2 4" xfId="3554" xr:uid="{00000000-0005-0000-0000-0000AC090000}"/>
    <cellStyle name="Note 11 2_O&amp;M - Equipment Unit Rates" xfId="5342" xr:uid="{CC3F860F-09AC-4D43-B67E-3C96BC5949AA}"/>
    <cellStyle name="Note 11 3" xfId="1958" xr:uid="{00000000-0005-0000-0000-0000AD090000}"/>
    <cellStyle name="Note 11 3 2" xfId="1959" xr:uid="{00000000-0005-0000-0000-0000AE090000}"/>
    <cellStyle name="Note 11 3 2 2" xfId="3559" xr:uid="{00000000-0005-0000-0000-0000AF090000}"/>
    <cellStyle name="Note 11 3 2_O&amp;M - Equipment Unit Rates" xfId="5347" xr:uid="{5ADE0CD0-1BD8-467E-BD23-D17AE3B87345}"/>
    <cellStyle name="Note 11 3 3" xfId="3558" xr:uid="{00000000-0005-0000-0000-0000B0090000}"/>
    <cellStyle name="Note 11 3_O&amp;M - Equipment Unit Rates" xfId="5346" xr:uid="{7B1ABBFE-B96C-4D84-8BC7-3E16C20E6B2E}"/>
    <cellStyle name="Note 11 4" xfId="1960" xr:uid="{00000000-0005-0000-0000-0000B1090000}"/>
    <cellStyle name="Note 11 4 2" xfId="3560" xr:uid="{00000000-0005-0000-0000-0000B2090000}"/>
    <cellStyle name="Note 11 4_O&amp;M - Equipment Unit Rates" xfId="5348" xr:uid="{341B3757-F0CA-4865-9AF6-D52F326C975D}"/>
    <cellStyle name="Note 11 5" xfId="3553" xr:uid="{00000000-0005-0000-0000-0000B3090000}"/>
    <cellStyle name="Note 11_O&amp;M - Equipment Unit Rates" xfId="5341" xr:uid="{2B06BC54-4A91-4147-9FDA-FEACC4AEA615}"/>
    <cellStyle name="Note 2" xfId="1961" xr:uid="{00000000-0005-0000-0000-0000B4090000}"/>
    <cellStyle name="Note 2 2" xfId="1962" xr:uid="{00000000-0005-0000-0000-0000B5090000}"/>
    <cellStyle name="Note 2 2 2" xfId="1963" xr:uid="{00000000-0005-0000-0000-0000B6090000}"/>
    <cellStyle name="Note 2 2 2 2" xfId="1964" xr:uid="{00000000-0005-0000-0000-0000B7090000}"/>
    <cellStyle name="Note 2 2 2 2 2" xfId="1965" xr:uid="{00000000-0005-0000-0000-0000B8090000}"/>
    <cellStyle name="Note 2 2 2 2 2 2" xfId="1966" xr:uid="{00000000-0005-0000-0000-0000B9090000}"/>
    <cellStyle name="Note 2 2 2 2 2 2 2" xfId="3566" xr:uid="{00000000-0005-0000-0000-0000BA090000}"/>
    <cellStyle name="Note 2 2 2 2 2 2_O&amp;M - Equipment Unit Rates" xfId="5354" xr:uid="{C45C1568-B565-4AFD-91D6-33A0571A2A26}"/>
    <cellStyle name="Note 2 2 2 2 2 3" xfId="3565" xr:uid="{00000000-0005-0000-0000-0000BB090000}"/>
    <cellStyle name="Note 2 2 2 2 2_O&amp;M - Equipment Unit Rates" xfId="5353" xr:uid="{AB31A8E5-CE59-47E4-9880-6F153B25F258}"/>
    <cellStyle name="Note 2 2 2 2 3" xfId="1967" xr:uid="{00000000-0005-0000-0000-0000BC090000}"/>
    <cellStyle name="Note 2 2 2 2 3 2" xfId="3567" xr:uid="{00000000-0005-0000-0000-0000BD090000}"/>
    <cellStyle name="Note 2 2 2 2 3_O&amp;M - Equipment Unit Rates" xfId="5355" xr:uid="{40723DE2-CC10-48CD-BDB1-5B8F3067B131}"/>
    <cellStyle name="Note 2 2 2 2 4" xfId="3564" xr:uid="{00000000-0005-0000-0000-0000BE090000}"/>
    <cellStyle name="Note 2 2 2 2_O&amp;M - Equipment Unit Rates" xfId="5352" xr:uid="{7E676F8B-7D75-4A6E-9982-10A0B739C229}"/>
    <cellStyle name="Note 2 2 2 3" xfId="1968" xr:uid="{00000000-0005-0000-0000-0000BF090000}"/>
    <cellStyle name="Note 2 2 2 3 2" xfId="1969" xr:uid="{00000000-0005-0000-0000-0000C0090000}"/>
    <cellStyle name="Note 2 2 2 3 2 2" xfId="3569" xr:uid="{00000000-0005-0000-0000-0000C1090000}"/>
    <cellStyle name="Note 2 2 2 3 2_O&amp;M - Equipment Unit Rates" xfId="5357" xr:uid="{68FC71D4-B94D-4317-9BC5-6DF0041A6A55}"/>
    <cellStyle name="Note 2 2 2 3 3" xfId="3568" xr:uid="{00000000-0005-0000-0000-0000C2090000}"/>
    <cellStyle name="Note 2 2 2 3_O&amp;M - Equipment Unit Rates" xfId="5356" xr:uid="{EA49D292-E38F-4A7E-9DFB-752804B51138}"/>
    <cellStyle name="Note 2 2 2 4" xfId="1970" xr:uid="{00000000-0005-0000-0000-0000C3090000}"/>
    <cellStyle name="Note 2 2 2 4 2" xfId="3570" xr:uid="{00000000-0005-0000-0000-0000C4090000}"/>
    <cellStyle name="Note 2 2 2 4_O&amp;M - Equipment Unit Rates" xfId="5358" xr:uid="{F2F7C180-10BA-4260-8A9A-60F63583B7CD}"/>
    <cellStyle name="Note 2 2 2 5" xfId="3563" xr:uid="{00000000-0005-0000-0000-0000C5090000}"/>
    <cellStyle name="Note 2 2 2_O&amp;M - Equipment Unit Rates" xfId="5351" xr:uid="{2B03221A-1669-4B40-9139-F5FB28E8E827}"/>
    <cellStyle name="Note 2 2 3" xfId="1971" xr:uid="{00000000-0005-0000-0000-0000C6090000}"/>
    <cellStyle name="Note 2 2 3 2" xfId="1972" xr:uid="{00000000-0005-0000-0000-0000C7090000}"/>
    <cellStyle name="Note 2 2 3 2 2" xfId="1973" xr:uid="{00000000-0005-0000-0000-0000C8090000}"/>
    <cellStyle name="Note 2 2 3 2 2 2" xfId="3573" xr:uid="{00000000-0005-0000-0000-0000C9090000}"/>
    <cellStyle name="Note 2 2 3 2 2_O&amp;M - Equipment Unit Rates" xfId="5361" xr:uid="{8395AEF1-0E74-424E-9E57-418BC23DA70C}"/>
    <cellStyle name="Note 2 2 3 2 3" xfId="3572" xr:uid="{00000000-0005-0000-0000-0000CA090000}"/>
    <cellStyle name="Note 2 2 3 2_O&amp;M - Equipment Unit Rates" xfId="5360" xr:uid="{AE57471F-7118-40A6-BD52-EF30223D35A9}"/>
    <cellStyle name="Note 2 2 3 3" xfId="1974" xr:uid="{00000000-0005-0000-0000-0000CB090000}"/>
    <cellStyle name="Note 2 2 3 3 2" xfId="3574" xr:uid="{00000000-0005-0000-0000-0000CC090000}"/>
    <cellStyle name="Note 2 2 3 3_O&amp;M - Equipment Unit Rates" xfId="5362" xr:uid="{E2CBEB9D-84DB-4AB6-857E-7B7AE6903A23}"/>
    <cellStyle name="Note 2 2 3 4" xfId="3571" xr:uid="{00000000-0005-0000-0000-0000CD090000}"/>
    <cellStyle name="Note 2 2 3_O&amp;M - Equipment Unit Rates" xfId="5359" xr:uid="{478101FE-4D65-45B1-A58A-1E74894DDF56}"/>
    <cellStyle name="Note 2 2 4" xfId="1975" xr:uid="{00000000-0005-0000-0000-0000CE090000}"/>
    <cellStyle name="Note 2 2 4 2" xfId="1976" xr:uid="{00000000-0005-0000-0000-0000CF090000}"/>
    <cellStyle name="Note 2 2 4 2 2" xfId="1977" xr:uid="{00000000-0005-0000-0000-0000D0090000}"/>
    <cellStyle name="Note 2 2 4 2 2 2" xfId="3577" xr:uid="{00000000-0005-0000-0000-0000D1090000}"/>
    <cellStyle name="Note 2 2 4 2 2_O&amp;M - Equipment Unit Rates" xfId="5365" xr:uid="{B990152D-B082-467A-A898-5132244B8DE0}"/>
    <cellStyle name="Note 2 2 4 2 3" xfId="3576" xr:uid="{00000000-0005-0000-0000-0000D2090000}"/>
    <cellStyle name="Note 2 2 4 2_O&amp;M - Equipment Unit Rates" xfId="5364" xr:uid="{99D77227-401A-4057-9A80-FBD9A90AC7E9}"/>
    <cellStyle name="Note 2 2 4 3" xfId="1978" xr:uid="{00000000-0005-0000-0000-0000D3090000}"/>
    <cellStyle name="Note 2 2 4 3 2" xfId="3578" xr:uid="{00000000-0005-0000-0000-0000D4090000}"/>
    <cellStyle name="Note 2 2 4 3_O&amp;M - Equipment Unit Rates" xfId="5366" xr:uid="{A78A6B90-1F8C-4422-9F1E-F11C3CB8F2DA}"/>
    <cellStyle name="Note 2 2 4 4" xfId="3575" xr:uid="{00000000-0005-0000-0000-0000D5090000}"/>
    <cellStyle name="Note 2 2 4_O&amp;M - Equipment Unit Rates" xfId="5363" xr:uid="{C7913016-3539-4B3F-A585-E8C37D867748}"/>
    <cellStyle name="Note 2 2 5" xfId="1979" xr:uid="{00000000-0005-0000-0000-0000D6090000}"/>
    <cellStyle name="Note 2 2 5 2" xfId="1980" xr:uid="{00000000-0005-0000-0000-0000D7090000}"/>
    <cellStyle name="Note 2 2 5 2 2" xfId="3580" xr:uid="{00000000-0005-0000-0000-0000D8090000}"/>
    <cellStyle name="Note 2 2 5 2_O&amp;M - Equipment Unit Rates" xfId="5368" xr:uid="{22CA2B55-3969-4B5E-B868-2D59231C9C19}"/>
    <cellStyle name="Note 2 2 5 3" xfId="3579" xr:uid="{00000000-0005-0000-0000-0000D9090000}"/>
    <cellStyle name="Note 2 2 5_O&amp;M - Equipment Unit Rates" xfId="5367" xr:uid="{80276BE5-0D4F-47B6-9DD0-29EC5414A51D}"/>
    <cellStyle name="Note 2 2 6" xfId="1981" xr:uid="{00000000-0005-0000-0000-0000DA090000}"/>
    <cellStyle name="Note 2 2 6 2" xfId="3581" xr:uid="{00000000-0005-0000-0000-0000DB090000}"/>
    <cellStyle name="Note 2 2 6_O&amp;M - Equipment Unit Rates" xfId="5369" xr:uid="{9582643A-C8A9-4EAE-B30F-9456955845CD}"/>
    <cellStyle name="Note 2 2 7" xfId="3562" xr:uid="{00000000-0005-0000-0000-0000DC090000}"/>
    <cellStyle name="Note 2 2_O&amp;M - Equipment Unit Rates" xfId="5350" xr:uid="{44A944C6-ADFB-45FD-ABD0-5AE3727B7362}"/>
    <cellStyle name="Note 2 3" xfId="1982" xr:uid="{00000000-0005-0000-0000-0000DD090000}"/>
    <cellStyle name="Note 2 3 2" xfId="1983" xr:uid="{00000000-0005-0000-0000-0000DE090000}"/>
    <cellStyle name="Note 2 3 2 2" xfId="1984" xr:uid="{00000000-0005-0000-0000-0000DF090000}"/>
    <cellStyle name="Note 2 3 2 2 2" xfId="3584" xr:uid="{00000000-0005-0000-0000-0000E0090000}"/>
    <cellStyle name="Note 2 3 2 2_O&amp;M - Equipment Unit Rates" xfId="5372" xr:uid="{DAB4B4B2-D250-4968-92CC-C043CAE29F75}"/>
    <cellStyle name="Note 2 3 2 3" xfId="3583" xr:uid="{00000000-0005-0000-0000-0000E1090000}"/>
    <cellStyle name="Note 2 3 2_O&amp;M - Equipment Unit Rates" xfId="5371" xr:uid="{C7E9735C-25D1-405E-92E1-47153DAB872C}"/>
    <cellStyle name="Note 2 3 3" xfId="1985" xr:uid="{00000000-0005-0000-0000-0000E2090000}"/>
    <cellStyle name="Note 2 3 3 2" xfId="3585" xr:uid="{00000000-0005-0000-0000-0000E3090000}"/>
    <cellStyle name="Note 2 3 3_O&amp;M - Equipment Unit Rates" xfId="5373" xr:uid="{5BE1A869-D430-4DB7-AE72-E22A391DB5B1}"/>
    <cellStyle name="Note 2 3 4" xfId="3582" xr:uid="{00000000-0005-0000-0000-0000E4090000}"/>
    <cellStyle name="Note 2 3_O&amp;M - Equipment Unit Rates" xfId="5370" xr:uid="{CA34311E-64AA-4E45-916E-E966DDEEEFF4}"/>
    <cellStyle name="Note 2 4" xfId="1986" xr:uid="{00000000-0005-0000-0000-0000E5090000}"/>
    <cellStyle name="Note 2 4 2" xfId="3586" xr:uid="{00000000-0005-0000-0000-0000E6090000}"/>
    <cellStyle name="Note 2 4_O&amp;M - Equipment Unit Rates" xfId="5374" xr:uid="{18CF86D9-CEB5-417D-89A0-72517F422571}"/>
    <cellStyle name="Note 2 5" xfId="3561" xr:uid="{00000000-0005-0000-0000-0000E7090000}"/>
    <cellStyle name="Note 2_O&amp;M - Equipment Unit Rates" xfId="5349" xr:uid="{C484F564-6F65-4828-8E72-31634F8ACE97}"/>
    <cellStyle name="Note 3" xfId="1987" xr:uid="{00000000-0005-0000-0000-0000E8090000}"/>
    <cellStyle name="Note 3 2" xfId="1988" xr:uid="{00000000-0005-0000-0000-0000E9090000}"/>
    <cellStyle name="Note 3 2 2" xfId="1989" xr:uid="{00000000-0005-0000-0000-0000EA090000}"/>
    <cellStyle name="Note 3 2 2 2" xfId="1990" xr:uid="{00000000-0005-0000-0000-0000EB090000}"/>
    <cellStyle name="Note 3 2 2 2 2" xfId="1991" xr:uid="{00000000-0005-0000-0000-0000EC090000}"/>
    <cellStyle name="Note 3 2 2 2 2 2" xfId="1992" xr:uid="{00000000-0005-0000-0000-0000ED090000}"/>
    <cellStyle name="Note 3 2 2 2 2 2 2" xfId="3592" xr:uid="{00000000-0005-0000-0000-0000EE090000}"/>
    <cellStyle name="Note 3 2 2 2 2 2_O&amp;M - Equipment Unit Rates" xfId="5380" xr:uid="{AA0AE71F-72E6-4243-AF97-228596A14DA3}"/>
    <cellStyle name="Note 3 2 2 2 2 3" xfId="3591" xr:uid="{00000000-0005-0000-0000-0000EF090000}"/>
    <cellStyle name="Note 3 2 2 2 2_O&amp;M - Equipment Unit Rates" xfId="5379" xr:uid="{3949B91D-F906-49EA-B892-553027E03AB7}"/>
    <cellStyle name="Note 3 2 2 2 3" xfId="1993" xr:uid="{00000000-0005-0000-0000-0000F0090000}"/>
    <cellStyle name="Note 3 2 2 2 3 2" xfId="3593" xr:uid="{00000000-0005-0000-0000-0000F1090000}"/>
    <cellStyle name="Note 3 2 2 2 3_O&amp;M - Equipment Unit Rates" xfId="5381" xr:uid="{5B6DFA66-0289-4E3F-9647-9DBA8AD53296}"/>
    <cellStyle name="Note 3 2 2 2 4" xfId="3590" xr:uid="{00000000-0005-0000-0000-0000F2090000}"/>
    <cellStyle name="Note 3 2 2 2_O&amp;M - Equipment Unit Rates" xfId="5378" xr:uid="{E99F2383-1FC8-46D8-844C-301AAA7340C1}"/>
    <cellStyle name="Note 3 2 2 3" xfId="1994" xr:uid="{00000000-0005-0000-0000-0000F3090000}"/>
    <cellStyle name="Note 3 2 2 3 2" xfId="1995" xr:uid="{00000000-0005-0000-0000-0000F4090000}"/>
    <cellStyle name="Note 3 2 2 3 2 2" xfId="3595" xr:uid="{00000000-0005-0000-0000-0000F5090000}"/>
    <cellStyle name="Note 3 2 2 3 2_O&amp;M - Equipment Unit Rates" xfId="5383" xr:uid="{4B14B1D6-E7FE-4FE3-8270-581A35E3CF1A}"/>
    <cellStyle name="Note 3 2 2 3 3" xfId="3594" xr:uid="{00000000-0005-0000-0000-0000F6090000}"/>
    <cellStyle name="Note 3 2 2 3_O&amp;M - Equipment Unit Rates" xfId="5382" xr:uid="{2EF3DF2B-7612-4686-80A8-0EB64923AA35}"/>
    <cellStyle name="Note 3 2 2 4" xfId="1996" xr:uid="{00000000-0005-0000-0000-0000F7090000}"/>
    <cellStyle name="Note 3 2 2 4 2" xfId="3596" xr:uid="{00000000-0005-0000-0000-0000F8090000}"/>
    <cellStyle name="Note 3 2 2 4_O&amp;M - Equipment Unit Rates" xfId="5384" xr:uid="{942C68CD-2134-4107-83A1-877493385027}"/>
    <cellStyle name="Note 3 2 2 5" xfId="3589" xr:uid="{00000000-0005-0000-0000-0000F9090000}"/>
    <cellStyle name="Note 3 2 2_O&amp;M - Equipment Unit Rates" xfId="5377" xr:uid="{51BE82A8-3D13-4173-A710-E8F6256C8611}"/>
    <cellStyle name="Note 3 2 3" xfId="1997" xr:uid="{00000000-0005-0000-0000-0000FA090000}"/>
    <cellStyle name="Note 3 2 3 2" xfId="1998" xr:uid="{00000000-0005-0000-0000-0000FB090000}"/>
    <cellStyle name="Note 3 2 3 2 2" xfId="1999" xr:uid="{00000000-0005-0000-0000-0000FC090000}"/>
    <cellStyle name="Note 3 2 3 2 2 2" xfId="3599" xr:uid="{00000000-0005-0000-0000-0000FD090000}"/>
    <cellStyle name="Note 3 2 3 2 2_O&amp;M - Equipment Unit Rates" xfId="5387" xr:uid="{5A28906C-97D7-4563-B0EE-F975F8210580}"/>
    <cellStyle name="Note 3 2 3 2 3" xfId="3598" xr:uid="{00000000-0005-0000-0000-0000FE090000}"/>
    <cellStyle name="Note 3 2 3 2_O&amp;M - Equipment Unit Rates" xfId="5386" xr:uid="{1887B521-4CBF-4A02-A8B9-23941FF51970}"/>
    <cellStyle name="Note 3 2 3 3" xfId="2000" xr:uid="{00000000-0005-0000-0000-0000FF090000}"/>
    <cellStyle name="Note 3 2 3 3 2" xfId="3600" xr:uid="{00000000-0005-0000-0000-0000000A0000}"/>
    <cellStyle name="Note 3 2 3 3_O&amp;M - Equipment Unit Rates" xfId="5388" xr:uid="{40BAEF18-4334-478C-B797-43AE32C253DE}"/>
    <cellStyle name="Note 3 2 3 4" xfId="3597" xr:uid="{00000000-0005-0000-0000-0000010A0000}"/>
    <cellStyle name="Note 3 2 3_O&amp;M - Equipment Unit Rates" xfId="5385" xr:uid="{BBB38C13-B3B3-4112-99F6-9BEE2DFA95BD}"/>
    <cellStyle name="Note 3 2 4" xfId="2001" xr:uid="{00000000-0005-0000-0000-0000020A0000}"/>
    <cellStyle name="Note 3 2 4 2" xfId="2002" xr:uid="{00000000-0005-0000-0000-0000030A0000}"/>
    <cellStyle name="Note 3 2 4 2 2" xfId="2003" xr:uid="{00000000-0005-0000-0000-0000040A0000}"/>
    <cellStyle name="Note 3 2 4 2 2 2" xfId="3603" xr:uid="{00000000-0005-0000-0000-0000050A0000}"/>
    <cellStyle name="Note 3 2 4 2 2_O&amp;M - Equipment Unit Rates" xfId="5391" xr:uid="{B48F91FE-B42A-416F-A8B7-F8C282619C99}"/>
    <cellStyle name="Note 3 2 4 2 3" xfId="3602" xr:uid="{00000000-0005-0000-0000-0000060A0000}"/>
    <cellStyle name="Note 3 2 4 2_O&amp;M - Equipment Unit Rates" xfId="5390" xr:uid="{764A9A92-6E90-4F42-B056-0806B4F14E88}"/>
    <cellStyle name="Note 3 2 4 3" xfId="2004" xr:uid="{00000000-0005-0000-0000-0000070A0000}"/>
    <cellStyle name="Note 3 2 4 3 2" xfId="3604" xr:uid="{00000000-0005-0000-0000-0000080A0000}"/>
    <cellStyle name="Note 3 2 4 3_O&amp;M - Equipment Unit Rates" xfId="5392" xr:uid="{9D7E5E25-78C8-43AD-BDC7-714617D2701D}"/>
    <cellStyle name="Note 3 2 4 4" xfId="3601" xr:uid="{00000000-0005-0000-0000-0000090A0000}"/>
    <cellStyle name="Note 3 2 4_O&amp;M - Equipment Unit Rates" xfId="5389" xr:uid="{AE54C033-92CB-4293-A370-FDA7DC25023C}"/>
    <cellStyle name="Note 3 2 5" xfId="2005" xr:uid="{00000000-0005-0000-0000-00000A0A0000}"/>
    <cellStyle name="Note 3 2 5 2" xfId="2006" xr:uid="{00000000-0005-0000-0000-00000B0A0000}"/>
    <cellStyle name="Note 3 2 5 2 2" xfId="3606" xr:uid="{00000000-0005-0000-0000-00000C0A0000}"/>
    <cellStyle name="Note 3 2 5 2_O&amp;M - Equipment Unit Rates" xfId="5394" xr:uid="{67758E52-68A8-4BD0-ABE1-CB683E43EFDC}"/>
    <cellStyle name="Note 3 2 5 3" xfId="3605" xr:uid="{00000000-0005-0000-0000-00000D0A0000}"/>
    <cellStyle name="Note 3 2 5_O&amp;M - Equipment Unit Rates" xfId="5393" xr:uid="{544D59A0-7CDE-4D9A-B101-C04A5F35ECDC}"/>
    <cellStyle name="Note 3 2 6" xfId="2007" xr:uid="{00000000-0005-0000-0000-00000E0A0000}"/>
    <cellStyle name="Note 3 2 6 2" xfId="3607" xr:uid="{00000000-0005-0000-0000-00000F0A0000}"/>
    <cellStyle name="Note 3 2 6_O&amp;M - Equipment Unit Rates" xfId="5395" xr:uid="{53565A4D-D174-476C-9ABE-7497F890D3D2}"/>
    <cellStyle name="Note 3 2 7" xfId="3588" xr:uid="{00000000-0005-0000-0000-0000100A0000}"/>
    <cellStyle name="Note 3 2_O&amp;M - Equipment Unit Rates" xfId="5376" xr:uid="{F156B66A-6AB9-463F-B2FA-EEE4DD261BFC}"/>
    <cellStyle name="Note 3 3" xfId="2008" xr:uid="{00000000-0005-0000-0000-0000110A0000}"/>
    <cellStyle name="Note 3 3 2" xfId="2009" xr:uid="{00000000-0005-0000-0000-0000120A0000}"/>
    <cellStyle name="Note 3 3 2 2" xfId="2010" xr:uid="{00000000-0005-0000-0000-0000130A0000}"/>
    <cellStyle name="Note 3 3 2 2 2" xfId="3610" xr:uid="{00000000-0005-0000-0000-0000140A0000}"/>
    <cellStyle name="Note 3 3 2 2_O&amp;M - Equipment Unit Rates" xfId="5398" xr:uid="{EE362AB9-3D5D-4B29-A167-85996AB5F3AC}"/>
    <cellStyle name="Note 3 3 2 3" xfId="3609" xr:uid="{00000000-0005-0000-0000-0000150A0000}"/>
    <cellStyle name="Note 3 3 2_O&amp;M - Equipment Unit Rates" xfId="5397" xr:uid="{03D7C2EB-3155-47F6-B8C1-195558716175}"/>
    <cellStyle name="Note 3 3 3" xfId="2011" xr:uid="{00000000-0005-0000-0000-0000160A0000}"/>
    <cellStyle name="Note 3 3 3 2" xfId="3611" xr:uid="{00000000-0005-0000-0000-0000170A0000}"/>
    <cellStyle name="Note 3 3 3_O&amp;M - Equipment Unit Rates" xfId="5399" xr:uid="{9915601E-66A2-453B-98CB-ED725A598042}"/>
    <cellStyle name="Note 3 3 4" xfId="3608" xr:uid="{00000000-0005-0000-0000-0000180A0000}"/>
    <cellStyle name="Note 3 3_O&amp;M - Equipment Unit Rates" xfId="5396" xr:uid="{5281210F-F664-4A9D-819C-BBFC7AD98222}"/>
    <cellStyle name="Note 3 4" xfId="2012" xr:uid="{00000000-0005-0000-0000-0000190A0000}"/>
    <cellStyle name="Note 3 4 2" xfId="3612" xr:uid="{00000000-0005-0000-0000-00001A0A0000}"/>
    <cellStyle name="Note 3 4_O&amp;M - Equipment Unit Rates" xfId="5400" xr:uid="{2250731D-0ECD-41D4-94A9-F3E3F76CC5D7}"/>
    <cellStyle name="Note 3 5" xfId="3587" xr:uid="{00000000-0005-0000-0000-00001B0A0000}"/>
    <cellStyle name="Note 3_O&amp;M - Equipment Unit Rates" xfId="5375" xr:uid="{732A84EC-BC60-4E00-9112-3F53FD21A939}"/>
    <cellStyle name="Note 4" xfId="2013" xr:uid="{00000000-0005-0000-0000-00001C0A0000}"/>
    <cellStyle name="Note 4 2" xfId="2014" xr:uid="{00000000-0005-0000-0000-00001D0A0000}"/>
    <cellStyle name="Note 4 2 2" xfId="2015" xr:uid="{00000000-0005-0000-0000-00001E0A0000}"/>
    <cellStyle name="Note 4 2 2 2" xfId="2016" xr:uid="{00000000-0005-0000-0000-00001F0A0000}"/>
    <cellStyle name="Note 4 2 2 2 2" xfId="2017" xr:uid="{00000000-0005-0000-0000-0000200A0000}"/>
    <cellStyle name="Note 4 2 2 2 2 2" xfId="2018" xr:uid="{00000000-0005-0000-0000-0000210A0000}"/>
    <cellStyle name="Note 4 2 2 2 2 2 2" xfId="3618" xr:uid="{00000000-0005-0000-0000-0000220A0000}"/>
    <cellStyle name="Note 4 2 2 2 2 2_O&amp;M - Equipment Unit Rates" xfId="5406" xr:uid="{34FB22F6-7AE1-4918-AF10-971C73C8994F}"/>
    <cellStyle name="Note 4 2 2 2 2 3" xfId="3617" xr:uid="{00000000-0005-0000-0000-0000230A0000}"/>
    <cellStyle name="Note 4 2 2 2 2_O&amp;M - Equipment Unit Rates" xfId="5405" xr:uid="{727AF10A-7DA3-44DF-8F80-3D46CD6FFD03}"/>
    <cellStyle name="Note 4 2 2 2 3" xfId="2019" xr:uid="{00000000-0005-0000-0000-0000240A0000}"/>
    <cellStyle name="Note 4 2 2 2 3 2" xfId="3619" xr:uid="{00000000-0005-0000-0000-0000250A0000}"/>
    <cellStyle name="Note 4 2 2 2 3_O&amp;M - Equipment Unit Rates" xfId="5407" xr:uid="{0445985A-0435-40BD-9343-A3E0DF3B4B6A}"/>
    <cellStyle name="Note 4 2 2 2 4" xfId="3616" xr:uid="{00000000-0005-0000-0000-0000260A0000}"/>
    <cellStyle name="Note 4 2 2 2_O&amp;M - Equipment Unit Rates" xfId="5404" xr:uid="{B6C4EC15-1E2B-468B-8D33-23AAB0E193B2}"/>
    <cellStyle name="Note 4 2 2 3" xfId="2020" xr:uid="{00000000-0005-0000-0000-0000270A0000}"/>
    <cellStyle name="Note 4 2 2 3 2" xfId="2021" xr:uid="{00000000-0005-0000-0000-0000280A0000}"/>
    <cellStyle name="Note 4 2 2 3 2 2" xfId="3621" xr:uid="{00000000-0005-0000-0000-0000290A0000}"/>
    <cellStyle name="Note 4 2 2 3 2_O&amp;M - Equipment Unit Rates" xfId="5409" xr:uid="{0D0B4900-302F-4612-82E5-4F7BF88714AD}"/>
    <cellStyle name="Note 4 2 2 3 3" xfId="3620" xr:uid="{00000000-0005-0000-0000-00002A0A0000}"/>
    <cellStyle name="Note 4 2 2 3_O&amp;M - Equipment Unit Rates" xfId="5408" xr:uid="{DEBAFF74-6ED1-4F4F-A33F-96D8C93BBA24}"/>
    <cellStyle name="Note 4 2 2 4" xfId="2022" xr:uid="{00000000-0005-0000-0000-00002B0A0000}"/>
    <cellStyle name="Note 4 2 2 4 2" xfId="3622" xr:uid="{00000000-0005-0000-0000-00002C0A0000}"/>
    <cellStyle name="Note 4 2 2 4_O&amp;M - Equipment Unit Rates" xfId="5410" xr:uid="{64E3DA79-53CA-475A-AFA8-6376BA8F3B9B}"/>
    <cellStyle name="Note 4 2 2 5" xfId="3615" xr:uid="{00000000-0005-0000-0000-00002D0A0000}"/>
    <cellStyle name="Note 4 2 2_O&amp;M - Equipment Unit Rates" xfId="5403" xr:uid="{0E17C087-0267-4CC7-86E0-135E0B3C9205}"/>
    <cellStyle name="Note 4 2 3" xfId="2023" xr:uid="{00000000-0005-0000-0000-00002E0A0000}"/>
    <cellStyle name="Note 4 2 3 2" xfId="2024" xr:uid="{00000000-0005-0000-0000-00002F0A0000}"/>
    <cellStyle name="Note 4 2 3 2 2" xfId="2025" xr:uid="{00000000-0005-0000-0000-0000300A0000}"/>
    <cellStyle name="Note 4 2 3 2 2 2" xfId="3625" xr:uid="{00000000-0005-0000-0000-0000310A0000}"/>
    <cellStyle name="Note 4 2 3 2 2_O&amp;M - Equipment Unit Rates" xfId="5413" xr:uid="{3528606C-3851-4122-BCD5-6819C59A2584}"/>
    <cellStyle name="Note 4 2 3 2 3" xfId="3624" xr:uid="{00000000-0005-0000-0000-0000320A0000}"/>
    <cellStyle name="Note 4 2 3 2_O&amp;M - Equipment Unit Rates" xfId="5412" xr:uid="{FA765CDE-68F8-45A3-8FD9-2B65DB946B8B}"/>
    <cellStyle name="Note 4 2 3 3" xfId="2026" xr:uid="{00000000-0005-0000-0000-0000330A0000}"/>
    <cellStyle name="Note 4 2 3 3 2" xfId="3626" xr:uid="{00000000-0005-0000-0000-0000340A0000}"/>
    <cellStyle name="Note 4 2 3 3_O&amp;M - Equipment Unit Rates" xfId="5414" xr:uid="{F9FE85D5-6306-4C47-9363-CAB07B0508A0}"/>
    <cellStyle name="Note 4 2 3 4" xfId="3623" xr:uid="{00000000-0005-0000-0000-0000350A0000}"/>
    <cellStyle name="Note 4 2 3_O&amp;M - Equipment Unit Rates" xfId="5411" xr:uid="{F0017D0F-7BB5-4AAB-B925-D55EB26ADD8D}"/>
    <cellStyle name="Note 4 2 4" xfId="2027" xr:uid="{00000000-0005-0000-0000-0000360A0000}"/>
    <cellStyle name="Note 4 2 4 2" xfId="2028" xr:uid="{00000000-0005-0000-0000-0000370A0000}"/>
    <cellStyle name="Note 4 2 4 2 2" xfId="2029" xr:uid="{00000000-0005-0000-0000-0000380A0000}"/>
    <cellStyle name="Note 4 2 4 2 2 2" xfId="3629" xr:uid="{00000000-0005-0000-0000-0000390A0000}"/>
    <cellStyle name="Note 4 2 4 2 2_O&amp;M - Equipment Unit Rates" xfId="5417" xr:uid="{B7366C78-D905-4965-8682-F393063FDEEA}"/>
    <cellStyle name="Note 4 2 4 2 3" xfId="3628" xr:uid="{00000000-0005-0000-0000-00003A0A0000}"/>
    <cellStyle name="Note 4 2 4 2_O&amp;M - Equipment Unit Rates" xfId="5416" xr:uid="{FBA9AAF1-6BEE-4E9F-87D9-CCB16D8F9122}"/>
    <cellStyle name="Note 4 2 4 3" xfId="2030" xr:uid="{00000000-0005-0000-0000-00003B0A0000}"/>
    <cellStyle name="Note 4 2 4 3 2" xfId="3630" xr:uid="{00000000-0005-0000-0000-00003C0A0000}"/>
    <cellStyle name="Note 4 2 4 3_O&amp;M - Equipment Unit Rates" xfId="5418" xr:uid="{912FA7E5-9F0C-4DB0-87BB-66968A6912BB}"/>
    <cellStyle name="Note 4 2 4 4" xfId="3627" xr:uid="{00000000-0005-0000-0000-00003D0A0000}"/>
    <cellStyle name="Note 4 2 4_O&amp;M - Equipment Unit Rates" xfId="5415" xr:uid="{3C71E84C-E214-4208-8F01-A17FDE41B1B3}"/>
    <cellStyle name="Note 4 2 5" xfId="2031" xr:uid="{00000000-0005-0000-0000-00003E0A0000}"/>
    <cellStyle name="Note 4 2 5 2" xfId="2032" xr:uid="{00000000-0005-0000-0000-00003F0A0000}"/>
    <cellStyle name="Note 4 2 5 2 2" xfId="3632" xr:uid="{00000000-0005-0000-0000-0000400A0000}"/>
    <cellStyle name="Note 4 2 5 2_O&amp;M - Equipment Unit Rates" xfId="5420" xr:uid="{D4B0C714-B38E-4AE4-8359-78A95AA813F3}"/>
    <cellStyle name="Note 4 2 5 3" xfId="3631" xr:uid="{00000000-0005-0000-0000-0000410A0000}"/>
    <cellStyle name="Note 4 2 5_O&amp;M - Equipment Unit Rates" xfId="5419" xr:uid="{C2CF55B3-8FB0-4464-9BEA-A7E28A9D912E}"/>
    <cellStyle name="Note 4 2 6" xfId="2033" xr:uid="{00000000-0005-0000-0000-0000420A0000}"/>
    <cellStyle name="Note 4 2 6 2" xfId="3633" xr:uid="{00000000-0005-0000-0000-0000430A0000}"/>
    <cellStyle name="Note 4 2 6_O&amp;M - Equipment Unit Rates" xfId="5421" xr:uid="{E128D3A9-3722-4341-9723-B7C7EE84BCAF}"/>
    <cellStyle name="Note 4 2 7" xfId="3614" xr:uid="{00000000-0005-0000-0000-0000440A0000}"/>
    <cellStyle name="Note 4 2_O&amp;M - Equipment Unit Rates" xfId="5402" xr:uid="{C9A605C3-BA7F-4502-A930-4680E00E61D0}"/>
    <cellStyle name="Note 4 3" xfId="2034" xr:uid="{00000000-0005-0000-0000-0000450A0000}"/>
    <cellStyle name="Note 4 3 2" xfId="2035" xr:uid="{00000000-0005-0000-0000-0000460A0000}"/>
    <cellStyle name="Note 4 3 2 2" xfId="2036" xr:uid="{00000000-0005-0000-0000-0000470A0000}"/>
    <cellStyle name="Note 4 3 2 2 2" xfId="3636" xr:uid="{00000000-0005-0000-0000-0000480A0000}"/>
    <cellStyle name="Note 4 3 2 2_O&amp;M - Equipment Unit Rates" xfId="5424" xr:uid="{00B6FDF9-20A9-49F8-8035-AB6B9492179B}"/>
    <cellStyle name="Note 4 3 2 3" xfId="3635" xr:uid="{00000000-0005-0000-0000-0000490A0000}"/>
    <cellStyle name="Note 4 3 2_O&amp;M - Equipment Unit Rates" xfId="5423" xr:uid="{97E90576-0A33-4D0C-8EFC-B3EF289A6506}"/>
    <cellStyle name="Note 4 3 3" xfId="2037" xr:uid="{00000000-0005-0000-0000-00004A0A0000}"/>
    <cellStyle name="Note 4 3 3 2" xfId="3637" xr:uid="{00000000-0005-0000-0000-00004B0A0000}"/>
    <cellStyle name="Note 4 3 3_O&amp;M - Equipment Unit Rates" xfId="5425" xr:uid="{C9B829A6-24E9-47AA-87F9-C9C6F16B520F}"/>
    <cellStyle name="Note 4 3 4" xfId="3634" xr:uid="{00000000-0005-0000-0000-00004C0A0000}"/>
    <cellStyle name="Note 4 3_O&amp;M - Equipment Unit Rates" xfId="5422" xr:uid="{80E92618-715B-4D2A-86E1-C30D87632C30}"/>
    <cellStyle name="Note 4 4" xfId="2038" xr:uid="{00000000-0005-0000-0000-00004D0A0000}"/>
    <cellStyle name="Note 4 4 2" xfId="3638" xr:uid="{00000000-0005-0000-0000-00004E0A0000}"/>
    <cellStyle name="Note 4 4_O&amp;M - Equipment Unit Rates" xfId="5426" xr:uid="{3C00B743-2BF4-4436-BC6D-70F6996547E1}"/>
    <cellStyle name="Note 4 5" xfId="3613" xr:uid="{00000000-0005-0000-0000-00004F0A0000}"/>
    <cellStyle name="Note 4_O&amp;M - Equipment Unit Rates" xfId="5401" xr:uid="{BFAC80BC-1F0F-4B7F-A4D3-36E52935DF60}"/>
    <cellStyle name="Note 5" xfId="2039" xr:uid="{00000000-0005-0000-0000-0000500A0000}"/>
    <cellStyle name="Note 5 2" xfId="2040" xr:uid="{00000000-0005-0000-0000-0000510A0000}"/>
    <cellStyle name="Note 5 2 2" xfId="2041" xr:uid="{00000000-0005-0000-0000-0000520A0000}"/>
    <cellStyle name="Note 5 2 2 2" xfId="2042" xr:uid="{00000000-0005-0000-0000-0000530A0000}"/>
    <cellStyle name="Note 5 2 2 3" xfId="2043" xr:uid="{00000000-0005-0000-0000-0000540A0000}"/>
    <cellStyle name="Note 5 2 2_O&amp;M - Equipment Unit Rates" xfId="5429" xr:uid="{B9EE9A81-14FA-49E2-9D78-D4B2A577F740}"/>
    <cellStyle name="Note 5 2 3" xfId="2044" xr:uid="{00000000-0005-0000-0000-0000550A0000}"/>
    <cellStyle name="Note 5 2 3 2" xfId="2045" xr:uid="{00000000-0005-0000-0000-0000560A0000}"/>
    <cellStyle name="Note 5 2 3 3" xfId="2046" xr:uid="{00000000-0005-0000-0000-0000570A0000}"/>
    <cellStyle name="Note 5 2 3_O&amp;M - Equipment Unit Rates" xfId="5430" xr:uid="{6A11E8CB-E833-468A-AA83-B69D4194C284}"/>
    <cellStyle name="Note 5 2 4" xfId="2047" xr:uid="{00000000-0005-0000-0000-0000580A0000}"/>
    <cellStyle name="Note 5 2 4 2" xfId="2048" xr:uid="{00000000-0005-0000-0000-0000590A0000}"/>
    <cellStyle name="Note 5 2 4_O&amp;M - Equipment Unit Rates" xfId="5431" xr:uid="{F0DB219E-6B51-4AB5-8BC4-0CEFB9286A56}"/>
    <cellStyle name="Note 5 2 5" xfId="2049" xr:uid="{00000000-0005-0000-0000-00005A0A0000}"/>
    <cellStyle name="Note 5 2 6" xfId="2050" xr:uid="{00000000-0005-0000-0000-00005B0A0000}"/>
    <cellStyle name="Note 5 2_O&amp;M - Equipment Unit Rates" xfId="5428" xr:uid="{4726B7F7-DC0D-45FF-B3F9-EC5F8E7D6993}"/>
    <cellStyle name="Note 5 3" xfId="2051" xr:uid="{00000000-0005-0000-0000-00005C0A0000}"/>
    <cellStyle name="Note 5 3 2" xfId="2052" xr:uid="{00000000-0005-0000-0000-00005D0A0000}"/>
    <cellStyle name="Note 5 3 2 2" xfId="2053" xr:uid="{00000000-0005-0000-0000-00005E0A0000}"/>
    <cellStyle name="Note 5 3 2 2 2" xfId="2054" xr:uid="{00000000-0005-0000-0000-00005F0A0000}"/>
    <cellStyle name="Note 5 3 2 2 2 2" xfId="3642" xr:uid="{00000000-0005-0000-0000-0000600A0000}"/>
    <cellStyle name="Note 5 3 2 2 2_O&amp;M - Equipment Unit Rates" xfId="5435" xr:uid="{CCD912C0-A76E-489D-8E2A-B7EBC92B2612}"/>
    <cellStyle name="Note 5 3 2 2 3" xfId="3641" xr:uid="{00000000-0005-0000-0000-0000610A0000}"/>
    <cellStyle name="Note 5 3 2 2_O&amp;M - Equipment Unit Rates" xfId="5434" xr:uid="{D6819E79-29A3-4BB9-AB64-A6EC0D8D5F4F}"/>
    <cellStyle name="Note 5 3 2 3" xfId="2055" xr:uid="{00000000-0005-0000-0000-0000620A0000}"/>
    <cellStyle name="Note 5 3 2 3 2" xfId="3643" xr:uid="{00000000-0005-0000-0000-0000630A0000}"/>
    <cellStyle name="Note 5 3 2 3_O&amp;M - Equipment Unit Rates" xfId="5436" xr:uid="{11AD53C6-713B-4371-BC89-2975AB28C54A}"/>
    <cellStyle name="Note 5 3 2 4" xfId="3640" xr:uid="{00000000-0005-0000-0000-0000640A0000}"/>
    <cellStyle name="Note 5 3 2_O&amp;M - Equipment Unit Rates" xfId="5433" xr:uid="{8385D193-9D90-4E77-A201-CB9820C2F984}"/>
    <cellStyle name="Note 5 3 3" xfId="2056" xr:uid="{00000000-0005-0000-0000-0000650A0000}"/>
    <cellStyle name="Note 5 3 3 2" xfId="2057" xr:uid="{00000000-0005-0000-0000-0000660A0000}"/>
    <cellStyle name="Note 5 3 3 2 2" xfId="3645" xr:uid="{00000000-0005-0000-0000-0000670A0000}"/>
    <cellStyle name="Note 5 3 3 2_O&amp;M - Equipment Unit Rates" xfId="5438" xr:uid="{260668C6-AFC8-43E9-96CF-0D07D09FA664}"/>
    <cellStyle name="Note 5 3 3 3" xfId="3644" xr:uid="{00000000-0005-0000-0000-0000680A0000}"/>
    <cellStyle name="Note 5 3 3_O&amp;M - Equipment Unit Rates" xfId="5437" xr:uid="{AFF0E28C-2BA8-4D93-A0A9-F0BF218547F2}"/>
    <cellStyle name="Note 5 3 4" xfId="2058" xr:uid="{00000000-0005-0000-0000-0000690A0000}"/>
    <cellStyle name="Note 5 3 4 2" xfId="3646" xr:uid="{00000000-0005-0000-0000-00006A0A0000}"/>
    <cellStyle name="Note 5 3 4_O&amp;M - Equipment Unit Rates" xfId="5439" xr:uid="{D2E67E63-434B-4062-8925-DEFACC24DAB1}"/>
    <cellStyle name="Note 5 3 5" xfId="3639" xr:uid="{00000000-0005-0000-0000-00006B0A0000}"/>
    <cellStyle name="Note 5 3_O&amp;M - Equipment Unit Rates" xfId="5432" xr:uid="{376ECE4C-581C-44CB-8DA2-F7194210DDED}"/>
    <cellStyle name="Note 5 4" xfId="2059" xr:uid="{00000000-0005-0000-0000-00006C0A0000}"/>
    <cellStyle name="Note 5 4 2" xfId="2060" xr:uid="{00000000-0005-0000-0000-00006D0A0000}"/>
    <cellStyle name="Note 5 4 2 2" xfId="2061" xr:uid="{00000000-0005-0000-0000-00006E0A0000}"/>
    <cellStyle name="Note 5 4 2 2 2" xfId="3649" xr:uid="{00000000-0005-0000-0000-00006F0A0000}"/>
    <cellStyle name="Note 5 4 2 2_O&amp;M - Equipment Unit Rates" xfId="5442" xr:uid="{B8BFF690-46AE-42A8-A5D6-266DA2CC7AB5}"/>
    <cellStyle name="Note 5 4 2 3" xfId="3648" xr:uid="{00000000-0005-0000-0000-0000700A0000}"/>
    <cellStyle name="Note 5 4 2_O&amp;M - Equipment Unit Rates" xfId="5441" xr:uid="{280F8555-1E59-46DF-A07A-CC6A4135314E}"/>
    <cellStyle name="Note 5 4 3" xfId="2062" xr:uid="{00000000-0005-0000-0000-0000710A0000}"/>
    <cellStyle name="Note 5 4 3 2" xfId="3650" xr:uid="{00000000-0005-0000-0000-0000720A0000}"/>
    <cellStyle name="Note 5 4 3_O&amp;M - Equipment Unit Rates" xfId="5443" xr:uid="{61F8685D-5FFF-44A9-9C72-AA640920D7AE}"/>
    <cellStyle name="Note 5 4 4" xfId="3647" xr:uid="{00000000-0005-0000-0000-0000730A0000}"/>
    <cellStyle name="Note 5 4_O&amp;M - Equipment Unit Rates" xfId="5440" xr:uid="{F626F579-8AE7-4E20-890C-98CC82B49F62}"/>
    <cellStyle name="Note 5 5" xfId="2063" xr:uid="{00000000-0005-0000-0000-0000740A0000}"/>
    <cellStyle name="Note 5 5 2" xfId="2064" xr:uid="{00000000-0005-0000-0000-0000750A0000}"/>
    <cellStyle name="Note 5 5 3" xfId="2065" xr:uid="{00000000-0005-0000-0000-0000760A0000}"/>
    <cellStyle name="Note 5 5_O&amp;M - Equipment Unit Rates" xfId="5444" xr:uid="{12D36B6F-A203-40C9-9353-037AAC33660C}"/>
    <cellStyle name="Note 5 6" xfId="2066" xr:uid="{00000000-0005-0000-0000-0000770A0000}"/>
    <cellStyle name="Note 5 6 2" xfId="2067" xr:uid="{00000000-0005-0000-0000-0000780A0000}"/>
    <cellStyle name="Note 5 6 3" xfId="2068" xr:uid="{00000000-0005-0000-0000-0000790A0000}"/>
    <cellStyle name="Note 5 6_O&amp;M - Equipment Unit Rates" xfId="5445" xr:uid="{D3779397-C4D5-4672-B0D4-B2BE7AF8F49A}"/>
    <cellStyle name="Note 5 7" xfId="2069" xr:uid="{00000000-0005-0000-0000-00007A0A0000}"/>
    <cellStyle name="Note 5 7 2" xfId="2070" xr:uid="{00000000-0005-0000-0000-00007B0A0000}"/>
    <cellStyle name="Note 5 7_O&amp;M - Equipment Unit Rates" xfId="5446" xr:uid="{8E30A5AE-825A-4A11-83F0-C01406A35DA6}"/>
    <cellStyle name="Note 5 8" xfId="2071" xr:uid="{00000000-0005-0000-0000-00007C0A0000}"/>
    <cellStyle name="Note 5 9" xfId="2072" xr:uid="{00000000-0005-0000-0000-00007D0A0000}"/>
    <cellStyle name="Note 5_O&amp;M - Equipment Unit Rates" xfId="5427" xr:uid="{5A1CD068-4F17-4F55-A867-89704854D64B}"/>
    <cellStyle name="Note 6" xfId="2073" xr:uid="{00000000-0005-0000-0000-00007E0A0000}"/>
    <cellStyle name="Note 6 2" xfId="2074" xr:uid="{00000000-0005-0000-0000-00007F0A0000}"/>
    <cellStyle name="Note 6 2 2" xfId="2075" xr:uid="{00000000-0005-0000-0000-0000800A0000}"/>
    <cellStyle name="Note 6 2 2 2" xfId="2076" xr:uid="{00000000-0005-0000-0000-0000810A0000}"/>
    <cellStyle name="Note 6 2 2 2 2" xfId="3654" xr:uid="{00000000-0005-0000-0000-0000820A0000}"/>
    <cellStyle name="Note 6 2 2 2_O&amp;M - Equipment Unit Rates" xfId="5450" xr:uid="{A1598165-D077-4E26-B2C6-93B4453372B1}"/>
    <cellStyle name="Note 6 2 2 3" xfId="3653" xr:uid="{00000000-0005-0000-0000-0000830A0000}"/>
    <cellStyle name="Note 6 2 2_O&amp;M - Equipment Unit Rates" xfId="5449" xr:uid="{9F3EA285-DD76-4F09-9206-2E7D177ECCF2}"/>
    <cellStyle name="Note 6 2 3" xfId="2077" xr:uid="{00000000-0005-0000-0000-0000840A0000}"/>
    <cellStyle name="Note 6 2 3 2" xfId="3655" xr:uid="{00000000-0005-0000-0000-0000850A0000}"/>
    <cellStyle name="Note 6 2 3_O&amp;M - Equipment Unit Rates" xfId="5451" xr:uid="{A27F669C-9222-4BFD-B4AE-00305197F85A}"/>
    <cellStyle name="Note 6 2 4" xfId="3652" xr:uid="{00000000-0005-0000-0000-0000860A0000}"/>
    <cellStyle name="Note 6 2_O&amp;M - Equipment Unit Rates" xfId="5448" xr:uid="{A14179DA-E141-44C4-B060-B61C6B5D9B9F}"/>
    <cellStyle name="Note 6 3" xfId="2078" xr:uid="{00000000-0005-0000-0000-0000870A0000}"/>
    <cellStyle name="Note 6 3 2" xfId="2079" xr:uid="{00000000-0005-0000-0000-0000880A0000}"/>
    <cellStyle name="Note 6 3 2 2" xfId="3657" xr:uid="{00000000-0005-0000-0000-0000890A0000}"/>
    <cellStyle name="Note 6 3 2_O&amp;M - Equipment Unit Rates" xfId="5453" xr:uid="{1276E6BE-65EE-47A5-94C3-004FC5277B9F}"/>
    <cellStyle name="Note 6 3 3" xfId="3656" xr:uid="{00000000-0005-0000-0000-00008A0A0000}"/>
    <cellStyle name="Note 6 3_O&amp;M - Equipment Unit Rates" xfId="5452" xr:uid="{B3A24645-E7C0-4FDB-93F9-FB18F3C0CC7A}"/>
    <cellStyle name="Note 6 4" xfId="2080" xr:uid="{00000000-0005-0000-0000-00008B0A0000}"/>
    <cellStyle name="Note 6 4 2" xfId="3658" xr:uid="{00000000-0005-0000-0000-00008C0A0000}"/>
    <cellStyle name="Note 6 4_O&amp;M - Equipment Unit Rates" xfId="5454" xr:uid="{EF5B373C-58B4-4F5A-9DDC-8C411AB50121}"/>
    <cellStyle name="Note 6 5" xfId="3651" xr:uid="{00000000-0005-0000-0000-00008D0A0000}"/>
    <cellStyle name="Note 6_O&amp;M - Equipment Unit Rates" xfId="5447" xr:uid="{A5B1CEA3-23C5-4AE8-A2CC-152BFA2F754E}"/>
    <cellStyle name="Note 7" xfId="2081" xr:uid="{00000000-0005-0000-0000-00008E0A0000}"/>
    <cellStyle name="Note 7 2" xfId="2082" xr:uid="{00000000-0005-0000-0000-00008F0A0000}"/>
    <cellStyle name="Note 7 2 2" xfId="2083" xr:uid="{00000000-0005-0000-0000-0000900A0000}"/>
    <cellStyle name="Note 7 2 2 2" xfId="2084" xr:uid="{00000000-0005-0000-0000-0000910A0000}"/>
    <cellStyle name="Note 7 2 2 2 2" xfId="3662" xr:uid="{00000000-0005-0000-0000-0000920A0000}"/>
    <cellStyle name="Note 7 2 2 2_O&amp;M - Equipment Unit Rates" xfId="5458" xr:uid="{25A87BBC-5A91-406E-9F6C-D2220D17CBFE}"/>
    <cellStyle name="Note 7 2 2 3" xfId="3661" xr:uid="{00000000-0005-0000-0000-0000930A0000}"/>
    <cellStyle name="Note 7 2 2_O&amp;M - Equipment Unit Rates" xfId="5457" xr:uid="{66FF0D5D-9723-466F-B317-F5C8DD11DD60}"/>
    <cellStyle name="Note 7 2 3" xfId="2085" xr:uid="{00000000-0005-0000-0000-0000940A0000}"/>
    <cellStyle name="Note 7 2 3 2" xfId="3663" xr:uid="{00000000-0005-0000-0000-0000950A0000}"/>
    <cellStyle name="Note 7 2 3_O&amp;M - Equipment Unit Rates" xfId="5459" xr:uid="{EFFE25D5-BF75-4342-B712-F5CBB1BE2408}"/>
    <cellStyle name="Note 7 2 4" xfId="3660" xr:uid="{00000000-0005-0000-0000-0000960A0000}"/>
    <cellStyle name="Note 7 2_O&amp;M - Equipment Unit Rates" xfId="5456" xr:uid="{29A5148F-13A0-4123-9C9B-E64BFBF11EF6}"/>
    <cellStyle name="Note 7 3" xfId="2086" xr:uid="{00000000-0005-0000-0000-0000970A0000}"/>
    <cellStyle name="Note 7 3 2" xfId="2087" xr:uid="{00000000-0005-0000-0000-0000980A0000}"/>
    <cellStyle name="Note 7 3 2 2" xfId="3665" xr:uid="{00000000-0005-0000-0000-0000990A0000}"/>
    <cellStyle name="Note 7 3 2_O&amp;M - Equipment Unit Rates" xfId="5461" xr:uid="{45ED3D90-99A2-48E9-9EAD-2E77B73BF99B}"/>
    <cellStyle name="Note 7 3 3" xfId="3664" xr:uid="{00000000-0005-0000-0000-00009A0A0000}"/>
    <cellStyle name="Note 7 3_O&amp;M - Equipment Unit Rates" xfId="5460" xr:uid="{AD8BD8D6-0C73-438A-AF3F-A74CEE9645FD}"/>
    <cellStyle name="Note 7 4" xfId="2088" xr:uid="{00000000-0005-0000-0000-00009B0A0000}"/>
    <cellStyle name="Note 7 4 2" xfId="3666" xr:uid="{00000000-0005-0000-0000-00009C0A0000}"/>
    <cellStyle name="Note 7 4_O&amp;M - Equipment Unit Rates" xfId="5462" xr:uid="{F3DC712C-6D51-48EB-A722-4566110133AA}"/>
    <cellStyle name="Note 7 5" xfId="3659" xr:uid="{00000000-0005-0000-0000-00009D0A0000}"/>
    <cellStyle name="Note 7_O&amp;M - Equipment Unit Rates" xfId="5455" xr:uid="{A4CCF8CC-C080-4708-9632-8FC07A856F51}"/>
    <cellStyle name="Note 8" xfId="2089" xr:uid="{00000000-0005-0000-0000-00009E0A0000}"/>
    <cellStyle name="Note 8 2" xfId="2090" xr:uid="{00000000-0005-0000-0000-00009F0A0000}"/>
    <cellStyle name="Note 8 2 2" xfId="2091" xr:uid="{00000000-0005-0000-0000-0000A00A0000}"/>
    <cellStyle name="Note 8 2 2 2" xfId="2092" xr:uid="{00000000-0005-0000-0000-0000A10A0000}"/>
    <cellStyle name="Note 8 2 2 2 2" xfId="3670" xr:uid="{00000000-0005-0000-0000-0000A20A0000}"/>
    <cellStyle name="Note 8 2 2 2_O&amp;M - Equipment Unit Rates" xfId="5466" xr:uid="{993A7D8A-0521-4D99-B11C-454BFD0EF02D}"/>
    <cellStyle name="Note 8 2 2 3" xfId="3669" xr:uid="{00000000-0005-0000-0000-0000A30A0000}"/>
    <cellStyle name="Note 8 2 2_O&amp;M - Equipment Unit Rates" xfId="5465" xr:uid="{2D197666-9405-43F3-B096-AEBF22B4F591}"/>
    <cellStyle name="Note 8 2 3" xfId="2093" xr:uid="{00000000-0005-0000-0000-0000A40A0000}"/>
    <cellStyle name="Note 8 2 3 2" xfId="3671" xr:uid="{00000000-0005-0000-0000-0000A50A0000}"/>
    <cellStyle name="Note 8 2 3_O&amp;M - Equipment Unit Rates" xfId="5467" xr:uid="{65BFDDCF-A0E0-46A5-9D65-3617AFF767C9}"/>
    <cellStyle name="Note 8 2 4" xfId="3668" xr:uid="{00000000-0005-0000-0000-0000A60A0000}"/>
    <cellStyle name="Note 8 2_O&amp;M - Equipment Unit Rates" xfId="5464" xr:uid="{601B7FA9-B4C8-4118-8F1A-7B7A16F40129}"/>
    <cellStyle name="Note 8 3" xfId="2094" xr:uid="{00000000-0005-0000-0000-0000A70A0000}"/>
    <cellStyle name="Note 8 3 2" xfId="2095" xr:uid="{00000000-0005-0000-0000-0000A80A0000}"/>
    <cellStyle name="Note 8 3 2 2" xfId="3673" xr:uid="{00000000-0005-0000-0000-0000A90A0000}"/>
    <cellStyle name="Note 8 3 2_O&amp;M - Equipment Unit Rates" xfId="5469" xr:uid="{25B184E5-A6FE-4F00-85BC-B56BED20E7D0}"/>
    <cellStyle name="Note 8 3 3" xfId="3672" xr:uid="{00000000-0005-0000-0000-0000AA0A0000}"/>
    <cellStyle name="Note 8 3_O&amp;M - Equipment Unit Rates" xfId="5468" xr:uid="{312C6588-F760-4E04-80B5-FBDB53F1BDD6}"/>
    <cellStyle name="Note 8 4" xfId="2096" xr:uid="{00000000-0005-0000-0000-0000AB0A0000}"/>
    <cellStyle name="Note 8 4 2" xfId="3674" xr:uid="{00000000-0005-0000-0000-0000AC0A0000}"/>
    <cellStyle name="Note 8 4_O&amp;M - Equipment Unit Rates" xfId="5470" xr:uid="{88274466-5051-4FDF-BB3E-9A6CECCC01AA}"/>
    <cellStyle name="Note 8 5" xfId="3667" xr:uid="{00000000-0005-0000-0000-0000AD0A0000}"/>
    <cellStyle name="Note 8_O&amp;M - Equipment Unit Rates" xfId="5463" xr:uid="{8ECCC734-AA8C-451E-839B-71176AA00CA1}"/>
    <cellStyle name="Note 9" xfId="2097" xr:uid="{00000000-0005-0000-0000-0000AE0A0000}"/>
    <cellStyle name="Note 9 2" xfId="2098" xr:uid="{00000000-0005-0000-0000-0000AF0A0000}"/>
    <cellStyle name="Note 9 2 2" xfId="2099" xr:uid="{00000000-0005-0000-0000-0000B00A0000}"/>
    <cellStyle name="Note 9 2 2 2" xfId="2100" xr:uid="{00000000-0005-0000-0000-0000B10A0000}"/>
    <cellStyle name="Note 9 2 2 2 2" xfId="3678" xr:uid="{00000000-0005-0000-0000-0000B20A0000}"/>
    <cellStyle name="Note 9 2 2 2_O&amp;M - Equipment Unit Rates" xfId="5474" xr:uid="{B6B304B5-6D0A-464B-9485-5DE4A0897675}"/>
    <cellStyle name="Note 9 2 2 3" xfId="3677" xr:uid="{00000000-0005-0000-0000-0000B30A0000}"/>
    <cellStyle name="Note 9 2 2_O&amp;M - Equipment Unit Rates" xfId="5473" xr:uid="{91E9EC32-7FA3-4739-A558-458695B37B3C}"/>
    <cellStyle name="Note 9 2 3" xfId="2101" xr:uid="{00000000-0005-0000-0000-0000B40A0000}"/>
    <cellStyle name="Note 9 2 3 2" xfId="3679" xr:uid="{00000000-0005-0000-0000-0000B50A0000}"/>
    <cellStyle name="Note 9 2 3_O&amp;M - Equipment Unit Rates" xfId="5475" xr:uid="{912DDFFC-5792-48BF-AA48-0C8EC2CA9708}"/>
    <cellStyle name="Note 9 2 4" xfId="3676" xr:uid="{00000000-0005-0000-0000-0000B60A0000}"/>
    <cellStyle name="Note 9 2_O&amp;M - Equipment Unit Rates" xfId="5472" xr:uid="{AB961D14-B731-4A21-B960-A1A269496244}"/>
    <cellStyle name="Note 9 3" xfId="2102" xr:uid="{00000000-0005-0000-0000-0000B70A0000}"/>
    <cellStyle name="Note 9 3 2" xfId="2103" xr:uid="{00000000-0005-0000-0000-0000B80A0000}"/>
    <cellStyle name="Note 9 3 2 2" xfId="3681" xr:uid="{00000000-0005-0000-0000-0000B90A0000}"/>
    <cellStyle name="Note 9 3 2_O&amp;M - Equipment Unit Rates" xfId="5477" xr:uid="{B46ABBB7-9566-4907-B7BB-4EA451BAC46F}"/>
    <cellStyle name="Note 9 3 3" xfId="3680" xr:uid="{00000000-0005-0000-0000-0000BA0A0000}"/>
    <cellStyle name="Note 9 3_O&amp;M - Equipment Unit Rates" xfId="5476" xr:uid="{657C4C5B-05CC-4EE7-8018-366A25276F97}"/>
    <cellStyle name="Note 9 4" xfId="2104" xr:uid="{00000000-0005-0000-0000-0000BB0A0000}"/>
    <cellStyle name="Note 9 4 2" xfId="3682" xr:uid="{00000000-0005-0000-0000-0000BC0A0000}"/>
    <cellStyle name="Note 9 4_O&amp;M - Equipment Unit Rates" xfId="5478" xr:uid="{51388BA8-751E-4C8A-8432-DA246E752AF4}"/>
    <cellStyle name="Note 9 5" xfId="3675" xr:uid="{00000000-0005-0000-0000-0000BD0A0000}"/>
    <cellStyle name="Note 9_O&amp;M - Equipment Unit Rates" xfId="5471" xr:uid="{3C2CD8F2-E1E2-48FF-AC84-A2B4098A7261}"/>
    <cellStyle name="Output 2" xfId="2105" xr:uid="{00000000-0005-0000-0000-0000BE0A0000}"/>
    <cellStyle name="Output 2 2" xfId="2106" xr:uid="{00000000-0005-0000-0000-0000BF0A0000}"/>
    <cellStyle name="Output 2 2 2" xfId="2107" xr:uid="{00000000-0005-0000-0000-0000C00A0000}"/>
    <cellStyle name="Output 2 2 2 2" xfId="2108" xr:uid="{00000000-0005-0000-0000-0000C10A0000}"/>
    <cellStyle name="Output 2 2 2 2 2" xfId="2109" xr:uid="{00000000-0005-0000-0000-0000C20A0000}"/>
    <cellStyle name="Output 2 2 2 2 2 2" xfId="2110" xr:uid="{00000000-0005-0000-0000-0000C30A0000}"/>
    <cellStyle name="Output 2 2 2 2 2 2 2" xfId="2111" xr:uid="{00000000-0005-0000-0000-0000C40A0000}"/>
    <cellStyle name="Output 2 2 2 2 2 2 2 2" xfId="3689" xr:uid="{00000000-0005-0000-0000-0000C50A0000}"/>
    <cellStyle name="Output 2 2 2 2 2 2 2_O&amp;M - Equipment Unit Rates" xfId="5485" xr:uid="{59669C5B-6BD2-430B-A5E6-209C02D11267}"/>
    <cellStyle name="Output 2 2 2 2 2 2 3" xfId="3688" xr:uid="{00000000-0005-0000-0000-0000C60A0000}"/>
    <cellStyle name="Output 2 2 2 2 2 2_O&amp;M - Equipment Unit Rates" xfId="5484" xr:uid="{6B61F022-B72A-4C93-B061-56F1639684B4}"/>
    <cellStyle name="Output 2 2 2 2 2 3" xfId="3687" xr:uid="{00000000-0005-0000-0000-0000C70A0000}"/>
    <cellStyle name="Output 2 2 2 2 2_O&amp;M - Equipment Unit Rates" xfId="5483" xr:uid="{4DB364EF-9ECB-4283-B2B8-41C4D8509C7E}"/>
    <cellStyle name="Output 2 2 2 2 3" xfId="2112" xr:uid="{00000000-0005-0000-0000-0000C80A0000}"/>
    <cellStyle name="Output 2 2 2 2 3 2" xfId="2113" xr:uid="{00000000-0005-0000-0000-0000C90A0000}"/>
    <cellStyle name="Output 2 2 2 2 3 2 2" xfId="3691" xr:uid="{00000000-0005-0000-0000-0000CA0A0000}"/>
    <cellStyle name="Output 2 2 2 2 3 2_O&amp;M - Equipment Unit Rates" xfId="5487" xr:uid="{92C6D766-AD82-44BE-8FD4-AA74E8EECCA2}"/>
    <cellStyle name="Output 2 2 2 2 3 3" xfId="3690" xr:uid="{00000000-0005-0000-0000-0000CB0A0000}"/>
    <cellStyle name="Output 2 2 2 2 3_O&amp;M - Equipment Unit Rates" xfId="5486" xr:uid="{7B1B9B14-19FB-430F-9803-AFDE84896B3B}"/>
    <cellStyle name="Output 2 2 2 2 4" xfId="3686" xr:uid="{00000000-0005-0000-0000-0000CC0A0000}"/>
    <cellStyle name="Output 2 2 2 2_O&amp;M - Equipment Unit Rates" xfId="5482" xr:uid="{67BAF2B7-1964-42C4-9C97-E7E03242D907}"/>
    <cellStyle name="Output 2 2 2 3" xfId="2114" xr:uid="{00000000-0005-0000-0000-0000CD0A0000}"/>
    <cellStyle name="Output 2 2 2 3 2" xfId="2115" xr:uid="{00000000-0005-0000-0000-0000CE0A0000}"/>
    <cellStyle name="Output 2 2 2 3 2 2" xfId="2116" xr:uid="{00000000-0005-0000-0000-0000CF0A0000}"/>
    <cellStyle name="Output 2 2 2 3 2 2 2" xfId="3694" xr:uid="{00000000-0005-0000-0000-0000D00A0000}"/>
    <cellStyle name="Output 2 2 2 3 2 2_O&amp;M - Equipment Unit Rates" xfId="5490" xr:uid="{DF2617BC-DEC4-4E25-A8FE-F1FED071B449}"/>
    <cellStyle name="Output 2 2 2 3 2 3" xfId="3693" xr:uid="{00000000-0005-0000-0000-0000D10A0000}"/>
    <cellStyle name="Output 2 2 2 3 2_O&amp;M - Equipment Unit Rates" xfId="5489" xr:uid="{2AA72869-E9D1-4F34-AF7B-1796D31E77E8}"/>
    <cellStyle name="Output 2 2 2 3 3" xfId="3692" xr:uid="{00000000-0005-0000-0000-0000D20A0000}"/>
    <cellStyle name="Output 2 2 2 3_O&amp;M - Equipment Unit Rates" xfId="5488" xr:uid="{80C08527-A5A2-4861-868F-CCD4686C329B}"/>
    <cellStyle name="Output 2 2 2 4" xfId="2117" xr:uid="{00000000-0005-0000-0000-0000D30A0000}"/>
    <cellStyle name="Output 2 2 2 4 2" xfId="2118" xr:uid="{00000000-0005-0000-0000-0000D40A0000}"/>
    <cellStyle name="Output 2 2 2 4 2 2" xfId="3696" xr:uid="{00000000-0005-0000-0000-0000D50A0000}"/>
    <cellStyle name="Output 2 2 2 4 2_O&amp;M - Equipment Unit Rates" xfId="5492" xr:uid="{F97473A2-CF17-4679-B235-EFA7B0F8CCFD}"/>
    <cellStyle name="Output 2 2 2 4 3" xfId="3695" xr:uid="{00000000-0005-0000-0000-0000D60A0000}"/>
    <cellStyle name="Output 2 2 2 4_O&amp;M - Equipment Unit Rates" xfId="5491" xr:uid="{C9BFBEEF-E930-4441-A501-9429582AAFA1}"/>
    <cellStyle name="Output 2 2 2 5" xfId="3685" xr:uid="{00000000-0005-0000-0000-0000D70A0000}"/>
    <cellStyle name="Output 2 2 2_O&amp;M - Equipment Unit Rates" xfId="5481" xr:uid="{D62E637F-14D8-46C2-8D6E-840FF3003F9F}"/>
    <cellStyle name="Output 2 2 3" xfId="2119" xr:uid="{00000000-0005-0000-0000-0000D80A0000}"/>
    <cellStyle name="Output 2 2 3 2" xfId="2120" xr:uid="{00000000-0005-0000-0000-0000D90A0000}"/>
    <cellStyle name="Output 2 2 3 2 2" xfId="2121" xr:uid="{00000000-0005-0000-0000-0000DA0A0000}"/>
    <cellStyle name="Output 2 2 3 2 2 2" xfId="2122" xr:uid="{00000000-0005-0000-0000-0000DB0A0000}"/>
    <cellStyle name="Output 2 2 3 2 2 2 2" xfId="3700" xr:uid="{00000000-0005-0000-0000-0000DC0A0000}"/>
    <cellStyle name="Output 2 2 3 2 2 2_O&amp;M - Equipment Unit Rates" xfId="5496" xr:uid="{CADDE4DB-4532-4A85-B4C3-8459BA3FA371}"/>
    <cellStyle name="Output 2 2 3 2 2 3" xfId="3699" xr:uid="{00000000-0005-0000-0000-0000DD0A0000}"/>
    <cellStyle name="Output 2 2 3 2 2_O&amp;M - Equipment Unit Rates" xfId="5495" xr:uid="{B524A7F2-F0A7-43F2-918B-6CF891AF42DC}"/>
    <cellStyle name="Output 2 2 3 2 3" xfId="3698" xr:uid="{00000000-0005-0000-0000-0000DE0A0000}"/>
    <cellStyle name="Output 2 2 3 2_O&amp;M - Equipment Unit Rates" xfId="5494" xr:uid="{89DC735B-9D84-4CC3-91E4-1C33E42D2A7F}"/>
    <cellStyle name="Output 2 2 3 3" xfId="2123" xr:uid="{00000000-0005-0000-0000-0000DF0A0000}"/>
    <cellStyle name="Output 2 2 3 3 2" xfId="2124" xr:uid="{00000000-0005-0000-0000-0000E00A0000}"/>
    <cellStyle name="Output 2 2 3 3 2 2" xfId="3702" xr:uid="{00000000-0005-0000-0000-0000E10A0000}"/>
    <cellStyle name="Output 2 2 3 3 2_O&amp;M - Equipment Unit Rates" xfId="5498" xr:uid="{607CB41A-4EF0-4DD8-9170-CBE1F880DB42}"/>
    <cellStyle name="Output 2 2 3 3 3" xfId="3701" xr:uid="{00000000-0005-0000-0000-0000E20A0000}"/>
    <cellStyle name="Output 2 2 3 3_O&amp;M - Equipment Unit Rates" xfId="5497" xr:uid="{A6BE26DA-32A4-4487-B8D5-9D1FE243C758}"/>
    <cellStyle name="Output 2 2 3 4" xfId="3697" xr:uid="{00000000-0005-0000-0000-0000E30A0000}"/>
    <cellStyle name="Output 2 2 3_O&amp;M - Equipment Unit Rates" xfId="5493" xr:uid="{0A7DE30A-B632-4E8E-A964-5B5A69220BD4}"/>
    <cellStyle name="Output 2 2 4" xfId="2125" xr:uid="{00000000-0005-0000-0000-0000E40A0000}"/>
    <cellStyle name="Output 2 2 4 2" xfId="2126" xr:uid="{00000000-0005-0000-0000-0000E50A0000}"/>
    <cellStyle name="Output 2 2 4 2 2" xfId="2127" xr:uid="{00000000-0005-0000-0000-0000E60A0000}"/>
    <cellStyle name="Output 2 2 4 2 2 2" xfId="2128" xr:uid="{00000000-0005-0000-0000-0000E70A0000}"/>
    <cellStyle name="Output 2 2 4 2 2 2 2" xfId="3706" xr:uid="{00000000-0005-0000-0000-0000E80A0000}"/>
    <cellStyle name="Output 2 2 4 2 2 2_O&amp;M - Equipment Unit Rates" xfId="5502" xr:uid="{403BD693-6B0D-435E-B254-237B728D5708}"/>
    <cellStyle name="Output 2 2 4 2 2 3" xfId="3705" xr:uid="{00000000-0005-0000-0000-0000E90A0000}"/>
    <cellStyle name="Output 2 2 4 2 2_O&amp;M - Equipment Unit Rates" xfId="5501" xr:uid="{E83B3CAD-D6F6-439B-BAC0-B760B1D9BAD2}"/>
    <cellStyle name="Output 2 2 4 2 3" xfId="3704" xr:uid="{00000000-0005-0000-0000-0000EA0A0000}"/>
    <cellStyle name="Output 2 2 4 2_O&amp;M - Equipment Unit Rates" xfId="5500" xr:uid="{B39B44CB-FC39-4671-906A-2FFF7E1BAF1E}"/>
    <cellStyle name="Output 2 2 4 3" xfId="2129" xr:uid="{00000000-0005-0000-0000-0000EB0A0000}"/>
    <cellStyle name="Output 2 2 4 3 2" xfId="2130" xr:uid="{00000000-0005-0000-0000-0000EC0A0000}"/>
    <cellStyle name="Output 2 2 4 3 2 2" xfId="3708" xr:uid="{00000000-0005-0000-0000-0000ED0A0000}"/>
    <cellStyle name="Output 2 2 4 3 2_O&amp;M - Equipment Unit Rates" xfId="5504" xr:uid="{728B19C7-511C-48B2-8F07-AC1AC7150DD0}"/>
    <cellStyle name="Output 2 2 4 3 3" xfId="3707" xr:uid="{00000000-0005-0000-0000-0000EE0A0000}"/>
    <cellStyle name="Output 2 2 4 3_O&amp;M - Equipment Unit Rates" xfId="5503" xr:uid="{A3AD677D-3CD0-4ACE-83D9-5476C96B49C9}"/>
    <cellStyle name="Output 2 2 4 4" xfId="3703" xr:uid="{00000000-0005-0000-0000-0000EF0A0000}"/>
    <cellStyle name="Output 2 2 4_O&amp;M - Equipment Unit Rates" xfId="5499" xr:uid="{783F9A90-0E9A-47AA-B8F9-166E6C7EFA90}"/>
    <cellStyle name="Output 2 2 5" xfId="2131" xr:uid="{00000000-0005-0000-0000-0000F00A0000}"/>
    <cellStyle name="Output 2 2 5 2" xfId="2132" xr:uid="{00000000-0005-0000-0000-0000F10A0000}"/>
    <cellStyle name="Output 2 2 5 2 2" xfId="2133" xr:uid="{00000000-0005-0000-0000-0000F20A0000}"/>
    <cellStyle name="Output 2 2 5 2 2 2" xfId="3711" xr:uid="{00000000-0005-0000-0000-0000F30A0000}"/>
    <cellStyle name="Output 2 2 5 2 2_O&amp;M - Equipment Unit Rates" xfId="5507" xr:uid="{93DB8B0F-24BA-421F-BCE1-B9C2932F061F}"/>
    <cellStyle name="Output 2 2 5 2 3" xfId="3710" xr:uid="{00000000-0005-0000-0000-0000F40A0000}"/>
    <cellStyle name="Output 2 2 5 2_O&amp;M - Equipment Unit Rates" xfId="5506" xr:uid="{CA057D8F-BB3F-4BE7-A494-275341B8765F}"/>
    <cellStyle name="Output 2 2 5 3" xfId="3709" xr:uid="{00000000-0005-0000-0000-0000F50A0000}"/>
    <cellStyle name="Output 2 2 5_O&amp;M - Equipment Unit Rates" xfId="5505" xr:uid="{BDA71D92-AA98-4BA7-9E19-DB39B752D4CF}"/>
    <cellStyle name="Output 2 2 6" xfId="2134" xr:uid="{00000000-0005-0000-0000-0000F60A0000}"/>
    <cellStyle name="Output 2 2 6 2" xfId="2135" xr:uid="{00000000-0005-0000-0000-0000F70A0000}"/>
    <cellStyle name="Output 2 2 6 2 2" xfId="3713" xr:uid="{00000000-0005-0000-0000-0000F80A0000}"/>
    <cellStyle name="Output 2 2 6 2_O&amp;M - Equipment Unit Rates" xfId="5509" xr:uid="{3C32BF36-F746-41C2-8E4E-0E3D47A8EEC1}"/>
    <cellStyle name="Output 2 2 6 3" xfId="3712" xr:uid="{00000000-0005-0000-0000-0000F90A0000}"/>
    <cellStyle name="Output 2 2 6_O&amp;M - Equipment Unit Rates" xfId="5508" xr:uid="{EE1CF6B8-5533-4545-A6AF-538E7BB3DDE9}"/>
    <cellStyle name="Output 2 2 7" xfId="3684" xr:uid="{00000000-0005-0000-0000-0000FA0A0000}"/>
    <cellStyle name="Output 2 2_O&amp;M - Equipment Unit Rates" xfId="5480" xr:uid="{685057F1-08A9-4969-9C20-934DB236EF25}"/>
    <cellStyle name="Output 2 3" xfId="2136" xr:uid="{00000000-0005-0000-0000-0000FB0A0000}"/>
    <cellStyle name="Output 2 3 2" xfId="2137" xr:uid="{00000000-0005-0000-0000-0000FC0A0000}"/>
    <cellStyle name="Output 2 3 2 2" xfId="2138" xr:uid="{00000000-0005-0000-0000-0000FD0A0000}"/>
    <cellStyle name="Output 2 3 2 2 2" xfId="2139" xr:uid="{00000000-0005-0000-0000-0000FE0A0000}"/>
    <cellStyle name="Output 2 3 2 2 2 2" xfId="3717" xr:uid="{00000000-0005-0000-0000-0000FF0A0000}"/>
    <cellStyle name="Output 2 3 2 2 2_O&amp;M - Equipment Unit Rates" xfId="5513" xr:uid="{D2C4CCB7-E544-4443-BD9B-230C4F81BF58}"/>
    <cellStyle name="Output 2 3 2 2 3" xfId="3716" xr:uid="{00000000-0005-0000-0000-0000000B0000}"/>
    <cellStyle name="Output 2 3 2 2_O&amp;M - Equipment Unit Rates" xfId="5512" xr:uid="{392C911E-16F3-49F5-9F69-851C01B0151F}"/>
    <cellStyle name="Output 2 3 2 3" xfId="3715" xr:uid="{00000000-0005-0000-0000-0000010B0000}"/>
    <cellStyle name="Output 2 3 2_O&amp;M - Equipment Unit Rates" xfId="5511" xr:uid="{FC67E719-257B-4076-96FA-D977980D422D}"/>
    <cellStyle name="Output 2 3 3" xfId="2140" xr:uid="{00000000-0005-0000-0000-0000020B0000}"/>
    <cellStyle name="Output 2 3 3 2" xfId="2141" xr:uid="{00000000-0005-0000-0000-0000030B0000}"/>
    <cellStyle name="Output 2 3 3 2 2" xfId="3719" xr:uid="{00000000-0005-0000-0000-0000040B0000}"/>
    <cellStyle name="Output 2 3 3 2_O&amp;M - Equipment Unit Rates" xfId="5515" xr:uid="{033EB5B3-A8C6-4738-9C54-0B63B1F77F24}"/>
    <cellStyle name="Output 2 3 3 3" xfId="3718" xr:uid="{00000000-0005-0000-0000-0000050B0000}"/>
    <cellStyle name="Output 2 3 3_O&amp;M - Equipment Unit Rates" xfId="5514" xr:uid="{079CD055-8CB9-4890-A865-47C702B88F78}"/>
    <cellStyle name="Output 2 3 4" xfId="3714" xr:uid="{00000000-0005-0000-0000-0000060B0000}"/>
    <cellStyle name="Output 2 3_O&amp;M - Equipment Unit Rates" xfId="5510" xr:uid="{9FF9EA51-067D-4520-8187-0E672DD7A712}"/>
    <cellStyle name="Output 2 4" xfId="2142" xr:uid="{00000000-0005-0000-0000-0000070B0000}"/>
    <cellStyle name="Output 2 4 2" xfId="2143" xr:uid="{00000000-0005-0000-0000-0000080B0000}"/>
    <cellStyle name="Output 2 4 2 2" xfId="3721" xr:uid="{00000000-0005-0000-0000-0000090B0000}"/>
    <cellStyle name="Output 2 4 2_O&amp;M - Equipment Unit Rates" xfId="5517" xr:uid="{9C635515-0933-449A-AE26-F2020461286A}"/>
    <cellStyle name="Output 2 4 3" xfId="3720" xr:uid="{00000000-0005-0000-0000-00000A0B0000}"/>
    <cellStyle name="Output 2 4_O&amp;M - Equipment Unit Rates" xfId="5516" xr:uid="{3E4F5FA2-334E-40E0-BF06-18EDCF07268C}"/>
    <cellStyle name="Output 2 5" xfId="3683" xr:uid="{00000000-0005-0000-0000-00000B0B0000}"/>
    <cellStyle name="Output 2_O&amp;M - Equipment Unit Rates" xfId="5479" xr:uid="{28220AD9-6585-4D3D-8C54-C45B7EE59B38}"/>
    <cellStyle name="Output 3" xfId="2144" xr:uid="{00000000-0005-0000-0000-00000C0B0000}"/>
    <cellStyle name="Output 3 2" xfId="2145" xr:uid="{00000000-0005-0000-0000-00000D0B0000}"/>
    <cellStyle name="Output 3 2 2" xfId="2146" xr:uid="{00000000-0005-0000-0000-00000E0B0000}"/>
    <cellStyle name="Output 3 2 2 2" xfId="2147" xr:uid="{00000000-0005-0000-0000-00000F0B0000}"/>
    <cellStyle name="Output 3 2 2 2 2" xfId="2148" xr:uid="{00000000-0005-0000-0000-0000100B0000}"/>
    <cellStyle name="Output 3 2 2 2 2 2" xfId="2149" xr:uid="{00000000-0005-0000-0000-0000110B0000}"/>
    <cellStyle name="Output 3 2 2 2 2 2 2" xfId="3726" xr:uid="{00000000-0005-0000-0000-0000120B0000}"/>
    <cellStyle name="Output 3 2 2 2 2 2_O&amp;M - Equipment Unit Rates" xfId="5523" xr:uid="{5C9AA0F1-7475-4E8F-91B2-1C126B89002E}"/>
    <cellStyle name="Output 3 2 2 2 2 3" xfId="3725" xr:uid="{00000000-0005-0000-0000-0000130B0000}"/>
    <cellStyle name="Output 3 2 2 2 2_O&amp;M - Equipment Unit Rates" xfId="5522" xr:uid="{E0B35035-4981-44BA-AEEF-03D166D9AB4B}"/>
    <cellStyle name="Output 3 2 2 2 3" xfId="3724" xr:uid="{00000000-0005-0000-0000-0000140B0000}"/>
    <cellStyle name="Output 3 2 2 2_O&amp;M - Equipment Unit Rates" xfId="5521" xr:uid="{89ACA2C6-C6AB-41E3-8AB7-818F3A615AE5}"/>
    <cellStyle name="Output 3 2 2 3" xfId="2150" xr:uid="{00000000-0005-0000-0000-0000150B0000}"/>
    <cellStyle name="Output 3 2 2 3 2" xfId="2151" xr:uid="{00000000-0005-0000-0000-0000160B0000}"/>
    <cellStyle name="Output 3 2 2 3 2 2" xfId="3728" xr:uid="{00000000-0005-0000-0000-0000170B0000}"/>
    <cellStyle name="Output 3 2 2 3 2_O&amp;M - Equipment Unit Rates" xfId="5525" xr:uid="{82E23E3E-0DA4-4A24-BF54-B87960AD600D}"/>
    <cellStyle name="Output 3 2 2 3 3" xfId="3727" xr:uid="{00000000-0005-0000-0000-0000180B0000}"/>
    <cellStyle name="Output 3 2 2 3_O&amp;M - Equipment Unit Rates" xfId="5524" xr:uid="{8098408C-AA1D-4CCC-B6AC-879390E948DA}"/>
    <cellStyle name="Output 3 2 2 4" xfId="3723" xr:uid="{00000000-0005-0000-0000-0000190B0000}"/>
    <cellStyle name="Output 3 2 2_O&amp;M - Equipment Unit Rates" xfId="5520" xr:uid="{E8FBD78D-4332-48BB-9416-FBA65F97CE6E}"/>
    <cellStyle name="Output 3 2 3" xfId="2152" xr:uid="{00000000-0005-0000-0000-00001A0B0000}"/>
    <cellStyle name="Output 3 2 3 2" xfId="2153" xr:uid="{00000000-0005-0000-0000-00001B0B0000}"/>
    <cellStyle name="Output 3 2 3 2 2" xfId="2154" xr:uid="{00000000-0005-0000-0000-00001C0B0000}"/>
    <cellStyle name="Output 3 2 3 2 2 2" xfId="3731" xr:uid="{00000000-0005-0000-0000-00001D0B0000}"/>
    <cellStyle name="Output 3 2 3 2 2_O&amp;M - Equipment Unit Rates" xfId="5528" xr:uid="{78ECA542-2E97-491B-8AF0-A0C5DE51D33C}"/>
    <cellStyle name="Output 3 2 3 2 3" xfId="3730" xr:uid="{00000000-0005-0000-0000-00001E0B0000}"/>
    <cellStyle name="Output 3 2 3 2_O&amp;M - Equipment Unit Rates" xfId="5527" xr:uid="{88600EE1-BD5D-43C2-AE7B-4B4D72598598}"/>
    <cellStyle name="Output 3 2 3 3" xfId="3729" xr:uid="{00000000-0005-0000-0000-00001F0B0000}"/>
    <cellStyle name="Output 3 2 3_O&amp;M - Equipment Unit Rates" xfId="5526" xr:uid="{286886C1-E373-40BB-A886-41EE08736925}"/>
    <cellStyle name="Output 3 2 4" xfId="2155" xr:uid="{00000000-0005-0000-0000-0000200B0000}"/>
    <cellStyle name="Output 3 2 4 2" xfId="2156" xr:uid="{00000000-0005-0000-0000-0000210B0000}"/>
    <cellStyle name="Output 3 2 4 2 2" xfId="3733" xr:uid="{00000000-0005-0000-0000-0000220B0000}"/>
    <cellStyle name="Output 3 2 4 2_O&amp;M - Equipment Unit Rates" xfId="5530" xr:uid="{C7F06D8F-7693-4D93-A767-95CA5EE30BFA}"/>
    <cellStyle name="Output 3 2 4 3" xfId="3732" xr:uid="{00000000-0005-0000-0000-0000230B0000}"/>
    <cellStyle name="Output 3 2 4_O&amp;M - Equipment Unit Rates" xfId="5529" xr:uid="{EF057DD0-A22F-41F8-A0CD-C070350C5191}"/>
    <cellStyle name="Output 3 2 5" xfId="3722" xr:uid="{00000000-0005-0000-0000-0000240B0000}"/>
    <cellStyle name="Output 3 2_O&amp;M - Equipment Unit Rates" xfId="5519" xr:uid="{70BBE2CC-25A0-4B9A-9F42-4D10858CF5C2}"/>
    <cellStyle name="Output 3 3" xfId="2157" xr:uid="{00000000-0005-0000-0000-0000250B0000}"/>
    <cellStyle name="Output 3 3 2" xfId="2158" xr:uid="{00000000-0005-0000-0000-0000260B0000}"/>
    <cellStyle name="Output 3 3 2 2" xfId="2159" xr:uid="{00000000-0005-0000-0000-0000270B0000}"/>
    <cellStyle name="Output 3 3 2 2 2" xfId="2160" xr:uid="{00000000-0005-0000-0000-0000280B0000}"/>
    <cellStyle name="Output 3 3 2 2 2 2" xfId="3737" xr:uid="{00000000-0005-0000-0000-0000290B0000}"/>
    <cellStyle name="Output 3 3 2 2 2_O&amp;M - Equipment Unit Rates" xfId="5534" xr:uid="{A05D46E9-9047-4A55-87C6-5FAA296A5C35}"/>
    <cellStyle name="Output 3 3 2 2 3" xfId="3736" xr:uid="{00000000-0005-0000-0000-00002A0B0000}"/>
    <cellStyle name="Output 3 3 2 2_O&amp;M - Equipment Unit Rates" xfId="5533" xr:uid="{C07B27BD-9794-43FF-B563-BDDDB08D2302}"/>
    <cellStyle name="Output 3 3 2 3" xfId="3735" xr:uid="{00000000-0005-0000-0000-00002B0B0000}"/>
    <cellStyle name="Output 3 3 2_O&amp;M - Equipment Unit Rates" xfId="5532" xr:uid="{E4DEB02A-F660-4168-9DCC-0D71D0E89EB8}"/>
    <cellStyle name="Output 3 3 3" xfId="2161" xr:uid="{00000000-0005-0000-0000-00002C0B0000}"/>
    <cellStyle name="Output 3 3 3 2" xfId="2162" xr:uid="{00000000-0005-0000-0000-00002D0B0000}"/>
    <cellStyle name="Output 3 3 3 2 2" xfId="3739" xr:uid="{00000000-0005-0000-0000-00002E0B0000}"/>
    <cellStyle name="Output 3 3 3 2_O&amp;M - Equipment Unit Rates" xfId="5536" xr:uid="{2FCDA806-E939-4105-92B7-FE26417277AA}"/>
    <cellStyle name="Output 3 3 3 3" xfId="3738" xr:uid="{00000000-0005-0000-0000-00002F0B0000}"/>
    <cellStyle name="Output 3 3 3_O&amp;M - Equipment Unit Rates" xfId="5535" xr:uid="{57B984AE-E6EC-4353-880C-488085B57957}"/>
    <cellStyle name="Output 3 3 4" xfId="3734" xr:uid="{00000000-0005-0000-0000-0000300B0000}"/>
    <cellStyle name="Output 3 3_O&amp;M - Equipment Unit Rates" xfId="5531" xr:uid="{2B59994E-3074-4ABB-A4A6-2580E9AE8B10}"/>
    <cellStyle name="Output 3_O&amp;M - Equipment Unit Rates" xfId="5518" xr:uid="{DDF2D110-A132-4AC3-AF1F-6CFE6494BE25}"/>
    <cellStyle name="Output 4" xfId="2163" xr:uid="{00000000-0005-0000-0000-0000310B0000}"/>
    <cellStyle name="Output 4 2" xfId="2164" xr:uid="{00000000-0005-0000-0000-0000320B0000}"/>
    <cellStyle name="Output 4 2 2" xfId="2165" xr:uid="{00000000-0005-0000-0000-0000330B0000}"/>
    <cellStyle name="Output 4 2 2 2" xfId="2166" xr:uid="{00000000-0005-0000-0000-0000340B0000}"/>
    <cellStyle name="Output 4 2 2 2 2" xfId="2167" xr:uid="{00000000-0005-0000-0000-0000350B0000}"/>
    <cellStyle name="Output 4 2 2 2 2 2" xfId="3744" xr:uid="{00000000-0005-0000-0000-0000360B0000}"/>
    <cellStyle name="Output 4 2 2 2 2_O&amp;M - Equipment Unit Rates" xfId="5541" xr:uid="{F4087EB4-425F-4B91-90ED-25B06F142121}"/>
    <cellStyle name="Output 4 2 2 2 3" xfId="3743" xr:uid="{00000000-0005-0000-0000-0000370B0000}"/>
    <cellStyle name="Output 4 2 2 2_O&amp;M - Equipment Unit Rates" xfId="5540" xr:uid="{5A5D0D23-F2EF-409C-A9AA-7C4FD81AF118}"/>
    <cellStyle name="Output 4 2 2 3" xfId="3742" xr:uid="{00000000-0005-0000-0000-0000380B0000}"/>
    <cellStyle name="Output 4 2 2_O&amp;M - Equipment Unit Rates" xfId="5539" xr:uid="{E829C8DC-9C0E-4C96-B942-93D20DBEEB57}"/>
    <cellStyle name="Output 4 2 3" xfId="2168" xr:uid="{00000000-0005-0000-0000-0000390B0000}"/>
    <cellStyle name="Output 4 2 3 2" xfId="2169" xr:uid="{00000000-0005-0000-0000-00003A0B0000}"/>
    <cellStyle name="Output 4 2 3 2 2" xfId="3746" xr:uid="{00000000-0005-0000-0000-00003B0B0000}"/>
    <cellStyle name="Output 4 2 3 2_O&amp;M - Equipment Unit Rates" xfId="5543" xr:uid="{EA752292-6C5B-40B4-819C-5CAE3049FE81}"/>
    <cellStyle name="Output 4 2 3 3" xfId="3745" xr:uid="{00000000-0005-0000-0000-00003C0B0000}"/>
    <cellStyle name="Output 4 2 3_O&amp;M - Equipment Unit Rates" xfId="5542" xr:uid="{5BBCC5DF-DE07-4965-B0AB-4635FDB19D22}"/>
    <cellStyle name="Output 4 2 4" xfId="3741" xr:uid="{00000000-0005-0000-0000-00003D0B0000}"/>
    <cellStyle name="Output 4 2_O&amp;M - Equipment Unit Rates" xfId="5538" xr:uid="{2DCB02FE-0F4A-4FD3-AB96-0DB317506787}"/>
    <cellStyle name="Output 4 3" xfId="2170" xr:uid="{00000000-0005-0000-0000-00003E0B0000}"/>
    <cellStyle name="Output 4 3 2" xfId="2171" xr:uid="{00000000-0005-0000-0000-00003F0B0000}"/>
    <cellStyle name="Output 4 3 2 2" xfId="2172" xr:uid="{00000000-0005-0000-0000-0000400B0000}"/>
    <cellStyle name="Output 4 3 2 2 2" xfId="3749" xr:uid="{00000000-0005-0000-0000-0000410B0000}"/>
    <cellStyle name="Output 4 3 2 2_O&amp;M - Equipment Unit Rates" xfId="5546" xr:uid="{37D223C7-868A-4CD5-B6D2-7A4746208729}"/>
    <cellStyle name="Output 4 3 2 3" xfId="3748" xr:uid="{00000000-0005-0000-0000-0000420B0000}"/>
    <cellStyle name="Output 4 3 2_O&amp;M - Equipment Unit Rates" xfId="5545" xr:uid="{25D65A56-1C80-4B59-AC1B-CC0440FCD516}"/>
    <cellStyle name="Output 4 3 3" xfId="3747" xr:uid="{00000000-0005-0000-0000-0000430B0000}"/>
    <cellStyle name="Output 4 3_O&amp;M - Equipment Unit Rates" xfId="5544" xr:uid="{0FE04C8C-D51F-4FA3-AC6B-296A1D9192F6}"/>
    <cellStyle name="Output 4 4" xfId="2173" xr:uid="{00000000-0005-0000-0000-0000440B0000}"/>
    <cellStyle name="Output 4 4 2" xfId="2174" xr:uid="{00000000-0005-0000-0000-0000450B0000}"/>
    <cellStyle name="Output 4 4 2 2" xfId="3751" xr:uid="{00000000-0005-0000-0000-0000460B0000}"/>
    <cellStyle name="Output 4 4 2_O&amp;M - Equipment Unit Rates" xfId="5548" xr:uid="{1B3F0E59-2CD5-4824-90B2-ABED7D021FE2}"/>
    <cellStyle name="Output 4 4 3" xfId="3750" xr:uid="{00000000-0005-0000-0000-0000470B0000}"/>
    <cellStyle name="Output 4 4_O&amp;M - Equipment Unit Rates" xfId="5547" xr:uid="{38579A57-0A41-493F-835E-C1595C03EF4B}"/>
    <cellStyle name="Output 4 5" xfId="3740" xr:uid="{00000000-0005-0000-0000-0000480B0000}"/>
    <cellStyle name="Output 4_O&amp;M - Equipment Unit Rates" xfId="5537" xr:uid="{46ECDBD0-2914-4383-BBFB-FFCC483A3622}"/>
    <cellStyle name="Output 5" xfId="2175" xr:uid="{00000000-0005-0000-0000-0000490B0000}"/>
    <cellStyle name="Output 5 2" xfId="2176" xr:uid="{00000000-0005-0000-0000-00004A0B0000}"/>
    <cellStyle name="Output 5 2 2" xfId="2177" xr:uid="{00000000-0005-0000-0000-00004B0B0000}"/>
    <cellStyle name="Output 5 2 2 2" xfId="2178" xr:uid="{00000000-0005-0000-0000-00004C0B0000}"/>
    <cellStyle name="Output 5 2 2 2 2" xfId="2179" xr:uid="{00000000-0005-0000-0000-00004D0B0000}"/>
    <cellStyle name="Output 5 2 2 2 2 2" xfId="3756" xr:uid="{00000000-0005-0000-0000-00004E0B0000}"/>
    <cellStyle name="Output 5 2 2 2 2_O&amp;M - Equipment Unit Rates" xfId="5553" xr:uid="{1633C212-0DE1-4449-8EA0-B03D0A2C9560}"/>
    <cellStyle name="Output 5 2 2 2 3" xfId="3755" xr:uid="{00000000-0005-0000-0000-00004F0B0000}"/>
    <cellStyle name="Output 5 2 2 2_O&amp;M - Equipment Unit Rates" xfId="5552" xr:uid="{2A772852-405B-4191-AF5E-DE74EA53C6A0}"/>
    <cellStyle name="Output 5 2 2 3" xfId="3754" xr:uid="{00000000-0005-0000-0000-0000500B0000}"/>
    <cellStyle name="Output 5 2 2_O&amp;M - Equipment Unit Rates" xfId="5551" xr:uid="{2A5232FC-2469-4AA1-A2C2-5CAB4AF31D02}"/>
    <cellStyle name="Output 5 2 3" xfId="2180" xr:uid="{00000000-0005-0000-0000-0000510B0000}"/>
    <cellStyle name="Output 5 2 3 2" xfId="2181" xr:uid="{00000000-0005-0000-0000-0000520B0000}"/>
    <cellStyle name="Output 5 2 3 2 2" xfId="3758" xr:uid="{00000000-0005-0000-0000-0000530B0000}"/>
    <cellStyle name="Output 5 2 3 2_O&amp;M - Equipment Unit Rates" xfId="5555" xr:uid="{15EE3A2B-3B6A-4972-A5E6-EC116E03176B}"/>
    <cellStyle name="Output 5 2 3 3" xfId="3757" xr:uid="{00000000-0005-0000-0000-0000540B0000}"/>
    <cellStyle name="Output 5 2 3_O&amp;M - Equipment Unit Rates" xfId="5554" xr:uid="{675DA879-E6D0-4507-84C2-2F78CE49A082}"/>
    <cellStyle name="Output 5 2 4" xfId="3753" xr:uid="{00000000-0005-0000-0000-0000550B0000}"/>
    <cellStyle name="Output 5 2_O&amp;M - Equipment Unit Rates" xfId="5550" xr:uid="{096D7549-768A-466C-9BE6-ED306BD330BC}"/>
    <cellStyle name="Output 5 3" xfId="2182" xr:uid="{00000000-0005-0000-0000-0000560B0000}"/>
    <cellStyle name="Output 5 3 2" xfId="2183" xr:uid="{00000000-0005-0000-0000-0000570B0000}"/>
    <cellStyle name="Output 5 3 2 2" xfId="2184" xr:uid="{00000000-0005-0000-0000-0000580B0000}"/>
    <cellStyle name="Output 5 3 2 2 2" xfId="3761" xr:uid="{00000000-0005-0000-0000-0000590B0000}"/>
    <cellStyle name="Output 5 3 2 2_O&amp;M - Equipment Unit Rates" xfId="5558" xr:uid="{81D23511-AC57-4A14-92C3-5E5670F968EF}"/>
    <cellStyle name="Output 5 3 2 3" xfId="3760" xr:uid="{00000000-0005-0000-0000-00005A0B0000}"/>
    <cellStyle name="Output 5 3 2_O&amp;M - Equipment Unit Rates" xfId="5557" xr:uid="{CCF271D6-3EF2-4F9F-9E4C-4EC976B8A56D}"/>
    <cellStyle name="Output 5 3 3" xfId="3759" xr:uid="{00000000-0005-0000-0000-00005B0B0000}"/>
    <cellStyle name="Output 5 3_O&amp;M - Equipment Unit Rates" xfId="5556" xr:uid="{D04B2C49-FF6C-4241-9685-97BB4958EC5F}"/>
    <cellStyle name="Output 5 4" xfId="2185" xr:uid="{00000000-0005-0000-0000-00005C0B0000}"/>
    <cellStyle name="Output 5 4 2" xfId="2186" xr:uid="{00000000-0005-0000-0000-00005D0B0000}"/>
    <cellStyle name="Output 5 4 2 2" xfId="3763" xr:uid="{00000000-0005-0000-0000-00005E0B0000}"/>
    <cellStyle name="Output 5 4 2_O&amp;M - Equipment Unit Rates" xfId="5560" xr:uid="{D1C5E1DC-5C3E-4A62-BC63-510ECD26575A}"/>
    <cellStyle name="Output 5 4 3" xfId="3762" xr:uid="{00000000-0005-0000-0000-00005F0B0000}"/>
    <cellStyle name="Output 5 4_O&amp;M - Equipment Unit Rates" xfId="5559" xr:uid="{B22F5E6A-331A-4CAA-AA4D-5611365EA769}"/>
    <cellStyle name="Output 5 5" xfId="3752" xr:uid="{00000000-0005-0000-0000-0000600B0000}"/>
    <cellStyle name="Output 5_O&amp;M - Equipment Unit Rates" xfId="5549" xr:uid="{CFD0184C-5A05-4905-834A-A52F6AA860E0}"/>
    <cellStyle name="Output 6" xfId="2187" xr:uid="{00000000-0005-0000-0000-0000610B0000}"/>
    <cellStyle name="Output 6 2" xfId="2188" xr:uid="{00000000-0005-0000-0000-0000620B0000}"/>
    <cellStyle name="Output 6 2 2" xfId="2189" xr:uid="{00000000-0005-0000-0000-0000630B0000}"/>
    <cellStyle name="Output 6 2 2 2" xfId="2190" xr:uid="{00000000-0005-0000-0000-0000640B0000}"/>
    <cellStyle name="Output 6 2 2 2 2" xfId="2191" xr:uid="{00000000-0005-0000-0000-0000650B0000}"/>
    <cellStyle name="Output 6 2 2 2 2 2" xfId="3768" xr:uid="{00000000-0005-0000-0000-0000660B0000}"/>
    <cellStyle name="Output 6 2 2 2 2_O&amp;M - Equipment Unit Rates" xfId="5565" xr:uid="{B23C9E8C-F626-4D6A-9B0B-68D97E2922B6}"/>
    <cellStyle name="Output 6 2 2 2 3" xfId="3767" xr:uid="{00000000-0005-0000-0000-0000670B0000}"/>
    <cellStyle name="Output 6 2 2 2_O&amp;M - Equipment Unit Rates" xfId="5564" xr:uid="{08B89988-0A3E-454F-BCCD-AD2E0C73D57A}"/>
    <cellStyle name="Output 6 2 2 3" xfId="3766" xr:uid="{00000000-0005-0000-0000-0000680B0000}"/>
    <cellStyle name="Output 6 2 2_O&amp;M - Equipment Unit Rates" xfId="5563" xr:uid="{1FD7D3A0-A295-4149-810B-1C092504A36C}"/>
    <cellStyle name="Output 6 2 3" xfId="2192" xr:uid="{00000000-0005-0000-0000-0000690B0000}"/>
    <cellStyle name="Output 6 2 3 2" xfId="2193" xr:uid="{00000000-0005-0000-0000-00006A0B0000}"/>
    <cellStyle name="Output 6 2 3 2 2" xfId="3770" xr:uid="{00000000-0005-0000-0000-00006B0B0000}"/>
    <cellStyle name="Output 6 2 3 2_O&amp;M - Equipment Unit Rates" xfId="5567" xr:uid="{A7991D0D-27AA-4A33-9BA5-64AD49AFD0F9}"/>
    <cellStyle name="Output 6 2 3 3" xfId="3769" xr:uid="{00000000-0005-0000-0000-00006C0B0000}"/>
    <cellStyle name="Output 6 2 3_O&amp;M - Equipment Unit Rates" xfId="5566" xr:uid="{2B997DDF-EF0A-463E-8EBB-1071ACC9AF4B}"/>
    <cellStyle name="Output 6 2 4" xfId="3765" xr:uid="{00000000-0005-0000-0000-00006D0B0000}"/>
    <cellStyle name="Output 6 2_O&amp;M - Equipment Unit Rates" xfId="5562" xr:uid="{2BCBA67A-D65F-4C26-89D5-022536CE6F4B}"/>
    <cellStyle name="Output 6 3" xfId="2194" xr:uid="{00000000-0005-0000-0000-00006E0B0000}"/>
    <cellStyle name="Output 6 3 2" xfId="2195" xr:uid="{00000000-0005-0000-0000-00006F0B0000}"/>
    <cellStyle name="Output 6 3 2 2" xfId="2196" xr:uid="{00000000-0005-0000-0000-0000700B0000}"/>
    <cellStyle name="Output 6 3 2 2 2" xfId="3773" xr:uid="{00000000-0005-0000-0000-0000710B0000}"/>
    <cellStyle name="Output 6 3 2 2_O&amp;M - Equipment Unit Rates" xfId="5570" xr:uid="{8F75FDB9-5C75-470E-8F19-857E2FAD6DB5}"/>
    <cellStyle name="Output 6 3 2 3" xfId="3772" xr:uid="{00000000-0005-0000-0000-0000720B0000}"/>
    <cellStyle name="Output 6 3 2_O&amp;M - Equipment Unit Rates" xfId="5569" xr:uid="{E80DA6F8-7BBB-42B0-99CD-31E249A5E6AC}"/>
    <cellStyle name="Output 6 3 3" xfId="3771" xr:uid="{00000000-0005-0000-0000-0000730B0000}"/>
    <cellStyle name="Output 6 3_O&amp;M - Equipment Unit Rates" xfId="5568" xr:uid="{BC2664EE-970F-41FC-AE36-B5D95DD92BD8}"/>
    <cellStyle name="Output 6 4" xfId="2197" xr:uid="{00000000-0005-0000-0000-0000740B0000}"/>
    <cellStyle name="Output 6 4 2" xfId="2198" xr:uid="{00000000-0005-0000-0000-0000750B0000}"/>
    <cellStyle name="Output 6 4 2 2" xfId="3775" xr:uid="{00000000-0005-0000-0000-0000760B0000}"/>
    <cellStyle name="Output 6 4 2_O&amp;M - Equipment Unit Rates" xfId="5572" xr:uid="{6E0D71F1-2CC4-4A82-8BD0-90A1AF51EF67}"/>
    <cellStyle name="Output 6 4 3" xfId="3774" xr:uid="{00000000-0005-0000-0000-0000770B0000}"/>
    <cellStyle name="Output 6 4_O&amp;M - Equipment Unit Rates" xfId="5571" xr:uid="{F2E61BA1-AE67-4C1F-8D31-7F6C870BCEB1}"/>
    <cellStyle name="Output 6 5" xfId="3764" xr:uid="{00000000-0005-0000-0000-0000780B0000}"/>
    <cellStyle name="Output 6_O&amp;M - Equipment Unit Rates" xfId="5561" xr:uid="{7DE4021C-BB3D-4EC7-9A15-38BB6BCD54A5}"/>
    <cellStyle name="Output 7" xfId="2199" xr:uid="{00000000-0005-0000-0000-0000790B0000}"/>
    <cellStyle name="Output 7 2" xfId="2200" xr:uid="{00000000-0005-0000-0000-00007A0B0000}"/>
    <cellStyle name="Output 7 2 2" xfId="2201" xr:uid="{00000000-0005-0000-0000-00007B0B0000}"/>
    <cellStyle name="Output 7 2 2 2" xfId="2202" xr:uid="{00000000-0005-0000-0000-00007C0B0000}"/>
    <cellStyle name="Output 7 2 2 2 2" xfId="2203" xr:uid="{00000000-0005-0000-0000-00007D0B0000}"/>
    <cellStyle name="Output 7 2 2 2 2 2" xfId="3780" xr:uid="{00000000-0005-0000-0000-00007E0B0000}"/>
    <cellStyle name="Output 7 2 2 2 2_O&amp;M - Equipment Unit Rates" xfId="5577" xr:uid="{39C0CD22-AD1A-47EE-ADA3-041DE50CEEBA}"/>
    <cellStyle name="Output 7 2 2 2 3" xfId="3779" xr:uid="{00000000-0005-0000-0000-00007F0B0000}"/>
    <cellStyle name="Output 7 2 2 2_O&amp;M - Equipment Unit Rates" xfId="5576" xr:uid="{ECAED36C-DBB7-4C80-AB50-02181A8375E5}"/>
    <cellStyle name="Output 7 2 2 3" xfId="3778" xr:uid="{00000000-0005-0000-0000-0000800B0000}"/>
    <cellStyle name="Output 7 2 2_O&amp;M - Equipment Unit Rates" xfId="5575" xr:uid="{A35F1D26-FB26-478D-87D3-111CA3DB2E09}"/>
    <cellStyle name="Output 7 2 3" xfId="2204" xr:uid="{00000000-0005-0000-0000-0000810B0000}"/>
    <cellStyle name="Output 7 2 3 2" xfId="2205" xr:uid="{00000000-0005-0000-0000-0000820B0000}"/>
    <cellStyle name="Output 7 2 3 2 2" xfId="3782" xr:uid="{00000000-0005-0000-0000-0000830B0000}"/>
    <cellStyle name="Output 7 2 3 2_O&amp;M - Equipment Unit Rates" xfId="5579" xr:uid="{E4382545-5673-465C-A319-09813BB0D329}"/>
    <cellStyle name="Output 7 2 3 3" xfId="3781" xr:uid="{00000000-0005-0000-0000-0000840B0000}"/>
    <cellStyle name="Output 7 2 3_O&amp;M - Equipment Unit Rates" xfId="5578" xr:uid="{816B9DDD-5538-43D0-A090-7C0DD533F3E0}"/>
    <cellStyle name="Output 7 2 4" xfId="3777" xr:uid="{00000000-0005-0000-0000-0000850B0000}"/>
    <cellStyle name="Output 7 2_O&amp;M - Equipment Unit Rates" xfId="5574" xr:uid="{33BCFC03-9049-4B54-82CC-A58F91B2188A}"/>
    <cellStyle name="Output 7 3" xfId="2206" xr:uid="{00000000-0005-0000-0000-0000860B0000}"/>
    <cellStyle name="Output 7 3 2" xfId="2207" xr:uid="{00000000-0005-0000-0000-0000870B0000}"/>
    <cellStyle name="Output 7 3 2 2" xfId="2208" xr:uid="{00000000-0005-0000-0000-0000880B0000}"/>
    <cellStyle name="Output 7 3 2 2 2" xfId="3785" xr:uid="{00000000-0005-0000-0000-0000890B0000}"/>
    <cellStyle name="Output 7 3 2 2_O&amp;M - Equipment Unit Rates" xfId="5582" xr:uid="{F993D06C-ABDB-4016-AEDC-BF96A2484569}"/>
    <cellStyle name="Output 7 3 2 3" xfId="3784" xr:uid="{00000000-0005-0000-0000-00008A0B0000}"/>
    <cellStyle name="Output 7 3 2_O&amp;M - Equipment Unit Rates" xfId="5581" xr:uid="{01AE54BF-A0F5-4E9A-A87F-BDC6F010517E}"/>
    <cellStyle name="Output 7 3 3" xfId="3783" xr:uid="{00000000-0005-0000-0000-00008B0B0000}"/>
    <cellStyle name="Output 7 3_O&amp;M - Equipment Unit Rates" xfId="5580" xr:uid="{641CB279-BEB0-404F-BDE8-3E703A0A0970}"/>
    <cellStyle name="Output 7 4" xfId="2209" xr:uid="{00000000-0005-0000-0000-00008C0B0000}"/>
    <cellStyle name="Output 7 4 2" xfId="2210" xr:uid="{00000000-0005-0000-0000-00008D0B0000}"/>
    <cellStyle name="Output 7 4 2 2" xfId="3787" xr:uid="{00000000-0005-0000-0000-00008E0B0000}"/>
    <cellStyle name="Output 7 4 2_O&amp;M - Equipment Unit Rates" xfId="5584" xr:uid="{02AACF64-699C-44CC-AC0B-666923052269}"/>
    <cellStyle name="Output 7 4 3" xfId="3786" xr:uid="{00000000-0005-0000-0000-00008F0B0000}"/>
    <cellStyle name="Output 7 4_O&amp;M - Equipment Unit Rates" xfId="5583" xr:uid="{3931C78E-A7E2-48EB-A0CB-421946F6B386}"/>
    <cellStyle name="Output 7 5" xfId="3776" xr:uid="{00000000-0005-0000-0000-0000900B0000}"/>
    <cellStyle name="Output 7_O&amp;M - Equipment Unit Rates" xfId="5573" xr:uid="{A8F7EA63-A54E-4320-A7F1-8BE5359D8609}"/>
    <cellStyle name="Output 8" xfId="2211" xr:uid="{00000000-0005-0000-0000-0000910B0000}"/>
    <cellStyle name="Output 8 2" xfId="2212" xr:uid="{00000000-0005-0000-0000-0000920B0000}"/>
    <cellStyle name="Output 8 2 2" xfId="2213" xr:uid="{00000000-0005-0000-0000-0000930B0000}"/>
    <cellStyle name="Output 8 2 2 2" xfId="2214" xr:uid="{00000000-0005-0000-0000-0000940B0000}"/>
    <cellStyle name="Output 8 2 2 2 2" xfId="2215" xr:uid="{00000000-0005-0000-0000-0000950B0000}"/>
    <cellStyle name="Output 8 2 2 2 2 2" xfId="3792" xr:uid="{00000000-0005-0000-0000-0000960B0000}"/>
    <cellStyle name="Output 8 2 2 2 2_O&amp;M - Equipment Unit Rates" xfId="5589" xr:uid="{5B65A059-C4C7-4C7A-952F-E78876C1547C}"/>
    <cellStyle name="Output 8 2 2 2 3" xfId="3791" xr:uid="{00000000-0005-0000-0000-0000970B0000}"/>
    <cellStyle name="Output 8 2 2 2_O&amp;M - Equipment Unit Rates" xfId="5588" xr:uid="{7A3007D1-215A-49C4-8C85-A85194EDC478}"/>
    <cellStyle name="Output 8 2 2 3" xfId="3790" xr:uid="{00000000-0005-0000-0000-0000980B0000}"/>
    <cellStyle name="Output 8 2 2_O&amp;M - Equipment Unit Rates" xfId="5587" xr:uid="{F2B4A875-F9B1-4309-A4F5-8E70CA7DB631}"/>
    <cellStyle name="Output 8 2 3" xfId="2216" xr:uid="{00000000-0005-0000-0000-0000990B0000}"/>
    <cellStyle name="Output 8 2 3 2" xfId="2217" xr:uid="{00000000-0005-0000-0000-00009A0B0000}"/>
    <cellStyle name="Output 8 2 3 2 2" xfId="3794" xr:uid="{00000000-0005-0000-0000-00009B0B0000}"/>
    <cellStyle name="Output 8 2 3 2_O&amp;M - Equipment Unit Rates" xfId="5591" xr:uid="{5F57BF12-9F28-4C6F-BA2C-F6BB04A06B67}"/>
    <cellStyle name="Output 8 2 3 3" xfId="3793" xr:uid="{00000000-0005-0000-0000-00009C0B0000}"/>
    <cellStyle name="Output 8 2 3_O&amp;M - Equipment Unit Rates" xfId="5590" xr:uid="{D01B6073-DEC3-4EBF-AA07-3779E2D380C9}"/>
    <cellStyle name="Output 8 2 4" xfId="3789" xr:uid="{00000000-0005-0000-0000-00009D0B0000}"/>
    <cellStyle name="Output 8 2_O&amp;M - Equipment Unit Rates" xfId="5586" xr:uid="{70305EBA-9CF0-406A-B32C-FA09BF6FDF24}"/>
    <cellStyle name="Output 8 3" xfId="2218" xr:uid="{00000000-0005-0000-0000-00009E0B0000}"/>
    <cellStyle name="Output 8 3 2" xfId="2219" xr:uid="{00000000-0005-0000-0000-00009F0B0000}"/>
    <cellStyle name="Output 8 3 2 2" xfId="2220" xr:uid="{00000000-0005-0000-0000-0000A00B0000}"/>
    <cellStyle name="Output 8 3 2 2 2" xfId="3797" xr:uid="{00000000-0005-0000-0000-0000A10B0000}"/>
    <cellStyle name="Output 8 3 2 2_O&amp;M - Equipment Unit Rates" xfId="5594" xr:uid="{0ED29AA9-E66E-4614-B555-92FACCEA23CF}"/>
    <cellStyle name="Output 8 3 2 3" xfId="3796" xr:uid="{00000000-0005-0000-0000-0000A20B0000}"/>
    <cellStyle name="Output 8 3 2_O&amp;M - Equipment Unit Rates" xfId="5593" xr:uid="{F37DE624-6E96-40AD-AC87-4DD9BF08B6D4}"/>
    <cellStyle name="Output 8 3 3" xfId="3795" xr:uid="{00000000-0005-0000-0000-0000A30B0000}"/>
    <cellStyle name="Output 8 3_O&amp;M - Equipment Unit Rates" xfId="5592" xr:uid="{3B919EE5-631D-46E9-A9D8-5C81D2355ACB}"/>
    <cellStyle name="Output 8 4" xfId="2221" xr:uid="{00000000-0005-0000-0000-0000A40B0000}"/>
    <cellStyle name="Output 8 4 2" xfId="2222" xr:uid="{00000000-0005-0000-0000-0000A50B0000}"/>
    <cellStyle name="Output 8 4 2 2" xfId="3799" xr:uid="{00000000-0005-0000-0000-0000A60B0000}"/>
    <cellStyle name="Output 8 4 2_O&amp;M - Equipment Unit Rates" xfId="5596" xr:uid="{6337F858-90BF-43DD-9280-BBD9EB5F1675}"/>
    <cellStyle name="Output 8 4 3" xfId="3798" xr:uid="{00000000-0005-0000-0000-0000A70B0000}"/>
    <cellStyle name="Output 8 4_O&amp;M - Equipment Unit Rates" xfId="5595" xr:uid="{58CFCF9D-0590-4B80-AA53-251369787A76}"/>
    <cellStyle name="Output 8 5" xfId="3788" xr:uid="{00000000-0005-0000-0000-0000A80B0000}"/>
    <cellStyle name="Output 8_O&amp;M - Equipment Unit Rates" xfId="5585" xr:uid="{0DCA3691-B094-4078-8855-02F08A37C031}"/>
    <cellStyle name="Output 9" xfId="2223" xr:uid="{00000000-0005-0000-0000-0000A90B0000}"/>
    <cellStyle name="Output 9 2" xfId="2224" xr:uid="{00000000-0005-0000-0000-0000AA0B0000}"/>
    <cellStyle name="Output 9 2 2" xfId="2225" xr:uid="{00000000-0005-0000-0000-0000AB0B0000}"/>
    <cellStyle name="Output 9 2 2 2" xfId="2226" xr:uid="{00000000-0005-0000-0000-0000AC0B0000}"/>
    <cellStyle name="Output 9 2 2 2 2" xfId="2227" xr:uid="{00000000-0005-0000-0000-0000AD0B0000}"/>
    <cellStyle name="Output 9 2 2 2 2 2" xfId="3804" xr:uid="{00000000-0005-0000-0000-0000AE0B0000}"/>
    <cellStyle name="Output 9 2 2 2 2_O&amp;M - Equipment Unit Rates" xfId="5601" xr:uid="{0D547AA5-6F32-4CF2-9D4E-C465E0AD4876}"/>
    <cellStyle name="Output 9 2 2 2 3" xfId="3803" xr:uid="{00000000-0005-0000-0000-0000AF0B0000}"/>
    <cellStyle name="Output 9 2 2 2_O&amp;M - Equipment Unit Rates" xfId="5600" xr:uid="{C9598032-D61D-45F3-86DD-F3E917F3D869}"/>
    <cellStyle name="Output 9 2 2 3" xfId="3802" xr:uid="{00000000-0005-0000-0000-0000B00B0000}"/>
    <cellStyle name="Output 9 2 2_O&amp;M - Equipment Unit Rates" xfId="5599" xr:uid="{457C766D-A1FB-45FF-BEE7-3897BEEA3F69}"/>
    <cellStyle name="Output 9 2 3" xfId="2228" xr:uid="{00000000-0005-0000-0000-0000B10B0000}"/>
    <cellStyle name="Output 9 2 3 2" xfId="2229" xr:uid="{00000000-0005-0000-0000-0000B20B0000}"/>
    <cellStyle name="Output 9 2 3 2 2" xfId="3806" xr:uid="{00000000-0005-0000-0000-0000B30B0000}"/>
    <cellStyle name="Output 9 2 3 2_O&amp;M - Equipment Unit Rates" xfId="5603" xr:uid="{97B9569E-3A43-4648-BB9A-2A60AF413E23}"/>
    <cellStyle name="Output 9 2 3 3" xfId="3805" xr:uid="{00000000-0005-0000-0000-0000B40B0000}"/>
    <cellStyle name="Output 9 2 3_O&amp;M - Equipment Unit Rates" xfId="5602" xr:uid="{C9238214-E916-4672-BF79-7B7C1ED7D747}"/>
    <cellStyle name="Output 9 2 4" xfId="3801" xr:uid="{00000000-0005-0000-0000-0000B50B0000}"/>
    <cellStyle name="Output 9 2_O&amp;M - Equipment Unit Rates" xfId="5598" xr:uid="{40AA7305-600E-4F18-AEBC-1FD4D7533AB3}"/>
    <cellStyle name="Output 9 3" xfId="2230" xr:uid="{00000000-0005-0000-0000-0000B60B0000}"/>
    <cellStyle name="Output 9 3 2" xfId="2231" xr:uid="{00000000-0005-0000-0000-0000B70B0000}"/>
    <cellStyle name="Output 9 3 2 2" xfId="2232" xr:uid="{00000000-0005-0000-0000-0000B80B0000}"/>
    <cellStyle name="Output 9 3 2 2 2" xfId="3809" xr:uid="{00000000-0005-0000-0000-0000B90B0000}"/>
    <cellStyle name="Output 9 3 2 2_O&amp;M - Equipment Unit Rates" xfId="5606" xr:uid="{D8A5FBBC-0FA0-44D3-AFA7-82B81EAE6C76}"/>
    <cellStyle name="Output 9 3 2 3" xfId="3808" xr:uid="{00000000-0005-0000-0000-0000BA0B0000}"/>
    <cellStyle name="Output 9 3 2_O&amp;M - Equipment Unit Rates" xfId="5605" xr:uid="{886AA3EB-37EE-4E54-B8DC-F2099676A7A3}"/>
    <cellStyle name="Output 9 3 3" xfId="3807" xr:uid="{00000000-0005-0000-0000-0000BB0B0000}"/>
    <cellStyle name="Output 9 3_O&amp;M - Equipment Unit Rates" xfId="5604" xr:uid="{A7519DF3-7847-4B01-8048-EBA7CA4C58F4}"/>
    <cellStyle name="Output 9 4" xfId="2233" xr:uid="{00000000-0005-0000-0000-0000BC0B0000}"/>
    <cellStyle name="Output 9 4 2" xfId="2234" xr:uid="{00000000-0005-0000-0000-0000BD0B0000}"/>
    <cellStyle name="Output 9 4 2 2" xfId="3811" xr:uid="{00000000-0005-0000-0000-0000BE0B0000}"/>
    <cellStyle name="Output 9 4 2_O&amp;M - Equipment Unit Rates" xfId="5608" xr:uid="{6D143F12-0652-4F1B-A15C-691005F202DF}"/>
    <cellStyle name="Output 9 4 3" xfId="3810" xr:uid="{00000000-0005-0000-0000-0000BF0B0000}"/>
    <cellStyle name="Output 9 4_O&amp;M - Equipment Unit Rates" xfId="5607" xr:uid="{0C2B0913-F9F0-440A-9BEB-8EC5D540F34A}"/>
    <cellStyle name="Output 9 5" xfId="3800" xr:uid="{00000000-0005-0000-0000-0000C00B0000}"/>
    <cellStyle name="Output 9_O&amp;M - Equipment Unit Rates" xfId="5597" xr:uid="{824126F4-A6EE-4381-B5E2-4824F07984A8}"/>
    <cellStyle name="Output Company Name" xfId="2235" xr:uid="{00000000-0005-0000-0000-0000C10B0000}"/>
    <cellStyle name="Output Forecast Currency" xfId="2236" xr:uid="{00000000-0005-0000-0000-0000C20B0000}"/>
    <cellStyle name="Output Forecast Date" xfId="2237" xr:uid="{00000000-0005-0000-0000-0000C30B0000}"/>
    <cellStyle name="Output Forecast Multiple" xfId="2238" xr:uid="{00000000-0005-0000-0000-0000C40B0000}"/>
    <cellStyle name="Output Forecast Number" xfId="2239" xr:uid="{00000000-0005-0000-0000-0000C50B0000}"/>
    <cellStyle name="Output Forecast Percentage" xfId="2240" xr:uid="{00000000-0005-0000-0000-0000C60B0000}"/>
    <cellStyle name="Output Forecast Period Title" xfId="2241" xr:uid="{00000000-0005-0000-0000-0000C70B0000}"/>
    <cellStyle name="Output Forecast Year" xfId="2242" xr:uid="{00000000-0005-0000-0000-0000C80B0000}"/>
    <cellStyle name="Output Heading 1" xfId="2243" xr:uid="{00000000-0005-0000-0000-0000C90B0000}"/>
    <cellStyle name="Output Heading 2" xfId="2244" xr:uid="{00000000-0005-0000-0000-0000CA0B0000}"/>
    <cellStyle name="Output Heading 3" xfId="2245" xr:uid="{00000000-0005-0000-0000-0000CB0B0000}"/>
    <cellStyle name="Output Heading 4" xfId="2246" xr:uid="{00000000-0005-0000-0000-0000CC0B0000}"/>
    <cellStyle name="Output Middle Currency" xfId="2247" xr:uid="{00000000-0005-0000-0000-0000CD0B0000}"/>
    <cellStyle name="Output Middle Currency 2" xfId="4568" xr:uid="{11514C41-634B-4FFB-9F79-091B030F0314}"/>
    <cellStyle name="Output Middle Date" xfId="2248" xr:uid="{00000000-0005-0000-0000-0000CE0B0000}"/>
    <cellStyle name="Output Middle Multiple" xfId="2249" xr:uid="{00000000-0005-0000-0000-0000CF0B0000}"/>
    <cellStyle name="Output Middle Number" xfId="2250" xr:uid="{00000000-0005-0000-0000-0000D00B0000}"/>
    <cellStyle name="Output Middle Percentage" xfId="2251" xr:uid="{00000000-0005-0000-0000-0000D10B0000}"/>
    <cellStyle name="Output Middle Title / Name" xfId="2252" xr:uid="{00000000-0005-0000-0000-0000D20B0000}"/>
    <cellStyle name="Output Middle Year" xfId="2253" xr:uid="{00000000-0005-0000-0000-0000D30B0000}"/>
    <cellStyle name="Output Sheet Title" xfId="2254" xr:uid="{00000000-0005-0000-0000-0000D40B0000}"/>
    <cellStyle name="Page Number" xfId="2255" xr:uid="{00000000-0005-0000-0000-0000D50B0000}"/>
    <cellStyle name="Percent" xfId="2" builtinId="5"/>
    <cellStyle name="Percent 2" xfId="7" xr:uid="{00000000-0005-0000-0000-0000D70B0000}"/>
    <cellStyle name="Percent 2 10" xfId="2256" xr:uid="{00000000-0005-0000-0000-0000D80B0000}"/>
    <cellStyle name="Percent 2 2" xfId="2257" xr:uid="{00000000-0005-0000-0000-0000D90B0000}"/>
    <cellStyle name="Percent 2 2 2" xfId="2258" xr:uid="{00000000-0005-0000-0000-0000DA0B0000}"/>
    <cellStyle name="Percent 2 2 3" xfId="2259" xr:uid="{00000000-0005-0000-0000-0000DB0B0000}"/>
    <cellStyle name="Percent 2 2 4" xfId="2260" xr:uid="{00000000-0005-0000-0000-0000DC0B0000}"/>
    <cellStyle name="Percent 2 3" xfId="2261" xr:uid="{00000000-0005-0000-0000-0000DD0B0000}"/>
    <cellStyle name="Percent 2 3 2" xfId="2262" xr:uid="{00000000-0005-0000-0000-0000DE0B0000}"/>
    <cellStyle name="Percent 2 3 2 2" xfId="2263" xr:uid="{00000000-0005-0000-0000-0000DF0B0000}"/>
    <cellStyle name="Percent 2 3 3" xfId="2264" xr:uid="{00000000-0005-0000-0000-0000E00B0000}"/>
    <cellStyle name="Percent 2 4" xfId="2265" xr:uid="{00000000-0005-0000-0000-0000E10B0000}"/>
    <cellStyle name="Percent 2 5" xfId="2266" xr:uid="{00000000-0005-0000-0000-0000E20B0000}"/>
    <cellStyle name="Percent 2 6" xfId="2267" xr:uid="{00000000-0005-0000-0000-0000E30B0000}"/>
    <cellStyle name="Percent 2 7" xfId="2268" xr:uid="{00000000-0005-0000-0000-0000E40B0000}"/>
    <cellStyle name="Percent 2 8" xfId="2269" xr:uid="{00000000-0005-0000-0000-0000E50B0000}"/>
    <cellStyle name="Percent 2 9" xfId="2270" xr:uid="{00000000-0005-0000-0000-0000E60B0000}"/>
    <cellStyle name="Percent 3" xfId="2271" xr:uid="{00000000-0005-0000-0000-0000E70B0000}"/>
    <cellStyle name="Percent 3 2" xfId="2272" xr:uid="{00000000-0005-0000-0000-0000E80B0000}"/>
    <cellStyle name="Percent 3 2 2" xfId="2273" xr:uid="{00000000-0005-0000-0000-0000E90B0000}"/>
    <cellStyle name="Percent 3 2 3" xfId="2274" xr:uid="{00000000-0005-0000-0000-0000EA0B0000}"/>
    <cellStyle name="Percent 3 2 3 2" xfId="2275" xr:uid="{00000000-0005-0000-0000-0000EB0B0000}"/>
    <cellStyle name="Percent 3 2 3 2 2" xfId="2276" xr:uid="{00000000-0005-0000-0000-0000EC0B0000}"/>
    <cellStyle name="Percent 3 2 3 2 2 2" xfId="2277" xr:uid="{00000000-0005-0000-0000-0000ED0B0000}"/>
    <cellStyle name="Percent 3 2 3 2 2 3" xfId="2278" xr:uid="{00000000-0005-0000-0000-0000EE0B0000}"/>
    <cellStyle name="Percent 3 2 3 2 3" xfId="2279" xr:uid="{00000000-0005-0000-0000-0000EF0B0000}"/>
    <cellStyle name="Percent 3 2 3 2 3 2" xfId="2280" xr:uid="{00000000-0005-0000-0000-0000F00B0000}"/>
    <cellStyle name="Percent 3 2 3 2 3 3" xfId="2281" xr:uid="{00000000-0005-0000-0000-0000F10B0000}"/>
    <cellStyle name="Percent 3 2 3 2 4" xfId="2282" xr:uid="{00000000-0005-0000-0000-0000F20B0000}"/>
    <cellStyle name="Percent 3 2 3 2 4 2" xfId="2283" xr:uid="{00000000-0005-0000-0000-0000F30B0000}"/>
    <cellStyle name="Percent 3 2 3 2 5" xfId="2284" xr:uid="{00000000-0005-0000-0000-0000F40B0000}"/>
    <cellStyle name="Percent 3 2 3 2 6" xfId="2285" xr:uid="{00000000-0005-0000-0000-0000F50B0000}"/>
    <cellStyle name="Percent 3 2 3 3" xfId="2286" xr:uid="{00000000-0005-0000-0000-0000F60B0000}"/>
    <cellStyle name="Percent 3 2 3 3 2" xfId="2287" xr:uid="{00000000-0005-0000-0000-0000F70B0000}"/>
    <cellStyle name="Percent 3 2 3 3 3" xfId="2288" xr:uid="{00000000-0005-0000-0000-0000F80B0000}"/>
    <cellStyle name="Percent 3 2 3 4" xfId="2289" xr:uid="{00000000-0005-0000-0000-0000F90B0000}"/>
    <cellStyle name="Percent 3 2 3 4 2" xfId="2290" xr:uid="{00000000-0005-0000-0000-0000FA0B0000}"/>
    <cellStyle name="Percent 3 2 3 4 3" xfId="2291" xr:uid="{00000000-0005-0000-0000-0000FB0B0000}"/>
    <cellStyle name="Percent 3 2 3 5" xfId="2292" xr:uid="{00000000-0005-0000-0000-0000FC0B0000}"/>
    <cellStyle name="Percent 3 2 3 5 2" xfId="2293" xr:uid="{00000000-0005-0000-0000-0000FD0B0000}"/>
    <cellStyle name="Percent 3 2 3 6" xfId="2294" xr:uid="{00000000-0005-0000-0000-0000FE0B0000}"/>
    <cellStyle name="Percent 3 2 3 7" xfId="2295" xr:uid="{00000000-0005-0000-0000-0000FF0B0000}"/>
    <cellStyle name="Percent 3 3" xfId="2296" xr:uid="{00000000-0005-0000-0000-0000000C0000}"/>
    <cellStyle name="Percent 3 3 2" xfId="2297" xr:uid="{00000000-0005-0000-0000-0000010C0000}"/>
    <cellStyle name="Percent 3 3 2 2" xfId="2298" xr:uid="{00000000-0005-0000-0000-0000020C0000}"/>
    <cellStyle name="Percent 3 3 2 3" xfId="2299" xr:uid="{00000000-0005-0000-0000-0000030C0000}"/>
    <cellStyle name="Percent 3 4" xfId="2300" xr:uid="{00000000-0005-0000-0000-0000040C0000}"/>
    <cellStyle name="Percent 3 5" xfId="2301" xr:uid="{00000000-0005-0000-0000-0000050C0000}"/>
    <cellStyle name="Percent 4" xfId="2302" xr:uid="{00000000-0005-0000-0000-0000060C0000}"/>
    <cellStyle name="Percent 4 2" xfId="2303" xr:uid="{00000000-0005-0000-0000-0000070C0000}"/>
    <cellStyle name="Percent 4 2 2" xfId="2304" xr:uid="{00000000-0005-0000-0000-0000080C0000}"/>
    <cellStyle name="Percent 4 2 3" xfId="2305" xr:uid="{00000000-0005-0000-0000-0000090C0000}"/>
    <cellStyle name="Percent 4 3" xfId="2306" xr:uid="{00000000-0005-0000-0000-00000A0C0000}"/>
    <cellStyle name="Percent 4 4" xfId="2307" xr:uid="{00000000-0005-0000-0000-00000B0C0000}"/>
    <cellStyle name="Percent 5" xfId="2308" xr:uid="{00000000-0005-0000-0000-00000C0C0000}"/>
    <cellStyle name="Percent 5 2" xfId="2309" xr:uid="{00000000-0005-0000-0000-00000D0C0000}"/>
    <cellStyle name="Percent 5 3" xfId="2310" xr:uid="{00000000-0005-0000-0000-00000E0C0000}"/>
    <cellStyle name="Percent 5 3 2" xfId="2311" xr:uid="{00000000-0005-0000-0000-00000F0C0000}"/>
    <cellStyle name="Percent 5 3 2 2" xfId="2312" xr:uid="{00000000-0005-0000-0000-0000100C0000}"/>
    <cellStyle name="Percent 5 3 2 3" xfId="2313" xr:uid="{00000000-0005-0000-0000-0000110C0000}"/>
    <cellStyle name="Percent 6" xfId="2314" xr:uid="{00000000-0005-0000-0000-0000120C0000}"/>
    <cellStyle name="Percent 6 2" xfId="2315" xr:uid="{00000000-0005-0000-0000-0000130C0000}"/>
    <cellStyle name="Percent 6 2 2" xfId="2316" xr:uid="{00000000-0005-0000-0000-0000140C0000}"/>
    <cellStyle name="Percent 6 3" xfId="2317" xr:uid="{00000000-0005-0000-0000-0000150C0000}"/>
    <cellStyle name="Percent 6 4" xfId="2318" xr:uid="{00000000-0005-0000-0000-0000160C0000}"/>
    <cellStyle name="Percent 6 4 2" xfId="2319" xr:uid="{00000000-0005-0000-0000-0000170C0000}"/>
    <cellStyle name="Percent 6 4 2 2" xfId="2320" xr:uid="{00000000-0005-0000-0000-0000180C0000}"/>
    <cellStyle name="Percent 6 4 2 3" xfId="2321" xr:uid="{00000000-0005-0000-0000-0000190C0000}"/>
    <cellStyle name="Percent 6 4 3" xfId="2322" xr:uid="{00000000-0005-0000-0000-00001A0C0000}"/>
    <cellStyle name="Percent 6 4 3 2" xfId="2323" xr:uid="{00000000-0005-0000-0000-00001B0C0000}"/>
    <cellStyle name="Percent 6 4 3 3" xfId="2324" xr:uid="{00000000-0005-0000-0000-00001C0C0000}"/>
    <cellStyle name="Percent 6 4 4" xfId="2325" xr:uid="{00000000-0005-0000-0000-00001D0C0000}"/>
    <cellStyle name="Percent 6 4 4 2" xfId="2326" xr:uid="{00000000-0005-0000-0000-00001E0C0000}"/>
    <cellStyle name="Percent 6 4 5" xfId="2327" xr:uid="{00000000-0005-0000-0000-00001F0C0000}"/>
    <cellStyle name="Percent 6 4 6" xfId="2328" xr:uid="{00000000-0005-0000-0000-0000200C0000}"/>
    <cellStyle name="Percent 6 5" xfId="2329" xr:uid="{00000000-0005-0000-0000-0000210C0000}"/>
    <cellStyle name="Percent 6 5 2" xfId="2330" xr:uid="{00000000-0005-0000-0000-0000220C0000}"/>
    <cellStyle name="Percent 6 5 3" xfId="2331" xr:uid="{00000000-0005-0000-0000-0000230C0000}"/>
    <cellStyle name="Percent 6 6" xfId="2332" xr:uid="{00000000-0005-0000-0000-0000240C0000}"/>
    <cellStyle name="Percent 6 6 2" xfId="2333" xr:uid="{00000000-0005-0000-0000-0000250C0000}"/>
    <cellStyle name="Percent 6 6 3" xfId="2334" xr:uid="{00000000-0005-0000-0000-0000260C0000}"/>
    <cellStyle name="Percent 6 7" xfId="2335" xr:uid="{00000000-0005-0000-0000-0000270C0000}"/>
    <cellStyle name="Percent 6 7 2" xfId="2336" xr:uid="{00000000-0005-0000-0000-0000280C0000}"/>
    <cellStyle name="Percent 6 8" xfId="2337" xr:uid="{00000000-0005-0000-0000-0000290C0000}"/>
    <cellStyle name="Percent 6 9" xfId="2338" xr:uid="{00000000-0005-0000-0000-00002A0C0000}"/>
    <cellStyle name="Percent 7" xfId="2339" xr:uid="{00000000-0005-0000-0000-00002B0C0000}"/>
    <cellStyle name="Period Title" xfId="2340" xr:uid="{00000000-0005-0000-0000-00002C0C0000}"/>
    <cellStyle name="PSChar" xfId="2341" xr:uid="{00000000-0005-0000-0000-00002D0C0000}"/>
    <cellStyle name="PSDate" xfId="2342" xr:uid="{00000000-0005-0000-0000-00002E0C0000}"/>
    <cellStyle name="PSDec" xfId="2343" xr:uid="{00000000-0005-0000-0000-00002F0C0000}"/>
    <cellStyle name="PSHeading" xfId="2344" xr:uid="{00000000-0005-0000-0000-0000300C0000}"/>
    <cellStyle name="PSHeading 2" xfId="2345" xr:uid="{00000000-0005-0000-0000-0000310C0000}"/>
    <cellStyle name="PSInt" xfId="2346" xr:uid="{00000000-0005-0000-0000-0000320C0000}"/>
    <cellStyle name="PSSpacer" xfId="2347" xr:uid="{00000000-0005-0000-0000-0000330C0000}"/>
    <cellStyle name="Right Currency" xfId="2348" xr:uid="{00000000-0005-0000-0000-0000340C0000}"/>
    <cellStyle name="Right Date" xfId="2349" xr:uid="{00000000-0005-0000-0000-0000350C0000}"/>
    <cellStyle name="Right Multiple" xfId="2350" xr:uid="{00000000-0005-0000-0000-0000360C0000}"/>
    <cellStyle name="Right Number" xfId="2351" xr:uid="{00000000-0005-0000-0000-0000370C0000}"/>
    <cellStyle name="Right Percentage" xfId="2352" xr:uid="{00000000-0005-0000-0000-0000380C0000}"/>
    <cellStyle name="Right Year" xfId="2353" xr:uid="{00000000-0005-0000-0000-0000390C0000}"/>
    <cellStyle name="SAPBEXaggData" xfId="2354" xr:uid="{00000000-0005-0000-0000-00003A0C0000}"/>
    <cellStyle name="SAPBEXaggData 2" xfId="2355" xr:uid="{00000000-0005-0000-0000-00003B0C0000}"/>
    <cellStyle name="SAPBEXaggData 2 2" xfId="2356" xr:uid="{00000000-0005-0000-0000-00003C0C0000}"/>
    <cellStyle name="SAPBEXaggData 2 2 2" xfId="2357" xr:uid="{00000000-0005-0000-0000-00003D0C0000}"/>
    <cellStyle name="SAPBEXaggData 2 2 2 2" xfId="2358" xr:uid="{00000000-0005-0000-0000-00003E0C0000}"/>
    <cellStyle name="SAPBEXaggData 2 2 2 2 2" xfId="3816" xr:uid="{00000000-0005-0000-0000-00003F0C0000}"/>
    <cellStyle name="SAPBEXaggData 2 2 2 2_O&amp;M - Equipment Unit Rates" xfId="5613" xr:uid="{276ED9D6-43D1-4EBF-80C6-F0B22ED2027F}"/>
    <cellStyle name="SAPBEXaggData 2 2 2 3" xfId="3815" xr:uid="{00000000-0005-0000-0000-0000400C0000}"/>
    <cellStyle name="SAPBEXaggData 2 2 2_O&amp;M - Equipment Unit Rates" xfId="5612" xr:uid="{6FB2415C-5620-49F7-BD2F-F6812E338E46}"/>
    <cellStyle name="SAPBEXaggData 2 2 3" xfId="3814" xr:uid="{00000000-0005-0000-0000-0000410C0000}"/>
    <cellStyle name="SAPBEXaggData 2 2_O&amp;M - Equipment Unit Rates" xfId="5611" xr:uid="{E483FD96-7B5B-40D9-A72A-8DFC68F2E56B}"/>
    <cellStyle name="SAPBEXaggData 2 3" xfId="2359" xr:uid="{00000000-0005-0000-0000-0000420C0000}"/>
    <cellStyle name="SAPBEXaggData 2 3 2" xfId="2360" xr:uid="{00000000-0005-0000-0000-0000430C0000}"/>
    <cellStyle name="SAPBEXaggData 2 3 2 2" xfId="3818" xr:uid="{00000000-0005-0000-0000-0000440C0000}"/>
    <cellStyle name="SAPBEXaggData 2 3 2_O&amp;M - Equipment Unit Rates" xfId="5615" xr:uid="{C7847AB3-19BE-4946-9B67-E061E068589D}"/>
    <cellStyle name="SAPBEXaggData 2 3 3" xfId="3817" xr:uid="{00000000-0005-0000-0000-0000450C0000}"/>
    <cellStyle name="SAPBEXaggData 2 3_O&amp;M - Equipment Unit Rates" xfId="5614" xr:uid="{CB3EFC6C-ACA4-425B-92BE-340E4772CE8D}"/>
    <cellStyle name="SAPBEXaggData 2 4" xfId="3813" xr:uid="{00000000-0005-0000-0000-0000460C0000}"/>
    <cellStyle name="SAPBEXaggData 2_O&amp;M - Equipment Unit Rates" xfId="5610" xr:uid="{444E0B5B-29EC-46AD-9B45-C7EDBEBE0035}"/>
    <cellStyle name="SAPBEXaggData 3" xfId="2361" xr:uid="{00000000-0005-0000-0000-0000470C0000}"/>
    <cellStyle name="SAPBEXaggData 3 2" xfId="2362" xr:uid="{00000000-0005-0000-0000-0000480C0000}"/>
    <cellStyle name="SAPBEXaggData 3 2 2" xfId="2363" xr:uid="{00000000-0005-0000-0000-0000490C0000}"/>
    <cellStyle name="SAPBEXaggData 3 2 2 2" xfId="3821" xr:uid="{00000000-0005-0000-0000-00004A0C0000}"/>
    <cellStyle name="SAPBEXaggData 3 2 2_O&amp;M - Equipment Unit Rates" xfId="5618" xr:uid="{80803DB3-94B2-4DA7-9CA1-4E3EA5865122}"/>
    <cellStyle name="SAPBEXaggData 3 2 3" xfId="3820" xr:uid="{00000000-0005-0000-0000-00004B0C0000}"/>
    <cellStyle name="SAPBEXaggData 3 2_O&amp;M - Equipment Unit Rates" xfId="5617" xr:uid="{14BF87C1-87D6-4069-A9F2-E1C68556CBCE}"/>
    <cellStyle name="SAPBEXaggData 3 3" xfId="3819" xr:uid="{00000000-0005-0000-0000-00004C0C0000}"/>
    <cellStyle name="SAPBEXaggData 3_O&amp;M - Equipment Unit Rates" xfId="5616" xr:uid="{5E004259-CB35-407F-A457-629AF43B790B}"/>
    <cellStyle name="SAPBEXaggData 4" xfId="2364" xr:uid="{00000000-0005-0000-0000-00004D0C0000}"/>
    <cellStyle name="SAPBEXaggData 4 2" xfId="2365" xr:uid="{00000000-0005-0000-0000-00004E0C0000}"/>
    <cellStyle name="SAPBEXaggData 4 2 2" xfId="3823" xr:uid="{00000000-0005-0000-0000-00004F0C0000}"/>
    <cellStyle name="SAPBEXaggData 4 2_O&amp;M - Equipment Unit Rates" xfId="5620" xr:uid="{010EAF71-A0DA-4C54-9E57-FB46A57EC4F7}"/>
    <cellStyle name="SAPBEXaggData 4 3" xfId="3822" xr:uid="{00000000-0005-0000-0000-0000500C0000}"/>
    <cellStyle name="SAPBEXaggData 4_O&amp;M - Equipment Unit Rates" xfId="5619" xr:uid="{DE69CB15-C120-4D6C-B880-A36A5E0C9445}"/>
    <cellStyle name="SAPBEXaggData 5" xfId="3812" xr:uid="{00000000-0005-0000-0000-0000510C0000}"/>
    <cellStyle name="SAPBEXaggData_O&amp;M - Equipment Unit Rates" xfId="5609" xr:uid="{DBD9E4F7-3F02-466C-9596-668AEEA298B0}"/>
    <cellStyle name="SAPBEXaggDataEmph" xfId="2366" xr:uid="{00000000-0005-0000-0000-0000520C0000}"/>
    <cellStyle name="SAPBEXaggDataEmph 2" xfId="2367" xr:uid="{00000000-0005-0000-0000-0000530C0000}"/>
    <cellStyle name="SAPBEXaggDataEmph 2 2" xfId="2368" xr:uid="{00000000-0005-0000-0000-0000540C0000}"/>
    <cellStyle name="SAPBEXaggDataEmph 2 2 2" xfId="2369" xr:uid="{00000000-0005-0000-0000-0000550C0000}"/>
    <cellStyle name="SAPBEXaggDataEmph 2 2 2 2" xfId="2370" xr:uid="{00000000-0005-0000-0000-0000560C0000}"/>
    <cellStyle name="SAPBEXaggDataEmph 2 2 2 2 2" xfId="3828" xr:uid="{00000000-0005-0000-0000-0000570C0000}"/>
    <cellStyle name="SAPBEXaggDataEmph 2 2 2 2_O&amp;M - Equipment Unit Rates" xfId="5625" xr:uid="{35538101-C0DC-46D1-9AE3-7BB906E27864}"/>
    <cellStyle name="SAPBEXaggDataEmph 2 2 2 3" xfId="3827" xr:uid="{00000000-0005-0000-0000-0000580C0000}"/>
    <cellStyle name="SAPBEXaggDataEmph 2 2 2_O&amp;M - Equipment Unit Rates" xfId="5624" xr:uid="{65B3FB85-9EC2-4BF3-BF06-FB2B60B03B7F}"/>
    <cellStyle name="SAPBEXaggDataEmph 2 2 3" xfId="3826" xr:uid="{00000000-0005-0000-0000-0000590C0000}"/>
    <cellStyle name="SAPBEXaggDataEmph 2 2_O&amp;M - Equipment Unit Rates" xfId="5623" xr:uid="{B9411394-7C14-4D08-8CAB-86A91991A70E}"/>
    <cellStyle name="SAPBEXaggDataEmph 2 3" xfId="2371" xr:uid="{00000000-0005-0000-0000-00005A0C0000}"/>
    <cellStyle name="SAPBEXaggDataEmph 2 3 2" xfId="2372" xr:uid="{00000000-0005-0000-0000-00005B0C0000}"/>
    <cellStyle name="SAPBEXaggDataEmph 2 3 2 2" xfId="3830" xr:uid="{00000000-0005-0000-0000-00005C0C0000}"/>
    <cellStyle name="SAPBEXaggDataEmph 2 3 2_O&amp;M - Equipment Unit Rates" xfId="5627" xr:uid="{D45DAC85-CC00-4BC5-A911-5BBBB24F73BA}"/>
    <cellStyle name="SAPBEXaggDataEmph 2 3 3" xfId="3829" xr:uid="{00000000-0005-0000-0000-00005D0C0000}"/>
    <cellStyle name="SAPBEXaggDataEmph 2 3_O&amp;M - Equipment Unit Rates" xfId="5626" xr:uid="{D4E9EBE2-42A3-4E30-9EA6-AE70C0289EF3}"/>
    <cellStyle name="SAPBEXaggDataEmph 2 4" xfId="3825" xr:uid="{00000000-0005-0000-0000-00005E0C0000}"/>
    <cellStyle name="SAPBEXaggDataEmph 2_O&amp;M - Equipment Unit Rates" xfId="5622" xr:uid="{D0C1207F-1121-4635-946A-A6D5B36B2BBB}"/>
    <cellStyle name="SAPBEXaggDataEmph 3" xfId="2373" xr:uid="{00000000-0005-0000-0000-00005F0C0000}"/>
    <cellStyle name="SAPBEXaggDataEmph 3 2" xfId="2374" xr:uid="{00000000-0005-0000-0000-0000600C0000}"/>
    <cellStyle name="SAPBEXaggDataEmph 3 2 2" xfId="2375" xr:uid="{00000000-0005-0000-0000-0000610C0000}"/>
    <cellStyle name="SAPBEXaggDataEmph 3 2 2 2" xfId="3833" xr:uid="{00000000-0005-0000-0000-0000620C0000}"/>
    <cellStyle name="SAPBEXaggDataEmph 3 2 2_O&amp;M - Equipment Unit Rates" xfId="5630" xr:uid="{5903C592-51E7-413C-BAD8-E9FBF2EFB135}"/>
    <cellStyle name="SAPBEXaggDataEmph 3 2 3" xfId="3832" xr:uid="{00000000-0005-0000-0000-0000630C0000}"/>
    <cellStyle name="SAPBEXaggDataEmph 3 2_O&amp;M - Equipment Unit Rates" xfId="5629" xr:uid="{5284E65C-089D-48D4-A61C-8B9BED7F3587}"/>
    <cellStyle name="SAPBEXaggDataEmph 3 3" xfId="3831" xr:uid="{00000000-0005-0000-0000-0000640C0000}"/>
    <cellStyle name="SAPBEXaggDataEmph 3_O&amp;M - Equipment Unit Rates" xfId="5628" xr:uid="{21DA3E97-458E-4C01-9F7E-E0C072F6ABC3}"/>
    <cellStyle name="SAPBEXaggDataEmph 4" xfId="2376" xr:uid="{00000000-0005-0000-0000-0000650C0000}"/>
    <cellStyle name="SAPBEXaggDataEmph 4 2" xfId="2377" xr:uid="{00000000-0005-0000-0000-0000660C0000}"/>
    <cellStyle name="SAPBEXaggDataEmph 4 2 2" xfId="3835" xr:uid="{00000000-0005-0000-0000-0000670C0000}"/>
    <cellStyle name="SAPBEXaggDataEmph 4 2_O&amp;M - Equipment Unit Rates" xfId="5632" xr:uid="{ABE4ED4A-B0F1-4CF8-A644-6BC6480B185C}"/>
    <cellStyle name="SAPBEXaggDataEmph 4 3" xfId="3834" xr:uid="{00000000-0005-0000-0000-0000680C0000}"/>
    <cellStyle name="SAPBEXaggDataEmph 4_O&amp;M - Equipment Unit Rates" xfId="5631" xr:uid="{2B8CC72B-5FCB-4B72-9F78-D459C714A484}"/>
    <cellStyle name="SAPBEXaggDataEmph 5" xfId="3824" xr:uid="{00000000-0005-0000-0000-0000690C0000}"/>
    <cellStyle name="SAPBEXaggDataEmph_O&amp;M - Equipment Unit Rates" xfId="5621" xr:uid="{AAD8844F-867C-4FAD-AB2E-BE6E6919C190}"/>
    <cellStyle name="SAPBEXaggItem" xfId="2378" xr:uid="{00000000-0005-0000-0000-00006A0C0000}"/>
    <cellStyle name="SAPBEXaggItem 2" xfId="2379" xr:uid="{00000000-0005-0000-0000-00006B0C0000}"/>
    <cellStyle name="SAPBEXaggItem 2 2" xfId="2380" xr:uid="{00000000-0005-0000-0000-00006C0C0000}"/>
    <cellStyle name="SAPBEXaggItem 2 2 2" xfId="2381" xr:uid="{00000000-0005-0000-0000-00006D0C0000}"/>
    <cellStyle name="SAPBEXaggItem 2 2 2 2" xfId="2382" xr:uid="{00000000-0005-0000-0000-00006E0C0000}"/>
    <cellStyle name="SAPBEXaggItem 2 2 2 2 2" xfId="3840" xr:uid="{00000000-0005-0000-0000-00006F0C0000}"/>
    <cellStyle name="SAPBEXaggItem 2 2 2 2_O&amp;M - Equipment Unit Rates" xfId="5637" xr:uid="{68FFC5B2-92C9-4D6D-920F-AA4B12636BBA}"/>
    <cellStyle name="SAPBEXaggItem 2 2 2 3" xfId="3839" xr:uid="{00000000-0005-0000-0000-0000700C0000}"/>
    <cellStyle name="SAPBEXaggItem 2 2 2_O&amp;M - Equipment Unit Rates" xfId="5636" xr:uid="{EC062B05-FAE3-49B9-AB90-1AFCFEED9C56}"/>
    <cellStyle name="SAPBEXaggItem 2 2 3" xfId="3838" xr:uid="{00000000-0005-0000-0000-0000710C0000}"/>
    <cellStyle name="SAPBEXaggItem 2 2_O&amp;M - Equipment Unit Rates" xfId="5635" xr:uid="{7CE9C81B-7044-4FCE-B453-4EC94BB57030}"/>
    <cellStyle name="SAPBEXaggItem 2 3" xfId="2383" xr:uid="{00000000-0005-0000-0000-0000720C0000}"/>
    <cellStyle name="SAPBEXaggItem 2 3 2" xfId="2384" xr:uid="{00000000-0005-0000-0000-0000730C0000}"/>
    <cellStyle name="SAPBEXaggItem 2 3 2 2" xfId="3842" xr:uid="{00000000-0005-0000-0000-0000740C0000}"/>
    <cellStyle name="SAPBEXaggItem 2 3 2_O&amp;M - Equipment Unit Rates" xfId="5639" xr:uid="{B243A754-8FB7-4611-9394-C8087B4F79DB}"/>
    <cellStyle name="SAPBEXaggItem 2 3 3" xfId="3841" xr:uid="{00000000-0005-0000-0000-0000750C0000}"/>
    <cellStyle name="SAPBEXaggItem 2 3_O&amp;M - Equipment Unit Rates" xfId="5638" xr:uid="{5E1E85CA-3ED1-43F4-99C3-0F6DABE454AF}"/>
    <cellStyle name="SAPBEXaggItem 2 4" xfId="3837" xr:uid="{00000000-0005-0000-0000-0000760C0000}"/>
    <cellStyle name="SAPBEXaggItem 2_O&amp;M - Equipment Unit Rates" xfId="5634" xr:uid="{3F40ED22-E475-4ABD-ADBF-BE786E0F8761}"/>
    <cellStyle name="SAPBEXaggItem 3" xfId="2385" xr:uid="{00000000-0005-0000-0000-0000770C0000}"/>
    <cellStyle name="SAPBEXaggItem 3 2" xfId="2386" xr:uid="{00000000-0005-0000-0000-0000780C0000}"/>
    <cellStyle name="SAPBEXaggItem 3 2 2" xfId="2387" xr:uid="{00000000-0005-0000-0000-0000790C0000}"/>
    <cellStyle name="SAPBEXaggItem 3 2 2 2" xfId="3845" xr:uid="{00000000-0005-0000-0000-00007A0C0000}"/>
    <cellStyle name="SAPBEXaggItem 3 2 2_O&amp;M - Equipment Unit Rates" xfId="5642" xr:uid="{937CD17D-F545-4B29-8CC3-BE6DB3431A41}"/>
    <cellStyle name="SAPBEXaggItem 3 2 3" xfId="3844" xr:uid="{00000000-0005-0000-0000-00007B0C0000}"/>
    <cellStyle name="SAPBEXaggItem 3 2_O&amp;M - Equipment Unit Rates" xfId="5641" xr:uid="{EC20DC81-0D02-4708-8C39-7ADC10E3132E}"/>
    <cellStyle name="SAPBEXaggItem 3 3" xfId="3843" xr:uid="{00000000-0005-0000-0000-00007C0C0000}"/>
    <cellStyle name="SAPBEXaggItem 3_O&amp;M - Equipment Unit Rates" xfId="5640" xr:uid="{0537FFED-9CE8-449B-B565-040D313FC9C8}"/>
    <cellStyle name="SAPBEXaggItem 4" xfId="2388" xr:uid="{00000000-0005-0000-0000-00007D0C0000}"/>
    <cellStyle name="SAPBEXaggItem 4 2" xfId="2389" xr:uid="{00000000-0005-0000-0000-00007E0C0000}"/>
    <cellStyle name="SAPBEXaggItem 4 2 2" xfId="3847" xr:uid="{00000000-0005-0000-0000-00007F0C0000}"/>
    <cellStyle name="SAPBEXaggItem 4 2_O&amp;M - Equipment Unit Rates" xfId="5644" xr:uid="{1E4037A9-707E-46BA-A248-E270ABDA7863}"/>
    <cellStyle name="SAPBEXaggItem 4 3" xfId="3846" xr:uid="{00000000-0005-0000-0000-0000800C0000}"/>
    <cellStyle name="SAPBEXaggItem 4_O&amp;M - Equipment Unit Rates" xfId="5643" xr:uid="{7D59526C-4C56-4B9F-B6E3-225054C43719}"/>
    <cellStyle name="SAPBEXaggItem 5" xfId="3836" xr:uid="{00000000-0005-0000-0000-0000810C0000}"/>
    <cellStyle name="SAPBEXaggItem_O&amp;M - Equipment Unit Rates" xfId="5633" xr:uid="{B2C2AC9D-3131-415D-B509-EA6116357361}"/>
    <cellStyle name="SAPBEXaggItemX" xfId="2390" xr:uid="{00000000-0005-0000-0000-0000820C0000}"/>
    <cellStyle name="SAPBEXaggItemX 2" xfId="2391" xr:uid="{00000000-0005-0000-0000-0000830C0000}"/>
    <cellStyle name="SAPBEXaggItemX 2 2" xfId="2392" xr:uid="{00000000-0005-0000-0000-0000840C0000}"/>
    <cellStyle name="SAPBEXaggItemX 2 2 2" xfId="2393" xr:uid="{00000000-0005-0000-0000-0000850C0000}"/>
    <cellStyle name="SAPBEXaggItemX 2 2 2 2" xfId="2394" xr:uid="{00000000-0005-0000-0000-0000860C0000}"/>
    <cellStyle name="SAPBEXaggItemX 2 2 2 2 2" xfId="3852" xr:uid="{00000000-0005-0000-0000-0000870C0000}"/>
    <cellStyle name="SAPBEXaggItemX 2 2 2 2_O&amp;M - Equipment Unit Rates" xfId="5649" xr:uid="{DD4BFBCA-145C-44FB-84C6-C0B2E10B4B57}"/>
    <cellStyle name="SAPBEXaggItemX 2 2 2 3" xfId="3851" xr:uid="{00000000-0005-0000-0000-0000880C0000}"/>
    <cellStyle name="SAPBEXaggItemX 2 2 2_O&amp;M - Equipment Unit Rates" xfId="5648" xr:uid="{84229320-1F46-4C49-A189-06C8073E3FEA}"/>
    <cellStyle name="SAPBEXaggItemX 2 2 3" xfId="3850" xr:uid="{00000000-0005-0000-0000-0000890C0000}"/>
    <cellStyle name="SAPBEXaggItemX 2 2_O&amp;M - Equipment Unit Rates" xfId="5647" xr:uid="{2DCE7145-C15F-40F7-B88A-98382C7741DB}"/>
    <cellStyle name="SAPBEXaggItemX 2 3" xfId="2395" xr:uid="{00000000-0005-0000-0000-00008A0C0000}"/>
    <cellStyle name="SAPBEXaggItemX 2 3 2" xfId="2396" xr:uid="{00000000-0005-0000-0000-00008B0C0000}"/>
    <cellStyle name="SAPBEXaggItemX 2 3 2 2" xfId="3854" xr:uid="{00000000-0005-0000-0000-00008C0C0000}"/>
    <cellStyle name="SAPBEXaggItemX 2 3 2_O&amp;M - Equipment Unit Rates" xfId="5651" xr:uid="{D03A800D-EB50-4CC4-8038-930D15B09FAA}"/>
    <cellStyle name="SAPBEXaggItemX 2 3 3" xfId="3853" xr:uid="{00000000-0005-0000-0000-00008D0C0000}"/>
    <cellStyle name="SAPBEXaggItemX 2 3_O&amp;M - Equipment Unit Rates" xfId="5650" xr:uid="{7887C8E9-C9BE-4F42-B193-EE6008882E58}"/>
    <cellStyle name="SAPBEXaggItemX 2 4" xfId="3849" xr:uid="{00000000-0005-0000-0000-00008E0C0000}"/>
    <cellStyle name="SAPBEXaggItemX 2_O&amp;M - Equipment Unit Rates" xfId="5646" xr:uid="{40C716CA-9273-4DAF-985A-F81E90A747DA}"/>
    <cellStyle name="SAPBEXaggItemX 3" xfId="2397" xr:uid="{00000000-0005-0000-0000-00008F0C0000}"/>
    <cellStyle name="SAPBEXaggItemX 3 2" xfId="2398" xr:uid="{00000000-0005-0000-0000-0000900C0000}"/>
    <cellStyle name="SAPBEXaggItemX 3 2 2" xfId="2399" xr:uid="{00000000-0005-0000-0000-0000910C0000}"/>
    <cellStyle name="SAPBEXaggItemX 3 2 2 2" xfId="3857" xr:uid="{00000000-0005-0000-0000-0000920C0000}"/>
    <cellStyle name="SAPBEXaggItemX 3 2 2_O&amp;M - Equipment Unit Rates" xfId="5654" xr:uid="{91BF659A-923C-48FC-A53B-D4EF63CFDD83}"/>
    <cellStyle name="SAPBEXaggItemX 3 2 3" xfId="3856" xr:uid="{00000000-0005-0000-0000-0000930C0000}"/>
    <cellStyle name="SAPBEXaggItemX 3 2_O&amp;M - Equipment Unit Rates" xfId="5653" xr:uid="{54EFEDCF-95D2-43FE-BC8F-E8E5CF6E3F71}"/>
    <cellStyle name="SAPBEXaggItemX 3 3" xfId="3855" xr:uid="{00000000-0005-0000-0000-0000940C0000}"/>
    <cellStyle name="SAPBEXaggItemX 3_O&amp;M - Equipment Unit Rates" xfId="5652" xr:uid="{5968AA31-4E1E-47AA-A5E1-A67581B16F5D}"/>
    <cellStyle name="SAPBEXaggItemX 4" xfId="2400" xr:uid="{00000000-0005-0000-0000-0000950C0000}"/>
    <cellStyle name="SAPBEXaggItemX 4 2" xfId="2401" xr:uid="{00000000-0005-0000-0000-0000960C0000}"/>
    <cellStyle name="SAPBEXaggItemX 4 2 2" xfId="3859" xr:uid="{00000000-0005-0000-0000-0000970C0000}"/>
    <cellStyle name="SAPBEXaggItemX 4 2_O&amp;M - Equipment Unit Rates" xfId="5656" xr:uid="{6500CF93-272F-4FC2-ABEC-453603060C31}"/>
    <cellStyle name="SAPBEXaggItemX 4 3" xfId="3858" xr:uid="{00000000-0005-0000-0000-0000980C0000}"/>
    <cellStyle name="SAPBEXaggItemX 4_O&amp;M - Equipment Unit Rates" xfId="5655" xr:uid="{F238D4D6-D50B-4D4C-8DF1-38D8D4E4B39B}"/>
    <cellStyle name="SAPBEXaggItemX 5" xfId="3848" xr:uid="{00000000-0005-0000-0000-0000990C0000}"/>
    <cellStyle name="SAPBEXaggItemX_O&amp;M - Equipment Unit Rates" xfId="5645" xr:uid="{1798A20A-BEAA-4B03-BB38-F65754487A1D}"/>
    <cellStyle name="SAPBEXchaText" xfId="2402" xr:uid="{00000000-0005-0000-0000-00009A0C0000}"/>
    <cellStyle name="SAPBEXexcBad7" xfId="2403" xr:uid="{00000000-0005-0000-0000-00009B0C0000}"/>
    <cellStyle name="SAPBEXexcBad7 2" xfId="2404" xr:uid="{00000000-0005-0000-0000-00009C0C0000}"/>
    <cellStyle name="SAPBEXexcBad7 2 2" xfId="2405" xr:uid="{00000000-0005-0000-0000-00009D0C0000}"/>
    <cellStyle name="SAPBEXexcBad7 2 2 2" xfId="2406" xr:uid="{00000000-0005-0000-0000-00009E0C0000}"/>
    <cellStyle name="SAPBEXexcBad7 2 2 2 2" xfId="2407" xr:uid="{00000000-0005-0000-0000-00009F0C0000}"/>
    <cellStyle name="SAPBEXexcBad7 2 2 2 2 2" xfId="3864" xr:uid="{00000000-0005-0000-0000-0000A00C0000}"/>
    <cellStyle name="SAPBEXexcBad7 2 2 2 2_O&amp;M - Equipment Unit Rates" xfId="5661" xr:uid="{6C9A2530-AE0C-474F-86B8-663E6CBB2DC9}"/>
    <cellStyle name="SAPBEXexcBad7 2 2 2 3" xfId="3863" xr:uid="{00000000-0005-0000-0000-0000A10C0000}"/>
    <cellStyle name="SAPBEXexcBad7 2 2 2_O&amp;M - Equipment Unit Rates" xfId="5660" xr:uid="{2AD3D2BA-64B2-4ED5-B13D-78DB3318DA35}"/>
    <cellStyle name="SAPBEXexcBad7 2 2 3" xfId="3862" xr:uid="{00000000-0005-0000-0000-0000A20C0000}"/>
    <cellStyle name="SAPBEXexcBad7 2 2_O&amp;M - Equipment Unit Rates" xfId="5659" xr:uid="{09468284-27CB-4285-A9AF-94B0ADE21D0C}"/>
    <cellStyle name="SAPBEXexcBad7 2 3" xfId="2408" xr:uid="{00000000-0005-0000-0000-0000A30C0000}"/>
    <cellStyle name="SAPBEXexcBad7 2 3 2" xfId="2409" xr:uid="{00000000-0005-0000-0000-0000A40C0000}"/>
    <cellStyle name="SAPBEXexcBad7 2 3 2 2" xfId="3866" xr:uid="{00000000-0005-0000-0000-0000A50C0000}"/>
    <cellStyle name="SAPBEXexcBad7 2 3 2_O&amp;M - Equipment Unit Rates" xfId="5663" xr:uid="{E839103B-BAE9-4ACE-93D6-A1B99286DB3C}"/>
    <cellStyle name="SAPBEXexcBad7 2 3 3" xfId="3865" xr:uid="{00000000-0005-0000-0000-0000A60C0000}"/>
    <cellStyle name="SAPBEXexcBad7 2 3_O&amp;M - Equipment Unit Rates" xfId="5662" xr:uid="{24062B06-6104-440D-87FC-7E9EE56BD300}"/>
    <cellStyle name="SAPBEXexcBad7 2 4" xfId="3861" xr:uid="{00000000-0005-0000-0000-0000A70C0000}"/>
    <cellStyle name="SAPBEXexcBad7 2_O&amp;M - Equipment Unit Rates" xfId="5658" xr:uid="{C0BC8B32-D547-4DEC-8E68-5CD33C270E15}"/>
    <cellStyle name="SAPBEXexcBad7 3" xfId="2410" xr:uid="{00000000-0005-0000-0000-0000A80C0000}"/>
    <cellStyle name="SAPBEXexcBad7 3 2" xfId="2411" xr:uid="{00000000-0005-0000-0000-0000A90C0000}"/>
    <cellStyle name="SAPBEXexcBad7 3 2 2" xfId="2412" xr:uid="{00000000-0005-0000-0000-0000AA0C0000}"/>
    <cellStyle name="SAPBEXexcBad7 3 2 2 2" xfId="3869" xr:uid="{00000000-0005-0000-0000-0000AB0C0000}"/>
    <cellStyle name="SAPBEXexcBad7 3 2 2_O&amp;M - Equipment Unit Rates" xfId="5666" xr:uid="{2D360984-CD9A-4A5C-8464-1E6C8C2A61BD}"/>
    <cellStyle name="SAPBEXexcBad7 3 2 3" xfId="3868" xr:uid="{00000000-0005-0000-0000-0000AC0C0000}"/>
    <cellStyle name="SAPBEXexcBad7 3 2_O&amp;M - Equipment Unit Rates" xfId="5665" xr:uid="{807EC876-6C68-4FEB-926E-8C48B93F87DC}"/>
    <cellStyle name="SAPBEXexcBad7 3 3" xfId="3867" xr:uid="{00000000-0005-0000-0000-0000AD0C0000}"/>
    <cellStyle name="SAPBEXexcBad7 3_O&amp;M - Equipment Unit Rates" xfId="5664" xr:uid="{BBA22F61-6539-47EB-AF3F-9019F1DBBDE8}"/>
    <cellStyle name="SAPBEXexcBad7 4" xfId="2413" xr:uid="{00000000-0005-0000-0000-0000AE0C0000}"/>
    <cellStyle name="SAPBEXexcBad7 4 2" xfId="2414" xr:uid="{00000000-0005-0000-0000-0000AF0C0000}"/>
    <cellStyle name="SAPBEXexcBad7 4 2 2" xfId="3871" xr:uid="{00000000-0005-0000-0000-0000B00C0000}"/>
    <cellStyle name="SAPBEXexcBad7 4 2_O&amp;M - Equipment Unit Rates" xfId="5668" xr:uid="{CCE3D0BB-EFE2-4B2F-8602-9D6AAD7C6EEB}"/>
    <cellStyle name="SAPBEXexcBad7 4 3" xfId="3870" xr:uid="{00000000-0005-0000-0000-0000B10C0000}"/>
    <cellStyle name="SAPBEXexcBad7 4_O&amp;M - Equipment Unit Rates" xfId="5667" xr:uid="{E25C8A71-A970-466F-B86B-D6BB2238E395}"/>
    <cellStyle name="SAPBEXexcBad7 5" xfId="3860" xr:uid="{00000000-0005-0000-0000-0000B20C0000}"/>
    <cellStyle name="SAPBEXexcBad7_O&amp;M - Equipment Unit Rates" xfId="5657" xr:uid="{A7D76093-8118-49D8-BA20-C8C06BEAF641}"/>
    <cellStyle name="SAPBEXexcBad8" xfId="2415" xr:uid="{00000000-0005-0000-0000-0000B30C0000}"/>
    <cellStyle name="SAPBEXexcBad8 2" xfId="2416" xr:uid="{00000000-0005-0000-0000-0000B40C0000}"/>
    <cellStyle name="SAPBEXexcBad8 2 2" xfId="2417" xr:uid="{00000000-0005-0000-0000-0000B50C0000}"/>
    <cellStyle name="SAPBEXexcBad8 2 2 2" xfId="2418" xr:uid="{00000000-0005-0000-0000-0000B60C0000}"/>
    <cellStyle name="SAPBEXexcBad8 2 2 2 2" xfId="2419" xr:uid="{00000000-0005-0000-0000-0000B70C0000}"/>
    <cellStyle name="SAPBEXexcBad8 2 2 2 2 2" xfId="3876" xr:uid="{00000000-0005-0000-0000-0000B80C0000}"/>
    <cellStyle name="SAPBEXexcBad8 2 2 2 2_O&amp;M - Equipment Unit Rates" xfId="5673" xr:uid="{C199F30E-3915-4224-8307-96EF255D3BE4}"/>
    <cellStyle name="SAPBEXexcBad8 2 2 2 3" xfId="3875" xr:uid="{00000000-0005-0000-0000-0000B90C0000}"/>
    <cellStyle name="SAPBEXexcBad8 2 2 2_O&amp;M - Equipment Unit Rates" xfId="5672" xr:uid="{A4B3BC37-E926-46F3-80D1-872CF16FA48C}"/>
    <cellStyle name="SAPBEXexcBad8 2 2 3" xfId="3874" xr:uid="{00000000-0005-0000-0000-0000BA0C0000}"/>
    <cellStyle name="SAPBEXexcBad8 2 2_O&amp;M - Equipment Unit Rates" xfId="5671" xr:uid="{EE5DB452-6CE5-4DCE-AE63-AAA60CE76E5F}"/>
    <cellStyle name="SAPBEXexcBad8 2 3" xfId="2420" xr:uid="{00000000-0005-0000-0000-0000BB0C0000}"/>
    <cellStyle name="SAPBEXexcBad8 2 3 2" xfId="2421" xr:uid="{00000000-0005-0000-0000-0000BC0C0000}"/>
    <cellStyle name="SAPBEXexcBad8 2 3 2 2" xfId="3878" xr:uid="{00000000-0005-0000-0000-0000BD0C0000}"/>
    <cellStyle name="SAPBEXexcBad8 2 3 2_O&amp;M - Equipment Unit Rates" xfId="5675" xr:uid="{0A5E7B9D-00DA-416A-A3D8-8DB4105B24B0}"/>
    <cellStyle name="SAPBEXexcBad8 2 3 3" xfId="3877" xr:uid="{00000000-0005-0000-0000-0000BE0C0000}"/>
    <cellStyle name="SAPBEXexcBad8 2 3_O&amp;M - Equipment Unit Rates" xfId="5674" xr:uid="{AEFDADBE-28EC-4A32-8C48-39AB28A76DD5}"/>
    <cellStyle name="SAPBEXexcBad8 2 4" xfId="3873" xr:uid="{00000000-0005-0000-0000-0000BF0C0000}"/>
    <cellStyle name="SAPBEXexcBad8 2_O&amp;M - Equipment Unit Rates" xfId="5670" xr:uid="{CCA0CE09-D0CD-485F-A9F3-13277F494E44}"/>
    <cellStyle name="SAPBEXexcBad8 3" xfId="2422" xr:uid="{00000000-0005-0000-0000-0000C00C0000}"/>
    <cellStyle name="SAPBEXexcBad8 3 2" xfId="2423" xr:uid="{00000000-0005-0000-0000-0000C10C0000}"/>
    <cellStyle name="SAPBEXexcBad8 3 2 2" xfId="2424" xr:uid="{00000000-0005-0000-0000-0000C20C0000}"/>
    <cellStyle name="SAPBEXexcBad8 3 2 2 2" xfId="3881" xr:uid="{00000000-0005-0000-0000-0000C30C0000}"/>
    <cellStyle name="SAPBEXexcBad8 3 2 2_O&amp;M - Equipment Unit Rates" xfId="5678" xr:uid="{568948FD-619D-49BB-8FF1-8CD42E484E3B}"/>
    <cellStyle name="SAPBEXexcBad8 3 2 3" xfId="3880" xr:uid="{00000000-0005-0000-0000-0000C40C0000}"/>
    <cellStyle name="SAPBEXexcBad8 3 2_O&amp;M - Equipment Unit Rates" xfId="5677" xr:uid="{F060964B-A37F-4A1E-9F70-CCA7119C0450}"/>
    <cellStyle name="SAPBEXexcBad8 3 3" xfId="3879" xr:uid="{00000000-0005-0000-0000-0000C50C0000}"/>
    <cellStyle name="SAPBEXexcBad8 3_O&amp;M - Equipment Unit Rates" xfId="5676" xr:uid="{3668C7DE-20F1-4490-BFF3-858AC2CF7694}"/>
    <cellStyle name="SAPBEXexcBad8 4" xfId="2425" xr:uid="{00000000-0005-0000-0000-0000C60C0000}"/>
    <cellStyle name="SAPBEXexcBad8 4 2" xfId="2426" xr:uid="{00000000-0005-0000-0000-0000C70C0000}"/>
    <cellStyle name="SAPBEXexcBad8 4 2 2" xfId="3883" xr:uid="{00000000-0005-0000-0000-0000C80C0000}"/>
    <cellStyle name="SAPBEXexcBad8 4 2_O&amp;M - Equipment Unit Rates" xfId="5680" xr:uid="{08FF1FCC-D1B4-4E82-8A84-9296C68F3D0B}"/>
    <cellStyle name="SAPBEXexcBad8 4 3" xfId="3882" xr:uid="{00000000-0005-0000-0000-0000C90C0000}"/>
    <cellStyle name="SAPBEXexcBad8 4_O&amp;M - Equipment Unit Rates" xfId="5679" xr:uid="{A8B2C9A0-E641-43C6-AE43-544A5C89D7D9}"/>
    <cellStyle name="SAPBEXexcBad8 5" xfId="3872" xr:uid="{00000000-0005-0000-0000-0000CA0C0000}"/>
    <cellStyle name="SAPBEXexcBad8_O&amp;M - Equipment Unit Rates" xfId="5669" xr:uid="{E2F486AC-9D3D-4DA6-8E2B-5561FB7EC8F2}"/>
    <cellStyle name="SAPBEXexcBad9" xfId="2427" xr:uid="{00000000-0005-0000-0000-0000CB0C0000}"/>
    <cellStyle name="SAPBEXexcBad9 2" xfId="2428" xr:uid="{00000000-0005-0000-0000-0000CC0C0000}"/>
    <cellStyle name="SAPBEXexcBad9 2 2" xfId="2429" xr:uid="{00000000-0005-0000-0000-0000CD0C0000}"/>
    <cellStyle name="SAPBEXexcBad9 2 2 2" xfId="2430" xr:uid="{00000000-0005-0000-0000-0000CE0C0000}"/>
    <cellStyle name="SAPBEXexcBad9 2 2 2 2" xfId="2431" xr:uid="{00000000-0005-0000-0000-0000CF0C0000}"/>
    <cellStyle name="SAPBEXexcBad9 2 2 2 2 2" xfId="3888" xr:uid="{00000000-0005-0000-0000-0000D00C0000}"/>
    <cellStyle name="SAPBEXexcBad9 2 2 2 2_O&amp;M - Equipment Unit Rates" xfId="5685" xr:uid="{23F6ED79-65FF-479E-8AAF-C7AF48755FA6}"/>
    <cellStyle name="SAPBEXexcBad9 2 2 2 3" xfId="3887" xr:uid="{00000000-0005-0000-0000-0000D10C0000}"/>
    <cellStyle name="SAPBEXexcBad9 2 2 2_O&amp;M - Equipment Unit Rates" xfId="5684" xr:uid="{A105D801-84D2-482F-8482-849D5DE8EBF0}"/>
    <cellStyle name="SAPBEXexcBad9 2 2 3" xfId="3886" xr:uid="{00000000-0005-0000-0000-0000D20C0000}"/>
    <cellStyle name="SAPBEXexcBad9 2 2_O&amp;M - Equipment Unit Rates" xfId="5683" xr:uid="{1871B604-0435-4D4F-B1EF-6F7B7A53F0A7}"/>
    <cellStyle name="SAPBEXexcBad9 2 3" xfId="2432" xr:uid="{00000000-0005-0000-0000-0000D30C0000}"/>
    <cellStyle name="SAPBEXexcBad9 2 3 2" xfId="2433" xr:uid="{00000000-0005-0000-0000-0000D40C0000}"/>
    <cellStyle name="SAPBEXexcBad9 2 3 2 2" xfId="3890" xr:uid="{00000000-0005-0000-0000-0000D50C0000}"/>
    <cellStyle name="SAPBEXexcBad9 2 3 2_O&amp;M - Equipment Unit Rates" xfId="5687" xr:uid="{3560ED65-050F-4C05-A54F-CE8413D25B51}"/>
    <cellStyle name="SAPBEXexcBad9 2 3 3" xfId="3889" xr:uid="{00000000-0005-0000-0000-0000D60C0000}"/>
    <cellStyle name="SAPBEXexcBad9 2 3_O&amp;M - Equipment Unit Rates" xfId="5686" xr:uid="{688C9D12-1F8B-4803-92FF-E47B4A953DEA}"/>
    <cellStyle name="SAPBEXexcBad9 2 4" xfId="3885" xr:uid="{00000000-0005-0000-0000-0000D70C0000}"/>
    <cellStyle name="SAPBEXexcBad9 2_O&amp;M - Equipment Unit Rates" xfId="5682" xr:uid="{413B3144-39C6-41D1-B7EA-19B1F1DA002E}"/>
    <cellStyle name="SAPBEXexcBad9 3" xfId="2434" xr:uid="{00000000-0005-0000-0000-0000D80C0000}"/>
    <cellStyle name="SAPBEXexcBad9 3 2" xfId="2435" xr:uid="{00000000-0005-0000-0000-0000D90C0000}"/>
    <cellStyle name="SAPBEXexcBad9 3 2 2" xfId="2436" xr:uid="{00000000-0005-0000-0000-0000DA0C0000}"/>
    <cellStyle name="SAPBEXexcBad9 3 2 2 2" xfId="3893" xr:uid="{00000000-0005-0000-0000-0000DB0C0000}"/>
    <cellStyle name="SAPBEXexcBad9 3 2 2_O&amp;M - Equipment Unit Rates" xfId="5690" xr:uid="{3E005BAB-E9D0-4952-B3D8-AEE5E93B105F}"/>
    <cellStyle name="SAPBEXexcBad9 3 2 3" xfId="3892" xr:uid="{00000000-0005-0000-0000-0000DC0C0000}"/>
    <cellStyle name="SAPBEXexcBad9 3 2_O&amp;M - Equipment Unit Rates" xfId="5689" xr:uid="{B2045599-2CBF-4441-826E-AA88E9B7D7E1}"/>
    <cellStyle name="SAPBEXexcBad9 3 3" xfId="3891" xr:uid="{00000000-0005-0000-0000-0000DD0C0000}"/>
    <cellStyle name="SAPBEXexcBad9 3_O&amp;M - Equipment Unit Rates" xfId="5688" xr:uid="{619E309E-C264-40F3-8D00-030E6C8AE34C}"/>
    <cellStyle name="SAPBEXexcBad9 4" xfId="2437" xr:uid="{00000000-0005-0000-0000-0000DE0C0000}"/>
    <cellStyle name="SAPBEXexcBad9 4 2" xfId="2438" xr:uid="{00000000-0005-0000-0000-0000DF0C0000}"/>
    <cellStyle name="SAPBEXexcBad9 4 2 2" xfId="3895" xr:uid="{00000000-0005-0000-0000-0000E00C0000}"/>
    <cellStyle name="SAPBEXexcBad9 4 2_O&amp;M - Equipment Unit Rates" xfId="5692" xr:uid="{9E09170F-4270-4BFF-8BAF-68C108789871}"/>
    <cellStyle name="SAPBEXexcBad9 4 3" xfId="3894" xr:uid="{00000000-0005-0000-0000-0000E10C0000}"/>
    <cellStyle name="SAPBEXexcBad9 4_O&amp;M - Equipment Unit Rates" xfId="5691" xr:uid="{08DE44AC-6DB9-4EB0-A721-D4139FBFC836}"/>
    <cellStyle name="SAPBEXexcBad9 5" xfId="3884" xr:uid="{00000000-0005-0000-0000-0000E20C0000}"/>
    <cellStyle name="SAPBEXexcBad9_O&amp;M - Equipment Unit Rates" xfId="5681" xr:uid="{9B2F7FB7-C46A-4580-A8C7-BB4E01887B27}"/>
    <cellStyle name="SAPBEXexcCritical4" xfId="2439" xr:uid="{00000000-0005-0000-0000-0000E30C0000}"/>
    <cellStyle name="SAPBEXexcCritical4 2" xfId="2440" xr:uid="{00000000-0005-0000-0000-0000E40C0000}"/>
    <cellStyle name="SAPBEXexcCritical4 2 2" xfId="2441" xr:uid="{00000000-0005-0000-0000-0000E50C0000}"/>
    <cellStyle name="SAPBEXexcCritical4 2 2 2" xfId="2442" xr:uid="{00000000-0005-0000-0000-0000E60C0000}"/>
    <cellStyle name="SAPBEXexcCritical4 2 2 2 2" xfId="2443" xr:uid="{00000000-0005-0000-0000-0000E70C0000}"/>
    <cellStyle name="SAPBEXexcCritical4 2 2 2 2 2" xfId="3900" xr:uid="{00000000-0005-0000-0000-0000E80C0000}"/>
    <cellStyle name="SAPBEXexcCritical4 2 2 2 2_O&amp;M - Equipment Unit Rates" xfId="5697" xr:uid="{F89CE8A9-DE38-47B1-AB3D-E3E173723516}"/>
    <cellStyle name="SAPBEXexcCritical4 2 2 2 3" xfId="3899" xr:uid="{00000000-0005-0000-0000-0000E90C0000}"/>
    <cellStyle name="SAPBEXexcCritical4 2 2 2_O&amp;M - Equipment Unit Rates" xfId="5696" xr:uid="{FE0AAB82-DB09-45AD-B556-B844714EA57D}"/>
    <cellStyle name="SAPBEXexcCritical4 2 2 3" xfId="3898" xr:uid="{00000000-0005-0000-0000-0000EA0C0000}"/>
    <cellStyle name="SAPBEXexcCritical4 2 2_O&amp;M - Equipment Unit Rates" xfId="5695" xr:uid="{E59D77B2-A184-47E2-B1A7-BC54C886FB5D}"/>
    <cellStyle name="SAPBEXexcCritical4 2 3" xfId="2444" xr:uid="{00000000-0005-0000-0000-0000EB0C0000}"/>
    <cellStyle name="SAPBEXexcCritical4 2 3 2" xfId="2445" xr:uid="{00000000-0005-0000-0000-0000EC0C0000}"/>
    <cellStyle name="SAPBEXexcCritical4 2 3 2 2" xfId="3902" xr:uid="{00000000-0005-0000-0000-0000ED0C0000}"/>
    <cellStyle name="SAPBEXexcCritical4 2 3 2_O&amp;M - Equipment Unit Rates" xfId="5699" xr:uid="{E5FF7B6B-CAEC-40B9-8C1E-59B05174C62D}"/>
    <cellStyle name="SAPBEXexcCritical4 2 3 3" xfId="3901" xr:uid="{00000000-0005-0000-0000-0000EE0C0000}"/>
    <cellStyle name="SAPBEXexcCritical4 2 3_O&amp;M - Equipment Unit Rates" xfId="5698" xr:uid="{5B70A396-A371-4C63-9C5F-998BA37B4DFE}"/>
    <cellStyle name="SAPBEXexcCritical4 2 4" xfId="3897" xr:uid="{00000000-0005-0000-0000-0000EF0C0000}"/>
    <cellStyle name="SAPBEXexcCritical4 2_O&amp;M - Equipment Unit Rates" xfId="5694" xr:uid="{0FE807FF-8CE2-4F95-A58A-2856B5B06342}"/>
    <cellStyle name="SAPBEXexcCritical4 3" xfId="2446" xr:uid="{00000000-0005-0000-0000-0000F00C0000}"/>
    <cellStyle name="SAPBEXexcCritical4 3 2" xfId="2447" xr:uid="{00000000-0005-0000-0000-0000F10C0000}"/>
    <cellStyle name="SAPBEXexcCritical4 3 2 2" xfId="2448" xr:uid="{00000000-0005-0000-0000-0000F20C0000}"/>
    <cellStyle name="SAPBEXexcCritical4 3 2 2 2" xfId="3905" xr:uid="{00000000-0005-0000-0000-0000F30C0000}"/>
    <cellStyle name="SAPBEXexcCritical4 3 2 2_O&amp;M - Equipment Unit Rates" xfId="5702" xr:uid="{CBC46B95-7D00-4709-B5BB-08F5973BE3D0}"/>
    <cellStyle name="SAPBEXexcCritical4 3 2 3" xfId="3904" xr:uid="{00000000-0005-0000-0000-0000F40C0000}"/>
    <cellStyle name="SAPBEXexcCritical4 3 2_O&amp;M - Equipment Unit Rates" xfId="5701" xr:uid="{E0BBB779-2BC5-4625-8E97-5E77DCAD9FFB}"/>
    <cellStyle name="SAPBEXexcCritical4 3 3" xfId="3903" xr:uid="{00000000-0005-0000-0000-0000F50C0000}"/>
    <cellStyle name="SAPBEXexcCritical4 3_O&amp;M - Equipment Unit Rates" xfId="5700" xr:uid="{6AB36947-DBC7-43D1-84FD-6B9ECBFA3912}"/>
    <cellStyle name="SAPBEXexcCritical4 4" xfId="2449" xr:uid="{00000000-0005-0000-0000-0000F60C0000}"/>
    <cellStyle name="SAPBEXexcCritical4 4 2" xfId="2450" xr:uid="{00000000-0005-0000-0000-0000F70C0000}"/>
    <cellStyle name="SAPBEXexcCritical4 4 2 2" xfId="3907" xr:uid="{00000000-0005-0000-0000-0000F80C0000}"/>
    <cellStyle name="SAPBEXexcCritical4 4 2_O&amp;M - Equipment Unit Rates" xfId="5704" xr:uid="{008E784F-057D-4286-8C05-6934F54B3991}"/>
    <cellStyle name="SAPBEXexcCritical4 4 3" xfId="3906" xr:uid="{00000000-0005-0000-0000-0000F90C0000}"/>
    <cellStyle name="SAPBEXexcCritical4 4_O&amp;M - Equipment Unit Rates" xfId="5703" xr:uid="{0A16C690-3CAC-47FF-8295-A9B4F63FD67A}"/>
    <cellStyle name="SAPBEXexcCritical4 5" xfId="3896" xr:uid="{00000000-0005-0000-0000-0000FA0C0000}"/>
    <cellStyle name="SAPBEXexcCritical4_O&amp;M - Equipment Unit Rates" xfId="5693" xr:uid="{3CD6C510-1680-4C52-BB09-5313E7848ED7}"/>
    <cellStyle name="SAPBEXexcCritical5" xfId="2451" xr:uid="{00000000-0005-0000-0000-0000FB0C0000}"/>
    <cellStyle name="SAPBEXexcCritical5 2" xfId="2452" xr:uid="{00000000-0005-0000-0000-0000FC0C0000}"/>
    <cellStyle name="SAPBEXexcCritical5 2 2" xfId="2453" xr:uid="{00000000-0005-0000-0000-0000FD0C0000}"/>
    <cellStyle name="SAPBEXexcCritical5 2 2 2" xfId="2454" xr:uid="{00000000-0005-0000-0000-0000FE0C0000}"/>
    <cellStyle name="SAPBEXexcCritical5 2 2 2 2" xfId="2455" xr:uid="{00000000-0005-0000-0000-0000FF0C0000}"/>
    <cellStyle name="SAPBEXexcCritical5 2 2 2 2 2" xfId="3912" xr:uid="{00000000-0005-0000-0000-0000000D0000}"/>
    <cellStyle name="SAPBEXexcCritical5 2 2 2 2_O&amp;M - Equipment Unit Rates" xfId="5709" xr:uid="{049A09FD-9EA3-4D51-9F01-BF90229C0F7C}"/>
    <cellStyle name="SAPBEXexcCritical5 2 2 2 3" xfId="3911" xr:uid="{00000000-0005-0000-0000-0000010D0000}"/>
    <cellStyle name="SAPBEXexcCritical5 2 2 2_O&amp;M - Equipment Unit Rates" xfId="5708" xr:uid="{C65F2FEF-B5DD-4E18-9CAC-BF7E0A66A77B}"/>
    <cellStyle name="SAPBEXexcCritical5 2 2 3" xfId="3910" xr:uid="{00000000-0005-0000-0000-0000020D0000}"/>
    <cellStyle name="SAPBEXexcCritical5 2 2_O&amp;M - Equipment Unit Rates" xfId="5707" xr:uid="{83BB4C66-F04C-4906-ABC5-A9785C7B5C9F}"/>
    <cellStyle name="SAPBEXexcCritical5 2 3" xfId="2456" xr:uid="{00000000-0005-0000-0000-0000030D0000}"/>
    <cellStyle name="SAPBEXexcCritical5 2 3 2" xfId="2457" xr:uid="{00000000-0005-0000-0000-0000040D0000}"/>
    <cellStyle name="SAPBEXexcCritical5 2 3 2 2" xfId="3914" xr:uid="{00000000-0005-0000-0000-0000050D0000}"/>
    <cellStyle name="SAPBEXexcCritical5 2 3 2_O&amp;M - Equipment Unit Rates" xfId="5711" xr:uid="{883254B2-3FF3-4B93-BB4E-D547F7D339C9}"/>
    <cellStyle name="SAPBEXexcCritical5 2 3 3" xfId="3913" xr:uid="{00000000-0005-0000-0000-0000060D0000}"/>
    <cellStyle name="SAPBEXexcCritical5 2 3_O&amp;M - Equipment Unit Rates" xfId="5710" xr:uid="{10F54347-E6C4-4FF1-BFB8-CF208F09C4C8}"/>
    <cellStyle name="SAPBEXexcCritical5 2 4" xfId="3909" xr:uid="{00000000-0005-0000-0000-0000070D0000}"/>
    <cellStyle name="SAPBEXexcCritical5 2_O&amp;M - Equipment Unit Rates" xfId="5706" xr:uid="{8A02C423-27C3-4EC5-A119-DD9317DA7DAE}"/>
    <cellStyle name="SAPBEXexcCritical5 3" xfId="2458" xr:uid="{00000000-0005-0000-0000-0000080D0000}"/>
    <cellStyle name="SAPBEXexcCritical5 3 2" xfId="2459" xr:uid="{00000000-0005-0000-0000-0000090D0000}"/>
    <cellStyle name="SAPBEXexcCritical5 3 2 2" xfId="2460" xr:uid="{00000000-0005-0000-0000-00000A0D0000}"/>
    <cellStyle name="SAPBEXexcCritical5 3 2 2 2" xfId="3917" xr:uid="{00000000-0005-0000-0000-00000B0D0000}"/>
    <cellStyle name="SAPBEXexcCritical5 3 2 2_O&amp;M - Equipment Unit Rates" xfId="5714" xr:uid="{E271C8F0-0BBE-4C2F-9D90-907E7A80EA00}"/>
    <cellStyle name="SAPBEXexcCritical5 3 2 3" xfId="3916" xr:uid="{00000000-0005-0000-0000-00000C0D0000}"/>
    <cellStyle name="SAPBEXexcCritical5 3 2_O&amp;M - Equipment Unit Rates" xfId="5713" xr:uid="{9164F8CC-2E25-453C-BB17-9AC060540A24}"/>
    <cellStyle name="SAPBEXexcCritical5 3 3" xfId="3915" xr:uid="{00000000-0005-0000-0000-00000D0D0000}"/>
    <cellStyle name="SAPBEXexcCritical5 3_O&amp;M - Equipment Unit Rates" xfId="5712" xr:uid="{D1424945-3140-4C3C-B5B3-B1862FEA14A0}"/>
    <cellStyle name="SAPBEXexcCritical5 4" xfId="2461" xr:uid="{00000000-0005-0000-0000-00000E0D0000}"/>
    <cellStyle name="SAPBEXexcCritical5 4 2" xfId="2462" xr:uid="{00000000-0005-0000-0000-00000F0D0000}"/>
    <cellStyle name="SAPBEXexcCritical5 4 2 2" xfId="3919" xr:uid="{00000000-0005-0000-0000-0000100D0000}"/>
    <cellStyle name="SAPBEXexcCritical5 4 2_O&amp;M - Equipment Unit Rates" xfId="5716" xr:uid="{32F217A4-BBE1-42D8-AD5C-45B13F8630BF}"/>
    <cellStyle name="SAPBEXexcCritical5 4 3" xfId="3918" xr:uid="{00000000-0005-0000-0000-0000110D0000}"/>
    <cellStyle name="SAPBEXexcCritical5 4_O&amp;M - Equipment Unit Rates" xfId="5715" xr:uid="{32072FC2-06B8-44B4-B587-BE2353F91336}"/>
    <cellStyle name="SAPBEXexcCritical5 5" xfId="3908" xr:uid="{00000000-0005-0000-0000-0000120D0000}"/>
    <cellStyle name="SAPBEXexcCritical5_O&amp;M - Equipment Unit Rates" xfId="5705" xr:uid="{65E9BCDF-B2A6-45B9-B3E4-1DE447458EF3}"/>
    <cellStyle name="SAPBEXexcCritical6" xfId="2463" xr:uid="{00000000-0005-0000-0000-0000130D0000}"/>
    <cellStyle name="SAPBEXexcCritical6 2" xfId="2464" xr:uid="{00000000-0005-0000-0000-0000140D0000}"/>
    <cellStyle name="SAPBEXexcCritical6 2 2" xfId="2465" xr:uid="{00000000-0005-0000-0000-0000150D0000}"/>
    <cellStyle name="SAPBEXexcCritical6 2 2 2" xfId="2466" xr:uid="{00000000-0005-0000-0000-0000160D0000}"/>
    <cellStyle name="SAPBEXexcCritical6 2 2 2 2" xfId="2467" xr:uid="{00000000-0005-0000-0000-0000170D0000}"/>
    <cellStyle name="SAPBEXexcCritical6 2 2 2 2 2" xfId="3924" xr:uid="{00000000-0005-0000-0000-0000180D0000}"/>
    <cellStyle name="SAPBEXexcCritical6 2 2 2 2_O&amp;M - Equipment Unit Rates" xfId="5721" xr:uid="{418A1A32-8F6A-428D-B486-42755DE7BE13}"/>
    <cellStyle name="SAPBEXexcCritical6 2 2 2 3" xfId="3923" xr:uid="{00000000-0005-0000-0000-0000190D0000}"/>
    <cellStyle name="SAPBEXexcCritical6 2 2 2_O&amp;M - Equipment Unit Rates" xfId="5720" xr:uid="{0E5CA61A-D082-4133-9AD6-C85AF646003C}"/>
    <cellStyle name="SAPBEXexcCritical6 2 2 3" xfId="3922" xr:uid="{00000000-0005-0000-0000-00001A0D0000}"/>
    <cellStyle name="SAPBEXexcCritical6 2 2_O&amp;M - Equipment Unit Rates" xfId="5719" xr:uid="{BB84D411-C985-48DA-B963-022FF7260383}"/>
    <cellStyle name="SAPBEXexcCritical6 2 3" xfId="2468" xr:uid="{00000000-0005-0000-0000-00001B0D0000}"/>
    <cellStyle name="SAPBEXexcCritical6 2 3 2" xfId="2469" xr:uid="{00000000-0005-0000-0000-00001C0D0000}"/>
    <cellStyle name="SAPBEXexcCritical6 2 3 2 2" xfId="3926" xr:uid="{00000000-0005-0000-0000-00001D0D0000}"/>
    <cellStyle name="SAPBEXexcCritical6 2 3 2_O&amp;M - Equipment Unit Rates" xfId="5723" xr:uid="{3A6D61F0-469E-4111-A9E2-57380A4AF77C}"/>
    <cellStyle name="SAPBEXexcCritical6 2 3 3" xfId="3925" xr:uid="{00000000-0005-0000-0000-00001E0D0000}"/>
    <cellStyle name="SAPBEXexcCritical6 2 3_O&amp;M - Equipment Unit Rates" xfId="5722" xr:uid="{6D8C6034-DA4C-404A-8B7C-92CE962AC8B7}"/>
    <cellStyle name="SAPBEXexcCritical6 2 4" xfId="3921" xr:uid="{00000000-0005-0000-0000-00001F0D0000}"/>
    <cellStyle name="SAPBEXexcCritical6 2_O&amp;M - Equipment Unit Rates" xfId="5718" xr:uid="{F132D74E-0312-48B1-BB02-4C70494F46ED}"/>
    <cellStyle name="SAPBEXexcCritical6 3" xfId="2470" xr:uid="{00000000-0005-0000-0000-0000200D0000}"/>
    <cellStyle name="SAPBEXexcCritical6 3 2" xfId="2471" xr:uid="{00000000-0005-0000-0000-0000210D0000}"/>
    <cellStyle name="SAPBEXexcCritical6 3 2 2" xfId="2472" xr:uid="{00000000-0005-0000-0000-0000220D0000}"/>
    <cellStyle name="SAPBEXexcCritical6 3 2 2 2" xfId="3929" xr:uid="{00000000-0005-0000-0000-0000230D0000}"/>
    <cellStyle name="SAPBEXexcCritical6 3 2 2_O&amp;M - Equipment Unit Rates" xfId="5726" xr:uid="{E6C91F88-52F8-461D-B50C-066B44B609DA}"/>
    <cellStyle name="SAPBEXexcCritical6 3 2 3" xfId="3928" xr:uid="{00000000-0005-0000-0000-0000240D0000}"/>
    <cellStyle name="SAPBEXexcCritical6 3 2_O&amp;M - Equipment Unit Rates" xfId="5725" xr:uid="{49B09F94-4A15-401C-A76A-E471FB018F73}"/>
    <cellStyle name="SAPBEXexcCritical6 3 3" xfId="3927" xr:uid="{00000000-0005-0000-0000-0000250D0000}"/>
    <cellStyle name="SAPBEXexcCritical6 3_O&amp;M - Equipment Unit Rates" xfId="5724" xr:uid="{25BCBC3A-1DDD-4869-97D7-D86A2F692B65}"/>
    <cellStyle name="SAPBEXexcCritical6 4" xfId="2473" xr:uid="{00000000-0005-0000-0000-0000260D0000}"/>
    <cellStyle name="SAPBEXexcCritical6 4 2" xfId="2474" xr:uid="{00000000-0005-0000-0000-0000270D0000}"/>
    <cellStyle name="SAPBEXexcCritical6 4 2 2" xfId="3931" xr:uid="{00000000-0005-0000-0000-0000280D0000}"/>
    <cellStyle name="SAPBEXexcCritical6 4 2_O&amp;M - Equipment Unit Rates" xfId="5728" xr:uid="{A09869D3-6CA1-4292-AC1D-08782AC1BCF9}"/>
    <cellStyle name="SAPBEXexcCritical6 4 3" xfId="3930" xr:uid="{00000000-0005-0000-0000-0000290D0000}"/>
    <cellStyle name="SAPBEXexcCritical6 4_O&amp;M - Equipment Unit Rates" xfId="5727" xr:uid="{6CC0C510-8197-41D8-98B0-BD1A0C89B202}"/>
    <cellStyle name="SAPBEXexcCritical6 5" xfId="3920" xr:uid="{00000000-0005-0000-0000-00002A0D0000}"/>
    <cellStyle name="SAPBEXexcCritical6_O&amp;M - Equipment Unit Rates" xfId="5717" xr:uid="{F5F2A0C5-E6E1-4027-80D9-7876D3B2C018}"/>
    <cellStyle name="SAPBEXexcGood1" xfId="2475" xr:uid="{00000000-0005-0000-0000-00002B0D0000}"/>
    <cellStyle name="SAPBEXexcGood1 2" xfId="2476" xr:uid="{00000000-0005-0000-0000-00002C0D0000}"/>
    <cellStyle name="SAPBEXexcGood1 2 2" xfId="2477" xr:uid="{00000000-0005-0000-0000-00002D0D0000}"/>
    <cellStyle name="SAPBEXexcGood1 2 2 2" xfId="2478" xr:uid="{00000000-0005-0000-0000-00002E0D0000}"/>
    <cellStyle name="SAPBEXexcGood1 2 2 2 2" xfId="2479" xr:uid="{00000000-0005-0000-0000-00002F0D0000}"/>
    <cellStyle name="SAPBEXexcGood1 2 2 2 2 2" xfId="3936" xr:uid="{00000000-0005-0000-0000-0000300D0000}"/>
    <cellStyle name="SAPBEXexcGood1 2 2 2 2_O&amp;M - Equipment Unit Rates" xfId="5733" xr:uid="{E63E6B28-8E9F-432B-AF78-E4D4F410C7A9}"/>
    <cellStyle name="SAPBEXexcGood1 2 2 2 3" xfId="3935" xr:uid="{00000000-0005-0000-0000-0000310D0000}"/>
    <cellStyle name="SAPBEXexcGood1 2 2 2_O&amp;M - Equipment Unit Rates" xfId="5732" xr:uid="{F80F5D47-2DD1-4C9D-BDE7-AF6A5DF3B008}"/>
    <cellStyle name="SAPBEXexcGood1 2 2 3" xfId="3934" xr:uid="{00000000-0005-0000-0000-0000320D0000}"/>
    <cellStyle name="SAPBEXexcGood1 2 2_O&amp;M - Equipment Unit Rates" xfId="5731" xr:uid="{7A9411EC-6B53-46F7-901F-1A55243227D3}"/>
    <cellStyle name="SAPBEXexcGood1 2 3" xfId="2480" xr:uid="{00000000-0005-0000-0000-0000330D0000}"/>
    <cellStyle name="SAPBEXexcGood1 2 3 2" xfId="2481" xr:uid="{00000000-0005-0000-0000-0000340D0000}"/>
    <cellStyle name="SAPBEXexcGood1 2 3 2 2" xfId="3938" xr:uid="{00000000-0005-0000-0000-0000350D0000}"/>
    <cellStyle name="SAPBEXexcGood1 2 3 2_O&amp;M - Equipment Unit Rates" xfId="5735" xr:uid="{9F7E690D-6294-41F0-AFCD-0453797F04B7}"/>
    <cellStyle name="SAPBEXexcGood1 2 3 3" xfId="3937" xr:uid="{00000000-0005-0000-0000-0000360D0000}"/>
    <cellStyle name="SAPBEXexcGood1 2 3_O&amp;M - Equipment Unit Rates" xfId="5734" xr:uid="{62125896-8414-441A-A05E-0C61B716E0C9}"/>
    <cellStyle name="SAPBEXexcGood1 2 4" xfId="3933" xr:uid="{00000000-0005-0000-0000-0000370D0000}"/>
    <cellStyle name="SAPBEXexcGood1 2_O&amp;M - Equipment Unit Rates" xfId="5730" xr:uid="{11B8D766-F381-4E66-AF00-EE3CFC3DEDA6}"/>
    <cellStyle name="SAPBEXexcGood1 3" xfId="2482" xr:uid="{00000000-0005-0000-0000-0000380D0000}"/>
    <cellStyle name="SAPBEXexcGood1 3 2" xfId="2483" xr:uid="{00000000-0005-0000-0000-0000390D0000}"/>
    <cellStyle name="SAPBEXexcGood1 3 2 2" xfId="2484" xr:uid="{00000000-0005-0000-0000-00003A0D0000}"/>
    <cellStyle name="SAPBEXexcGood1 3 2 2 2" xfId="3941" xr:uid="{00000000-0005-0000-0000-00003B0D0000}"/>
    <cellStyle name="SAPBEXexcGood1 3 2 2_O&amp;M - Equipment Unit Rates" xfId="5738" xr:uid="{248F0A63-D21E-4B1F-A937-545CCFC9ED06}"/>
    <cellStyle name="SAPBEXexcGood1 3 2 3" xfId="3940" xr:uid="{00000000-0005-0000-0000-00003C0D0000}"/>
    <cellStyle name="SAPBEXexcGood1 3 2_O&amp;M - Equipment Unit Rates" xfId="5737" xr:uid="{A7C664C0-B900-42E3-AC08-3F8230DBE30F}"/>
    <cellStyle name="SAPBEXexcGood1 3 3" xfId="3939" xr:uid="{00000000-0005-0000-0000-00003D0D0000}"/>
    <cellStyle name="SAPBEXexcGood1 3_O&amp;M - Equipment Unit Rates" xfId="5736" xr:uid="{421A9028-8CAE-4230-80FD-164B17BC5395}"/>
    <cellStyle name="SAPBEXexcGood1 4" xfId="2485" xr:uid="{00000000-0005-0000-0000-00003E0D0000}"/>
    <cellStyle name="SAPBEXexcGood1 4 2" xfId="2486" xr:uid="{00000000-0005-0000-0000-00003F0D0000}"/>
    <cellStyle name="SAPBEXexcGood1 4 2 2" xfId="3943" xr:uid="{00000000-0005-0000-0000-0000400D0000}"/>
    <cellStyle name="SAPBEXexcGood1 4 2_O&amp;M - Equipment Unit Rates" xfId="5740" xr:uid="{8BC249E1-8532-47E8-8517-7C7C1868AD8B}"/>
    <cellStyle name="SAPBEXexcGood1 4 3" xfId="3942" xr:uid="{00000000-0005-0000-0000-0000410D0000}"/>
    <cellStyle name="SAPBEXexcGood1 4_O&amp;M - Equipment Unit Rates" xfId="5739" xr:uid="{76BA69AB-97DB-4F7D-BE95-54100A36197C}"/>
    <cellStyle name="SAPBEXexcGood1 5" xfId="3932" xr:uid="{00000000-0005-0000-0000-0000420D0000}"/>
    <cellStyle name="SAPBEXexcGood1_O&amp;M - Equipment Unit Rates" xfId="5729" xr:uid="{35E73D05-BF2A-4270-925A-81C2134CF0BF}"/>
    <cellStyle name="SAPBEXexcGood2" xfId="2487" xr:uid="{00000000-0005-0000-0000-0000430D0000}"/>
    <cellStyle name="SAPBEXexcGood2 2" xfId="2488" xr:uid="{00000000-0005-0000-0000-0000440D0000}"/>
    <cellStyle name="SAPBEXexcGood2 2 2" xfId="2489" xr:uid="{00000000-0005-0000-0000-0000450D0000}"/>
    <cellStyle name="SAPBEXexcGood2 2 2 2" xfId="2490" xr:uid="{00000000-0005-0000-0000-0000460D0000}"/>
    <cellStyle name="SAPBEXexcGood2 2 2 2 2" xfId="2491" xr:uid="{00000000-0005-0000-0000-0000470D0000}"/>
    <cellStyle name="SAPBEXexcGood2 2 2 2 2 2" xfId="3948" xr:uid="{00000000-0005-0000-0000-0000480D0000}"/>
    <cellStyle name="SAPBEXexcGood2 2 2 2 2_O&amp;M - Equipment Unit Rates" xfId="5745" xr:uid="{6467E7C3-3433-4FF7-BDAB-717976818778}"/>
    <cellStyle name="SAPBEXexcGood2 2 2 2 3" xfId="3947" xr:uid="{00000000-0005-0000-0000-0000490D0000}"/>
    <cellStyle name="SAPBEXexcGood2 2 2 2_O&amp;M - Equipment Unit Rates" xfId="5744" xr:uid="{B34187E3-C203-4BF1-A1DC-4B58F6780227}"/>
    <cellStyle name="SAPBEXexcGood2 2 2 3" xfId="3946" xr:uid="{00000000-0005-0000-0000-00004A0D0000}"/>
    <cellStyle name="SAPBEXexcGood2 2 2_O&amp;M - Equipment Unit Rates" xfId="5743" xr:uid="{474A94F4-BAA2-41AD-897E-5FF17F4C8EB5}"/>
    <cellStyle name="SAPBEXexcGood2 2 3" xfId="2492" xr:uid="{00000000-0005-0000-0000-00004B0D0000}"/>
    <cellStyle name="SAPBEXexcGood2 2 3 2" xfId="2493" xr:uid="{00000000-0005-0000-0000-00004C0D0000}"/>
    <cellStyle name="SAPBEXexcGood2 2 3 2 2" xfId="3950" xr:uid="{00000000-0005-0000-0000-00004D0D0000}"/>
    <cellStyle name="SAPBEXexcGood2 2 3 2_O&amp;M - Equipment Unit Rates" xfId="5747" xr:uid="{930FFEE8-CCB7-465A-9395-94962F1A26F8}"/>
    <cellStyle name="SAPBEXexcGood2 2 3 3" xfId="3949" xr:uid="{00000000-0005-0000-0000-00004E0D0000}"/>
    <cellStyle name="SAPBEXexcGood2 2 3_O&amp;M - Equipment Unit Rates" xfId="5746" xr:uid="{24D76123-96F5-4520-B59D-AFC30B11DC1A}"/>
    <cellStyle name="SAPBEXexcGood2 2 4" xfId="3945" xr:uid="{00000000-0005-0000-0000-00004F0D0000}"/>
    <cellStyle name="SAPBEXexcGood2 2_O&amp;M - Equipment Unit Rates" xfId="5742" xr:uid="{414D0B9E-B6C9-4ECF-9EA6-6F0184E688CF}"/>
    <cellStyle name="SAPBEXexcGood2 3" xfId="2494" xr:uid="{00000000-0005-0000-0000-0000500D0000}"/>
    <cellStyle name="SAPBEXexcGood2 3 2" xfId="2495" xr:uid="{00000000-0005-0000-0000-0000510D0000}"/>
    <cellStyle name="SAPBEXexcGood2 3 2 2" xfId="2496" xr:uid="{00000000-0005-0000-0000-0000520D0000}"/>
    <cellStyle name="SAPBEXexcGood2 3 2 2 2" xfId="3953" xr:uid="{00000000-0005-0000-0000-0000530D0000}"/>
    <cellStyle name="SAPBEXexcGood2 3 2 2_O&amp;M - Equipment Unit Rates" xfId="5750" xr:uid="{DE87020E-781E-41BE-96FD-F4F424621381}"/>
    <cellStyle name="SAPBEXexcGood2 3 2 3" xfId="3952" xr:uid="{00000000-0005-0000-0000-0000540D0000}"/>
    <cellStyle name="SAPBEXexcGood2 3 2_O&amp;M - Equipment Unit Rates" xfId="5749" xr:uid="{34583CCE-5D3F-47DF-9480-2304B2F72BFF}"/>
    <cellStyle name="SAPBEXexcGood2 3 3" xfId="3951" xr:uid="{00000000-0005-0000-0000-0000550D0000}"/>
    <cellStyle name="SAPBEXexcGood2 3_O&amp;M - Equipment Unit Rates" xfId="5748" xr:uid="{0278CDF3-B00E-462C-AEAD-A21D81A91303}"/>
    <cellStyle name="SAPBEXexcGood2 4" xfId="2497" xr:uid="{00000000-0005-0000-0000-0000560D0000}"/>
    <cellStyle name="SAPBEXexcGood2 4 2" xfId="2498" xr:uid="{00000000-0005-0000-0000-0000570D0000}"/>
    <cellStyle name="SAPBEXexcGood2 4 2 2" xfId="3955" xr:uid="{00000000-0005-0000-0000-0000580D0000}"/>
    <cellStyle name="SAPBEXexcGood2 4 2_O&amp;M - Equipment Unit Rates" xfId="5752" xr:uid="{7966E580-651C-4D5D-A023-9FE84760C7B5}"/>
    <cellStyle name="SAPBEXexcGood2 4 3" xfId="3954" xr:uid="{00000000-0005-0000-0000-0000590D0000}"/>
    <cellStyle name="SAPBEXexcGood2 4_O&amp;M - Equipment Unit Rates" xfId="5751" xr:uid="{94A0E518-8774-4F31-ACF0-E7B747F5A96A}"/>
    <cellStyle name="SAPBEXexcGood2 5" xfId="3944" xr:uid="{00000000-0005-0000-0000-00005A0D0000}"/>
    <cellStyle name="SAPBEXexcGood2_O&amp;M - Equipment Unit Rates" xfId="5741" xr:uid="{60402379-070F-4B5C-8577-419F3EF76B53}"/>
    <cellStyle name="SAPBEXexcGood3" xfId="2499" xr:uid="{00000000-0005-0000-0000-00005B0D0000}"/>
    <cellStyle name="SAPBEXexcGood3 2" xfId="2500" xr:uid="{00000000-0005-0000-0000-00005C0D0000}"/>
    <cellStyle name="SAPBEXexcGood3 2 2" xfId="2501" xr:uid="{00000000-0005-0000-0000-00005D0D0000}"/>
    <cellStyle name="SAPBEXexcGood3 2 2 2" xfId="2502" xr:uid="{00000000-0005-0000-0000-00005E0D0000}"/>
    <cellStyle name="SAPBEXexcGood3 2 2 2 2" xfId="2503" xr:uid="{00000000-0005-0000-0000-00005F0D0000}"/>
    <cellStyle name="SAPBEXexcGood3 2 2 2 2 2" xfId="3960" xr:uid="{00000000-0005-0000-0000-0000600D0000}"/>
    <cellStyle name="SAPBEXexcGood3 2 2 2 2_O&amp;M - Equipment Unit Rates" xfId="5757" xr:uid="{5BCCD828-5FB7-4E08-B4C0-C841841E56F5}"/>
    <cellStyle name="SAPBEXexcGood3 2 2 2 3" xfId="3959" xr:uid="{00000000-0005-0000-0000-0000610D0000}"/>
    <cellStyle name="SAPBEXexcGood3 2 2 2_O&amp;M - Equipment Unit Rates" xfId="5756" xr:uid="{0CFC8B93-8B9F-4EC8-B2E5-E26172D493FA}"/>
    <cellStyle name="SAPBEXexcGood3 2 2 3" xfId="3958" xr:uid="{00000000-0005-0000-0000-0000620D0000}"/>
    <cellStyle name="SAPBEXexcGood3 2 2_O&amp;M - Equipment Unit Rates" xfId="5755" xr:uid="{7D3D3497-EEE6-43C1-9491-C2F2D4EADE17}"/>
    <cellStyle name="SAPBEXexcGood3 2 3" xfId="2504" xr:uid="{00000000-0005-0000-0000-0000630D0000}"/>
    <cellStyle name="SAPBEXexcGood3 2 3 2" xfId="2505" xr:uid="{00000000-0005-0000-0000-0000640D0000}"/>
    <cellStyle name="SAPBEXexcGood3 2 3 2 2" xfId="3962" xr:uid="{00000000-0005-0000-0000-0000650D0000}"/>
    <cellStyle name="SAPBEXexcGood3 2 3 2_O&amp;M - Equipment Unit Rates" xfId="5759" xr:uid="{6A1FCF2B-3C44-45A0-A5BE-B0A6BD437AD9}"/>
    <cellStyle name="SAPBEXexcGood3 2 3 3" xfId="3961" xr:uid="{00000000-0005-0000-0000-0000660D0000}"/>
    <cellStyle name="SAPBEXexcGood3 2 3_O&amp;M - Equipment Unit Rates" xfId="5758" xr:uid="{0AA3D370-5CCE-4DF6-B38D-DCCF6D280F85}"/>
    <cellStyle name="SAPBEXexcGood3 2 4" xfId="3957" xr:uid="{00000000-0005-0000-0000-0000670D0000}"/>
    <cellStyle name="SAPBEXexcGood3 2_O&amp;M - Equipment Unit Rates" xfId="5754" xr:uid="{A6698E4B-47D4-47E2-AAC7-DBF7880A6977}"/>
    <cellStyle name="SAPBEXexcGood3 3" xfId="2506" xr:uid="{00000000-0005-0000-0000-0000680D0000}"/>
    <cellStyle name="SAPBEXexcGood3 3 2" xfId="2507" xr:uid="{00000000-0005-0000-0000-0000690D0000}"/>
    <cellStyle name="SAPBEXexcGood3 3 2 2" xfId="2508" xr:uid="{00000000-0005-0000-0000-00006A0D0000}"/>
    <cellStyle name="SAPBEXexcGood3 3 2 2 2" xfId="3965" xr:uid="{00000000-0005-0000-0000-00006B0D0000}"/>
    <cellStyle name="SAPBEXexcGood3 3 2 2_O&amp;M - Equipment Unit Rates" xfId="5762" xr:uid="{1D5B01FB-F518-4266-B7E7-CAAD336AB6FC}"/>
    <cellStyle name="SAPBEXexcGood3 3 2 3" xfId="3964" xr:uid="{00000000-0005-0000-0000-00006C0D0000}"/>
    <cellStyle name="SAPBEXexcGood3 3 2_O&amp;M - Equipment Unit Rates" xfId="5761" xr:uid="{128E8A61-20C4-434F-99EF-01FFE25BDD65}"/>
    <cellStyle name="SAPBEXexcGood3 3 3" xfId="3963" xr:uid="{00000000-0005-0000-0000-00006D0D0000}"/>
    <cellStyle name="SAPBEXexcGood3 3_O&amp;M - Equipment Unit Rates" xfId="5760" xr:uid="{987961CF-1F42-41B3-BA63-14F00CDE41DA}"/>
    <cellStyle name="SAPBEXexcGood3 4" xfId="2509" xr:uid="{00000000-0005-0000-0000-00006E0D0000}"/>
    <cellStyle name="SAPBEXexcGood3 4 2" xfId="2510" xr:uid="{00000000-0005-0000-0000-00006F0D0000}"/>
    <cellStyle name="SAPBEXexcGood3 4 2 2" xfId="3967" xr:uid="{00000000-0005-0000-0000-0000700D0000}"/>
    <cellStyle name="SAPBEXexcGood3 4 2_O&amp;M - Equipment Unit Rates" xfId="5764" xr:uid="{804470F4-012C-46D2-BEC8-0825C91D36C1}"/>
    <cellStyle name="SAPBEXexcGood3 4 3" xfId="3966" xr:uid="{00000000-0005-0000-0000-0000710D0000}"/>
    <cellStyle name="SAPBEXexcGood3 4_O&amp;M - Equipment Unit Rates" xfId="5763" xr:uid="{B0C23EED-6C9A-42F1-8F73-90D45311CF34}"/>
    <cellStyle name="SAPBEXexcGood3 5" xfId="3956" xr:uid="{00000000-0005-0000-0000-0000720D0000}"/>
    <cellStyle name="SAPBEXexcGood3_O&amp;M - Equipment Unit Rates" xfId="5753" xr:uid="{7B72232C-6306-49BA-8BCB-49B03A5064A4}"/>
    <cellStyle name="SAPBEXfilterDrill" xfId="2511" xr:uid="{00000000-0005-0000-0000-0000730D0000}"/>
    <cellStyle name="SAPBEXfilterDrill 2" xfId="2512" xr:uid="{00000000-0005-0000-0000-0000740D0000}"/>
    <cellStyle name="SAPBEXfilterItem" xfId="2513" xr:uid="{00000000-0005-0000-0000-0000750D0000}"/>
    <cellStyle name="SAPBEXfilterText" xfId="2514" xr:uid="{00000000-0005-0000-0000-0000760D0000}"/>
    <cellStyle name="SAPBEXformats" xfId="2515" xr:uid="{00000000-0005-0000-0000-0000770D0000}"/>
    <cellStyle name="SAPBEXformats 2" xfId="2516" xr:uid="{00000000-0005-0000-0000-0000780D0000}"/>
    <cellStyle name="SAPBEXformats 2 2" xfId="2517" xr:uid="{00000000-0005-0000-0000-0000790D0000}"/>
    <cellStyle name="SAPBEXformats 2 2 2" xfId="2518" xr:uid="{00000000-0005-0000-0000-00007A0D0000}"/>
    <cellStyle name="SAPBEXformats 2 2 2 2" xfId="2519" xr:uid="{00000000-0005-0000-0000-00007B0D0000}"/>
    <cellStyle name="SAPBEXformats 2 2 2 2 2" xfId="3972" xr:uid="{00000000-0005-0000-0000-00007C0D0000}"/>
    <cellStyle name="SAPBEXformats 2 2 2 2_O&amp;M - Equipment Unit Rates" xfId="5769" xr:uid="{A5BC9DD3-D58B-4FBF-8BF8-8503C2622F55}"/>
    <cellStyle name="SAPBEXformats 2 2 2 3" xfId="3971" xr:uid="{00000000-0005-0000-0000-00007D0D0000}"/>
    <cellStyle name="SAPBEXformats 2 2 2_O&amp;M - Equipment Unit Rates" xfId="5768" xr:uid="{C98255E4-A4B3-4F39-ABEB-53AC78BCAE2C}"/>
    <cellStyle name="SAPBEXformats 2 2 3" xfId="3970" xr:uid="{00000000-0005-0000-0000-00007E0D0000}"/>
    <cellStyle name="SAPBEXformats 2 2_O&amp;M - Equipment Unit Rates" xfId="5767" xr:uid="{A30BBC44-943A-49CF-9244-8A213D7138C8}"/>
    <cellStyle name="SAPBEXformats 2 3" xfId="2520" xr:uid="{00000000-0005-0000-0000-00007F0D0000}"/>
    <cellStyle name="SAPBEXformats 2 3 2" xfId="2521" xr:uid="{00000000-0005-0000-0000-0000800D0000}"/>
    <cellStyle name="SAPBEXformats 2 3 2 2" xfId="3974" xr:uid="{00000000-0005-0000-0000-0000810D0000}"/>
    <cellStyle name="SAPBEXformats 2 3 2_O&amp;M - Equipment Unit Rates" xfId="5771" xr:uid="{89A8ACE4-B192-401C-899E-23F86B87EC1E}"/>
    <cellStyle name="SAPBEXformats 2 3 3" xfId="3973" xr:uid="{00000000-0005-0000-0000-0000820D0000}"/>
    <cellStyle name="SAPBEXformats 2 3_O&amp;M - Equipment Unit Rates" xfId="5770" xr:uid="{30BD0F95-4CFC-4CA6-A8FF-D63643404A74}"/>
    <cellStyle name="SAPBEXformats 2 4" xfId="3969" xr:uid="{00000000-0005-0000-0000-0000830D0000}"/>
    <cellStyle name="SAPBEXformats 2_O&amp;M - Equipment Unit Rates" xfId="5766" xr:uid="{8564A612-11BE-4D08-8D1F-2AFC9DA7E933}"/>
    <cellStyle name="SAPBEXformats 3" xfId="2522" xr:uid="{00000000-0005-0000-0000-0000840D0000}"/>
    <cellStyle name="SAPBEXformats 3 2" xfId="2523" xr:uid="{00000000-0005-0000-0000-0000850D0000}"/>
    <cellStyle name="SAPBEXformats 3 2 2" xfId="2524" xr:uid="{00000000-0005-0000-0000-0000860D0000}"/>
    <cellStyle name="SAPBEXformats 3 2 2 2" xfId="3977" xr:uid="{00000000-0005-0000-0000-0000870D0000}"/>
    <cellStyle name="SAPBEXformats 3 2 2_O&amp;M - Equipment Unit Rates" xfId="5774" xr:uid="{E87227E2-7200-4AF3-9126-D775ADCE2FB9}"/>
    <cellStyle name="SAPBEXformats 3 2 3" xfId="3976" xr:uid="{00000000-0005-0000-0000-0000880D0000}"/>
    <cellStyle name="SAPBEXformats 3 2_O&amp;M - Equipment Unit Rates" xfId="5773" xr:uid="{43C977C3-F66B-46F0-9179-0D4068A7ABD4}"/>
    <cellStyle name="SAPBEXformats 3 3" xfId="3975" xr:uid="{00000000-0005-0000-0000-0000890D0000}"/>
    <cellStyle name="SAPBEXformats 3_O&amp;M - Equipment Unit Rates" xfId="5772" xr:uid="{82A4BFA8-439D-4D00-BFB4-8FF992F6F084}"/>
    <cellStyle name="SAPBEXformats 4" xfId="2525" xr:uid="{00000000-0005-0000-0000-00008A0D0000}"/>
    <cellStyle name="SAPBEXformats 4 2" xfId="2526" xr:uid="{00000000-0005-0000-0000-00008B0D0000}"/>
    <cellStyle name="SAPBEXformats 4 2 2" xfId="3979" xr:uid="{00000000-0005-0000-0000-00008C0D0000}"/>
    <cellStyle name="SAPBEXformats 4 2_O&amp;M - Equipment Unit Rates" xfId="5776" xr:uid="{E1561094-ECBB-4ACB-BE47-40020B222A7C}"/>
    <cellStyle name="SAPBEXformats 4 3" xfId="3978" xr:uid="{00000000-0005-0000-0000-00008D0D0000}"/>
    <cellStyle name="SAPBEXformats 4_O&amp;M - Equipment Unit Rates" xfId="5775" xr:uid="{A8E13EF9-89CC-4011-B9EF-A7CD6B155A5F}"/>
    <cellStyle name="SAPBEXformats 5" xfId="3968" xr:uid="{00000000-0005-0000-0000-00008E0D0000}"/>
    <cellStyle name="SAPBEXformats_O&amp;M - Equipment Unit Rates" xfId="5765" xr:uid="{2B6DB9C1-C320-4EA5-A466-563FEDB28CF5}"/>
    <cellStyle name="SAPBEXheaderItem" xfId="2527" xr:uid="{00000000-0005-0000-0000-00008F0D0000}"/>
    <cellStyle name="SAPBEXheaderText" xfId="2528" xr:uid="{00000000-0005-0000-0000-0000900D0000}"/>
    <cellStyle name="SAPBEXHLevel0" xfId="2529" xr:uid="{00000000-0005-0000-0000-0000910D0000}"/>
    <cellStyle name="SAPBEXHLevel0 2" xfId="2530" xr:uid="{00000000-0005-0000-0000-0000920D0000}"/>
    <cellStyle name="SAPBEXHLevel0 2 2" xfId="2531" xr:uid="{00000000-0005-0000-0000-0000930D0000}"/>
    <cellStyle name="SAPBEXHLevel0 2 2 2" xfId="2532" xr:uid="{00000000-0005-0000-0000-0000940D0000}"/>
    <cellStyle name="SAPBEXHLevel0 2 2 2 2" xfId="2533" xr:uid="{00000000-0005-0000-0000-0000950D0000}"/>
    <cellStyle name="SAPBEXHLevel0 2 2 2 2 2" xfId="2534" xr:uid="{00000000-0005-0000-0000-0000960D0000}"/>
    <cellStyle name="SAPBEXHLevel0 2 2 2 2 2 2" xfId="3985" xr:uid="{00000000-0005-0000-0000-0000970D0000}"/>
    <cellStyle name="SAPBEXHLevel0 2 2 2 2 2_O&amp;M - Equipment Unit Rates" xfId="5782" xr:uid="{4FD75590-0965-4251-8C38-D52A0151AADD}"/>
    <cellStyle name="SAPBEXHLevel0 2 2 2 2 3" xfId="3984" xr:uid="{00000000-0005-0000-0000-0000980D0000}"/>
    <cellStyle name="SAPBEXHLevel0 2 2 2 2_O&amp;M - Equipment Unit Rates" xfId="5781" xr:uid="{00D27812-5DB7-4582-BEB0-E4FAD7FF4928}"/>
    <cellStyle name="SAPBEXHLevel0 2 2 2 3" xfId="3983" xr:uid="{00000000-0005-0000-0000-0000990D0000}"/>
    <cellStyle name="SAPBEXHLevel0 2 2 2_O&amp;M - Equipment Unit Rates" xfId="5780" xr:uid="{58DE34EF-F610-4C7F-93F2-E8598B139AE7}"/>
    <cellStyle name="SAPBEXHLevel0 2 2 3" xfId="2535" xr:uid="{00000000-0005-0000-0000-00009A0D0000}"/>
    <cellStyle name="SAPBEXHLevel0 2 2 3 2" xfId="2536" xr:uid="{00000000-0005-0000-0000-00009B0D0000}"/>
    <cellStyle name="SAPBEXHLevel0 2 2 3 2 2" xfId="3987" xr:uid="{00000000-0005-0000-0000-00009C0D0000}"/>
    <cellStyle name="SAPBEXHLevel0 2 2 3 2_O&amp;M - Equipment Unit Rates" xfId="5784" xr:uid="{D9373C3B-C4D6-4775-9F75-4E41E49911AD}"/>
    <cellStyle name="SAPBEXHLevel0 2 2 3 3" xfId="3986" xr:uid="{00000000-0005-0000-0000-00009D0D0000}"/>
    <cellStyle name="SAPBEXHLevel0 2 2 3_O&amp;M - Equipment Unit Rates" xfId="5783" xr:uid="{A34F1518-41A6-4991-838D-938212F09BDB}"/>
    <cellStyle name="SAPBEXHLevel0 2 2 4" xfId="3982" xr:uid="{00000000-0005-0000-0000-00009E0D0000}"/>
    <cellStyle name="SAPBEXHLevel0 2 2_O&amp;M - Equipment Unit Rates" xfId="5779" xr:uid="{3A7AC0E8-952B-48CB-8F6C-71AF21732556}"/>
    <cellStyle name="SAPBEXHLevel0 2 3" xfId="2537" xr:uid="{00000000-0005-0000-0000-00009F0D0000}"/>
    <cellStyle name="SAPBEXHLevel0 2 3 2" xfId="2538" xr:uid="{00000000-0005-0000-0000-0000A00D0000}"/>
    <cellStyle name="SAPBEXHLevel0 2 3 2 2" xfId="2539" xr:uid="{00000000-0005-0000-0000-0000A10D0000}"/>
    <cellStyle name="SAPBEXHLevel0 2 3 2 2 2" xfId="3990" xr:uid="{00000000-0005-0000-0000-0000A20D0000}"/>
    <cellStyle name="SAPBEXHLevel0 2 3 2 2_O&amp;M - Equipment Unit Rates" xfId="5787" xr:uid="{4E35328D-4A8D-4D98-A284-147712BF2DF5}"/>
    <cellStyle name="SAPBEXHLevel0 2 3 2 3" xfId="3989" xr:uid="{00000000-0005-0000-0000-0000A30D0000}"/>
    <cellStyle name="SAPBEXHLevel0 2 3 2_O&amp;M - Equipment Unit Rates" xfId="5786" xr:uid="{60F2C103-A743-4AD8-9B41-A67049487151}"/>
    <cellStyle name="SAPBEXHLevel0 2 3 3" xfId="3988" xr:uid="{00000000-0005-0000-0000-0000A40D0000}"/>
    <cellStyle name="SAPBEXHLevel0 2 3_O&amp;M - Equipment Unit Rates" xfId="5785" xr:uid="{E279CD49-C50F-4481-A0BB-0B7F002AB29B}"/>
    <cellStyle name="SAPBEXHLevel0 2 4" xfId="2540" xr:uid="{00000000-0005-0000-0000-0000A50D0000}"/>
    <cellStyle name="SAPBEXHLevel0 2 4 2" xfId="2541" xr:uid="{00000000-0005-0000-0000-0000A60D0000}"/>
    <cellStyle name="SAPBEXHLevel0 2 4 2 2" xfId="3992" xr:uid="{00000000-0005-0000-0000-0000A70D0000}"/>
    <cellStyle name="SAPBEXHLevel0 2 4 2_O&amp;M - Equipment Unit Rates" xfId="5789" xr:uid="{B40B2882-621A-4C0D-BBA2-9EE0CBF767F6}"/>
    <cellStyle name="SAPBEXHLevel0 2 4 3" xfId="3991" xr:uid="{00000000-0005-0000-0000-0000A80D0000}"/>
    <cellStyle name="SAPBEXHLevel0 2 4_O&amp;M - Equipment Unit Rates" xfId="5788" xr:uid="{3CCBDF20-96DD-4C1D-8D16-2114518B1D1A}"/>
    <cellStyle name="SAPBEXHLevel0 2 5" xfId="3981" xr:uid="{00000000-0005-0000-0000-0000A90D0000}"/>
    <cellStyle name="SAPBEXHLevel0 2_O&amp;M - Equipment Unit Rates" xfId="5778" xr:uid="{C14DCB28-0B86-4938-8801-0A589DF989C0}"/>
    <cellStyle name="SAPBEXHLevel0 3" xfId="2542" xr:uid="{00000000-0005-0000-0000-0000AA0D0000}"/>
    <cellStyle name="SAPBEXHLevel0 3 2" xfId="2543" xr:uid="{00000000-0005-0000-0000-0000AB0D0000}"/>
    <cellStyle name="SAPBEXHLevel0 3 2 2" xfId="2544" xr:uid="{00000000-0005-0000-0000-0000AC0D0000}"/>
    <cellStyle name="SAPBEXHLevel0 3 2 2 2" xfId="2545" xr:uid="{00000000-0005-0000-0000-0000AD0D0000}"/>
    <cellStyle name="SAPBEXHLevel0 3 2 2 2 2" xfId="2546" xr:uid="{00000000-0005-0000-0000-0000AE0D0000}"/>
    <cellStyle name="SAPBEXHLevel0 3 2 2 2 2 2" xfId="3997" xr:uid="{00000000-0005-0000-0000-0000AF0D0000}"/>
    <cellStyle name="SAPBEXHLevel0 3 2 2 2 2_O&amp;M - Equipment Unit Rates" xfId="5794" xr:uid="{C25666A8-C225-4164-ADB8-B2471ECDB15D}"/>
    <cellStyle name="SAPBEXHLevel0 3 2 2 2 3" xfId="3996" xr:uid="{00000000-0005-0000-0000-0000B00D0000}"/>
    <cellStyle name="SAPBEXHLevel0 3 2 2 2_O&amp;M - Equipment Unit Rates" xfId="5793" xr:uid="{119BCBBB-E93A-468E-ADDF-48864E1BCB7E}"/>
    <cellStyle name="SAPBEXHLevel0 3 2 2 3" xfId="3995" xr:uid="{00000000-0005-0000-0000-0000B10D0000}"/>
    <cellStyle name="SAPBEXHLevel0 3 2 2_O&amp;M - Equipment Unit Rates" xfId="5792" xr:uid="{EACE3917-2AFC-4804-B5D5-16452A5CB95A}"/>
    <cellStyle name="SAPBEXHLevel0 3 2 3" xfId="2547" xr:uid="{00000000-0005-0000-0000-0000B20D0000}"/>
    <cellStyle name="SAPBEXHLevel0 3 2 3 2" xfId="2548" xr:uid="{00000000-0005-0000-0000-0000B30D0000}"/>
    <cellStyle name="SAPBEXHLevel0 3 2 3 2 2" xfId="3999" xr:uid="{00000000-0005-0000-0000-0000B40D0000}"/>
    <cellStyle name="SAPBEXHLevel0 3 2 3 2_O&amp;M - Equipment Unit Rates" xfId="5796" xr:uid="{27F3FD35-604F-4193-B3CA-152FED81024B}"/>
    <cellStyle name="SAPBEXHLevel0 3 2 3 3" xfId="3998" xr:uid="{00000000-0005-0000-0000-0000B50D0000}"/>
    <cellStyle name="SAPBEXHLevel0 3 2 3_O&amp;M - Equipment Unit Rates" xfId="5795" xr:uid="{569D72B7-1ECF-4181-8C89-2D8AE63B4E51}"/>
    <cellStyle name="SAPBEXHLevel0 3 2 4" xfId="3994" xr:uid="{00000000-0005-0000-0000-0000B60D0000}"/>
    <cellStyle name="SAPBEXHLevel0 3 2_O&amp;M - Equipment Unit Rates" xfId="5791" xr:uid="{626C7665-BE0A-4C90-B998-B56B8EE88B2B}"/>
    <cellStyle name="SAPBEXHLevel0 3 3" xfId="2549" xr:uid="{00000000-0005-0000-0000-0000B70D0000}"/>
    <cellStyle name="SAPBEXHLevel0 3 3 2" xfId="2550" xr:uid="{00000000-0005-0000-0000-0000B80D0000}"/>
    <cellStyle name="SAPBEXHLevel0 3 3 2 2" xfId="2551" xr:uid="{00000000-0005-0000-0000-0000B90D0000}"/>
    <cellStyle name="SAPBEXHLevel0 3 3 2 2 2" xfId="4002" xr:uid="{00000000-0005-0000-0000-0000BA0D0000}"/>
    <cellStyle name="SAPBEXHLevel0 3 3 2 2_O&amp;M - Equipment Unit Rates" xfId="5799" xr:uid="{DA480207-C036-4722-8960-3A235978E202}"/>
    <cellStyle name="SAPBEXHLevel0 3 3 2 3" xfId="4001" xr:uid="{00000000-0005-0000-0000-0000BB0D0000}"/>
    <cellStyle name="SAPBEXHLevel0 3 3 2_O&amp;M - Equipment Unit Rates" xfId="5798" xr:uid="{E22223E6-5EAF-4636-BD1C-04B5925AC0EE}"/>
    <cellStyle name="SAPBEXHLevel0 3 3 3" xfId="4000" xr:uid="{00000000-0005-0000-0000-0000BC0D0000}"/>
    <cellStyle name="SAPBEXHLevel0 3 3_O&amp;M - Equipment Unit Rates" xfId="5797" xr:uid="{869253FB-A1B4-4917-A5E3-B0B8AAE40E07}"/>
    <cellStyle name="SAPBEXHLevel0 3 4" xfId="2552" xr:uid="{00000000-0005-0000-0000-0000BD0D0000}"/>
    <cellStyle name="SAPBEXHLevel0 3 4 2" xfId="2553" xr:uid="{00000000-0005-0000-0000-0000BE0D0000}"/>
    <cellStyle name="SAPBEXHLevel0 3 4 2 2" xfId="4004" xr:uid="{00000000-0005-0000-0000-0000BF0D0000}"/>
    <cellStyle name="SAPBEXHLevel0 3 4 2_O&amp;M - Equipment Unit Rates" xfId="5801" xr:uid="{949F4C0D-C2DA-4085-8FE8-80B1778A4DA4}"/>
    <cellStyle name="SAPBEXHLevel0 3 4 3" xfId="4003" xr:uid="{00000000-0005-0000-0000-0000C00D0000}"/>
    <cellStyle name="SAPBEXHLevel0 3 4_O&amp;M - Equipment Unit Rates" xfId="5800" xr:uid="{A00B3C5F-EFDE-42F0-8907-4B96C337FA17}"/>
    <cellStyle name="SAPBEXHLevel0 3 5" xfId="3993" xr:uid="{00000000-0005-0000-0000-0000C10D0000}"/>
    <cellStyle name="SAPBEXHLevel0 3_O&amp;M - Equipment Unit Rates" xfId="5790" xr:uid="{52048A36-EE88-4D4B-A6CB-18F6478C61CA}"/>
    <cellStyle name="SAPBEXHLevel0 4" xfId="2554" xr:uid="{00000000-0005-0000-0000-0000C20D0000}"/>
    <cellStyle name="SAPBEXHLevel0 4 2" xfId="2555" xr:uid="{00000000-0005-0000-0000-0000C30D0000}"/>
    <cellStyle name="SAPBEXHLevel0 4 2 2" xfId="2556" xr:uid="{00000000-0005-0000-0000-0000C40D0000}"/>
    <cellStyle name="SAPBEXHLevel0 4 2 2 2" xfId="2557" xr:uid="{00000000-0005-0000-0000-0000C50D0000}"/>
    <cellStyle name="SAPBEXHLevel0 4 2 2 2 2" xfId="4008" xr:uid="{00000000-0005-0000-0000-0000C60D0000}"/>
    <cellStyle name="SAPBEXHLevel0 4 2 2 2_O&amp;M - Equipment Unit Rates" xfId="5805" xr:uid="{E0186C5C-6936-4C72-AFE1-A71CA6745E6C}"/>
    <cellStyle name="SAPBEXHLevel0 4 2 2 3" xfId="4007" xr:uid="{00000000-0005-0000-0000-0000C70D0000}"/>
    <cellStyle name="SAPBEXHLevel0 4 2 2_O&amp;M - Equipment Unit Rates" xfId="5804" xr:uid="{34911881-74E8-423A-AB38-556B009EA5A3}"/>
    <cellStyle name="SAPBEXHLevel0 4 2 3" xfId="4006" xr:uid="{00000000-0005-0000-0000-0000C80D0000}"/>
    <cellStyle name="SAPBEXHLevel0 4 2_O&amp;M - Equipment Unit Rates" xfId="5803" xr:uid="{D4F361AB-A9E6-485C-A2CF-3CAAFE168C9E}"/>
    <cellStyle name="SAPBEXHLevel0 4 3" xfId="2558" xr:uid="{00000000-0005-0000-0000-0000C90D0000}"/>
    <cellStyle name="SAPBEXHLevel0 4 3 2" xfId="2559" xr:uid="{00000000-0005-0000-0000-0000CA0D0000}"/>
    <cellStyle name="SAPBEXHLevel0 4 3 2 2" xfId="4010" xr:uid="{00000000-0005-0000-0000-0000CB0D0000}"/>
    <cellStyle name="SAPBEXHLevel0 4 3 2_O&amp;M - Equipment Unit Rates" xfId="5807" xr:uid="{323BCBD0-20C1-430A-B9B4-98D4BFF62885}"/>
    <cellStyle name="SAPBEXHLevel0 4 3 3" xfId="4009" xr:uid="{00000000-0005-0000-0000-0000CC0D0000}"/>
    <cellStyle name="SAPBEXHLevel0 4 3_O&amp;M - Equipment Unit Rates" xfId="5806" xr:uid="{8815C561-0456-4285-8510-EA04974EC829}"/>
    <cellStyle name="SAPBEXHLevel0 4 4" xfId="4005" xr:uid="{00000000-0005-0000-0000-0000CD0D0000}"/>
    <cellStyle name="SAPBEXHLevel0 4_O&amp;M - Equipment Unit Rates" xfId="5802" xr:uid="{35E87A50-410D-4ABF-A5C1-CCF6D3DB7B77}"/>
    <cellStyle name="SAPBEXHLevel0 5" xfId="2560" xr:uid="{00000000-0005-0000-0000-0000CE0D0000}"/>
    <cellStyle name="SAPBEXHLevel0 5 2" xfId="2561" xr:uid="{00000000-0005-0000-0000-0000CF0D0000}"/>
    <cellStyle name="SAPBEXHLevel0 5 2 2" xfId="2562" xr:uid="{00000000-0005-0000-0000-0000D00D0000}"/>
    <cellStyle name="SAPBEXHLevel0 5 2 2 2" xfId="4013" xr:uid="{00000000-0005-0000-0000-0000D10D0000}"/>
    <cellStyle name="SAPBEXHLevel0 5 2 2_O&amp;M - Equipment Unit Rates" xfId="5810" xr:uid="{ADCEA24C-D713-46FE-82E2-F8BF7E0337B7}"/>
    <cellStyle name="SAPBEXHLevel0 5 2 3" xfId="4012" xr:uid="{00000000-0005-0000-0000-0000D20D0000}"/>
    <cellStyle name="SAPBEXHLevel0 5 2_O&amp;M - Equipment Unit Rates" xfId="5809" xr:uid="{D788E39B-9ED9-4061-B612-1A9D9B66ED95}"/>
    <cellStyle name="SAPBEXHLevel0 5 3" xfId="4011" xr:uid="{00000000-0005-0000-0000-0000D30D0000}"/>
    <cellStyle name="SAPBEXHLevel0 5_O&amp;M - Equipment Unit Rates" xfId="5808" xr:uid="{65DB4BCE-815C-4EEF-B78E-E3CA03297204}"/>
    <cellStyle name="SAPBEXHLevel0 6" xfId="2563" xr:uid="{00000000-0005-0000-0000-0000D40D0000}"/>
    <cellStyle name="SAPBEXHLevel0 6 2" xfId="2564" xr:uid="{00000000-0005-0000-0000-0000D50D0000}"/>
    <cellStyle name="SAPBEXHLevel0 6 2 2" xfId="4015" xr:uid="{00000000-0005-0000-0000-0000D60D0000}"/>
    <cellStyle name="SAPBEXHLevel0 6 2_O&amp;M - Equipment Unit Rates" xfId="5812" xr:uid="{0E0C9F6C-4F64-49AC-991B-8F28FE39AC81}"/>
    <cellStyle name="SAPBEXHLevel0 6 3" xfId="4014" xr:uid="{00000000-0005-0000-0000-0000D70D0000}"/>
    <cellStyle name="SAPBEXHLevel0 6_O&amp;M - Equipment Unit Rates" xfId="5811" xr:uid="{7D0EC739-08F5-4A3E-8E14-43688B7E6966}"/>
    <cellStyle name="SAPBEXHLevel0 7" xfId="3980" xr:uid="{00000000-0005-0000-0000-0000D80D0000}"/>
    <cellStyle name="SAPBEXHLevel0_O&amp;M - Equipment Unit Rates" xfId="5777" xr:uid="{9DE7D05B-EE5A-46D7-9C1B-8D239D5B479B}"/>
    <cellStyle name="SAPBEXHLevel0X" xfId="2565" xr:uid="{00000000-0005-0000-0000-0000DA0D0000}"/>
    <cellStyle name="SAPBEXHLevel0X 2" xfId="2566" xr:uid="{00000000-0005-0000-0000-0000DB0D0000}"/>
    <cellStyle name="SAPBEXHLevel0X 2 2" xfId="2567" xr:uid="{00000000-0005-0000-0000-0000DC0D0000}"/>
    <cellStyle name="SAPBEXHLevel0X 2 2 2" xfId="2568" xr:uid="{00000000-0005-0000-0000-0000DD0D0000}"/>
    <cellStyle name="SAPBEXHLevel0X 2 2 2 2" xfId="2569" xr:uid="{00000000-0005-0000-0000-0000DE0D0000}"/>
    <cellStyle name="SAPBEXHLevel0X 2 2 2 2 2" xfId="2570" xr:uid="{00000000-0005-0000-0000-0000DF0D0000}"/>
    <cellStyle name="SAPBEXHLevel0X 2 2 2 2 2 2" xfId="4021" xr:uid="{00000000-0005-0000-0000-0000E00D0000}"/>
    <cellStyle name="SAPBEXHLevel0X 2 2 2 2 2_O&amp;M - Equipment Unit Rates" xfId="5818" xr:uid="{2243D43E-0255-42F3-B0A8-30B1B30E1B72}"/>
    <cellStyle name="SAPBEXHLevel0X 2 2 2 2 3" xfId="4020" xr:uid="{00000000-0005-0000-0000-0000E10D0000}"/>
    <cellStyle name="SAPBEXHLevel0X 2 2 2 2_O&amp;M - Equipment Unit Rates" xfId="5817" xr:uid="{ED51A480-028D-4CA8-B2B2-A5C1882B5D6B}"/>
    <cellStyle name="SAPBEXHLevel0X 2 2 2 3" xfId="4019" xr:uid="{00000000-0005-0000-0000-0000E20D0000}"/>
    <cellStyle name="SAPBEXHLevel0X 2 2 2_O&amp;M - Equipment Unit Rates" xfId="5816" xr:uid="{8D4F8C9F-A01F-4376-8314-E34507420B46}"/>
    <cellStyle name="SAPBEXHLevel0X 2 2 3" xfId="2571" xr:uid="{00000000-0005-0000-0000-0000E30D0000}"/>
    <cellStyle name="SAPBEXHLevel0X 2 2 3 2" xfId="2572" xr:uid="{00000000-0005-0000-0000-0000E40D0000}"/>
    <cellStyle name="SAPBEXHLevel0X 2 2 3 2 2" xfId="4023" xr:uid="{00000000-0005-0000-0000-0000E50D0000}"/>
    <cellStyle name="SAPBEXHLevel0X 2 2 3 2_O&amp;M - Equipment Unit Rates" xfId="5820" xr:uid="{62B34E6C-C692-4532-A084-D9E2D5181DB9}"/>
    <cellStyle name="SAPBEXHLevel0X 2 2 3 3" xfId="4022" xr:uid="{00000000-0005-0000-0000-0000E60D0000}"/>
    <cellStyle name="SAPBEXHLevel0X 2 2 3_O&amp;M - Equipment Unit Rates" xfId="5819" xr:uid="{E05B2562-7BA0-4597-8196-DDC013AA8361}"/>
    <cellStyle name="SAPBEXHLevel0X 2 2 4" xfId="4018" xr:uid="{00000000-0005-0000-0000-0000E70D0000}"/>
    <cellStyle name="SAPBEXHLevel0X 2 2_O&amp;M - Equipment Unit Rates" xfId="5815" xr:uid="{D7AED449-E16E-4ECE-A912-E3D19E383857}"/>
    <cellStyle name="SAPBEXHLevel0X 2 3" xfId="2573" xr:uid="{00000000-0005-0000-0000-0000E80D0000}"/>
    <cellStyle name="SAPBEXHLevel0X 2 3 2" xfId="2574" xr:uid="{00000000-0005-0000-0000-0000E90D0000}"/>
    <cellStyle name="SAPBEXHLevel0X 2 3 2 2" xfId="2575" xr:uid="{00000000-0005-0000-0000-0000EA0D0000}"/>
    <cellStyle name="SAPBEXHLevel0X 2 3 2 2 2" xfId="4026" xr:uid="{00000000-0005-0000-0000-0000EB0D0000}"/>
    <cellStyle name="SAPBEXHLevel0X 2 3 2 2_O&amp;M - Equipment Unit Rates" xfId="5823" xr:uid="{92AC31AC-E8DC-4DE1-8BC0-69462976B70A}"/>
    <cellStyle name="SAPBEXHLevel0X 2 3 2 3" xfId="4025" xr:uid="{00000000-0005-0000-0000-0000EC0D0000}"/>
    <cellStyle name="SAPBEXHLevel0X 2 3 2_O&amp;M - Equipment Unit Rates" xfId="5822" xr:uid="{3D2878ED-366D-4CFD-995F-5F1C614FF4E4}"/>
    <cellStyle name="SAPBEXHLevel0X 2 3 3" xfId="4024" xr:uid="{00000000-0005-0000-0000-0000ED0D0000}"/>
    <cellStyle name="SAPBEXHLevel0X 2 3_O&amp;M - Equipment Unit Rates" xfId="5821" xr:uid="{B856DD9F-842E-4C6D-A780-E168D0D420C7}"/>
    <cellStyle name="SAPBEXHLevel0X 2 4" xfId="2576" xr:uid="{00000000-0005-0000-0000-0000EE0D0000}"/>
    <cellStyle name="SAPBEXHLevel0X 2 4 2" xfId="2577" xr:uid="{00000000-0005-0000-0000-0000EF0D0000}"/>
    <cellStyle name="SAPBEXHLevel0X 2 4 2 2" xfId="4028" xr:uid="{00000000-0005-0000-0000-0000F00D0000}"/>
    <cellStyle name="SAPBEXHLevel0X 2 4 2_O&amp;M - Equipment Unit Rates" xfId="5825" xr:uid="{76984852-EFF7-4CC2-ABD7-A14AA217C9F9}"/>
    <cellStyle name="SAPBEXHLevel0X 2 4 3" xfId="4027" xr:uid="{00000000-0005-0000-0000-0000F10D0000}"/>
    <cellStyle name="SAPBEXHLevel0X 2 4_O&amp;M - Equipment Unit Rates" xfId="5824" xr:uid="{4CBCFA9A-6B50-45BC-BB92-BD048B523BC1}"/>
    <cellStyle name="SAPBEXHLevel0X 2 5" xfId="4017" xr:uid="{00000000-0005-0000-0000-0000F20D0000}"/>
    <cellStyle name="SAPBEXHLevel0X 2_O&amp;M - Equipment Unit Rates" xfId="5814" xr:uid="{923A5E08-F879-4251-93AB-78A400595328}"/>
    <cellStyle name="SAPBEXHLevel0X 3" xfId="2578" xr:uid="{00000000-0005-0000-0000-0000F30D0000}"/>
    <cellStyle name="SAPBEXHLevel0X 3 2" xfId="2579" xr:uid="{00000000-0005-0000-0000-0000F40D0000}"/>
    <cellStyle name="SAPBEXHLevel0X 3 2 2" xfId="2580" xr:uid="{00000000-0005-0000-0000-0000F50D0000}"/>
    <cellStyle name="SAPBEXHLevel0X 3 2 2 2" xfId="2581" xr:uid="{00000000-0005-0000-0000-0000F60D0000}"/>
    <cellStyle name="SAPBEXHLevel0X 3 2 2 2 2" xfId="2582" xr:uid="{00000000-0005-0000-0000-0000F70D0000}"/>
    <cellStyle name="SAPBEXHLevel0X 3 2 2 2 2 2" xfId="4033" xr:uid="{00000000-0005-0000-0000-0000F80D0000}"/>
    <cellStyle name="SAPBEXHLevel0X 3 2 2 2 2_O&amp;M - Equipment Unit Rates" xfId="5830" xr:uid="{5AB55750-3CA0-4D4A-A369-F6E99B1CC8A0}"/>
    <cellStyle name="SAPBEXHLevel0X 3 2 2 2 3" xfId="4032" xr:uid="{00000000-0005-0000-0000-0000F90D0000}"/>
    <cellStyle name="SAPBEXHLevel0X 3 2 2 2_O&amp;M - Equipment Unit Rates" xfId="5829" xr:uid="{689A59C3-B9B4-4B2D-A380-8408976916D2}"/>
    <cellStyle name="SAPBEXHLevel0X 3 2 2 3" xfId="4031" xr:uid="{00000000-0005-0000-0000-0000FA0D0000}"/>
    <cellStyle name="SAPBEXHLevel0X 3 2 2_O&amp;M - Equipment Unit Rates" xfId="5828" xr:uid="{C384F710-8AC6-4ACD-97B3-91EFFE91E219}"/>
    <cellStyle name="SAPBEXHLevel0X 3 2 3" xfId="2583" xr:uid="{00000000-0005-0000-0000-0000FB0D0000}"/>
    <cellStyle name="SAPBEXHLevel0X 3 2 3 2" xfId="2584" xr:uid="{00000000-0005-0000-0000-0000FC0D0000}"/>
    <cellStyle name="SAPBEXHLevel0X 3 2 3 2 2" xfId="4035" xr:uid="{00000000-0005-0000-0000-0000FD0D0000}"/>
    <cellStyle name="SAPBEXHLevel0X 3 2 3 2_O&amp;M - Equipment Unit Rates" xfId="5832" xr:uid="{F58D6992-1834-49F8-8975-08551F36BBC8}"/>
    <cellStyle name="SAPBEXHLevel0X 3 2 3 3" xfId="4034" xr:uid="{00000000-0005-0000-0000-0000FE0D0000}"/>
    <cellStyle name="SAPBEXHLevel0X 3 2 3_O&amp;M - Equipment Unit Rates" xfId="5831" xr:uid="{DE84EF9C-1F20-48B9-BDB9-04535C7AB772}"/>
    <cellStyle name="SAPBEXHLevel0X 3 2 4" xfId="4030" xr:uid="{00000000-0005-0000-0000-0000FF0D0000}"/>
    <cellStyle name="SAPBEXHLevel0X 3 2_O&amp;M - Equipment Unit Rates" xfId="5827" xr:uid="{315F6B71-A6D7-40DD-8A8B-DD9F84855151}"/>
    <cellStyle name="SAPBEXHLevel0X 3 3" xfId="2585" xr:uid="{00000000-0005-0000-0000-0000000E0000}"/>
    <cellStyle name="SAPBEXHLevel0X 3 3 2" xfId="2586" xr:uid="{00000000-0005-0000-0000-0000010E0000}"/>
    <cellStyle name="SAPBEXHLevel0X 3 3 2 2" xfId="2587" xr:uid="{00000000-0005-0000-0000-0000020E0000}"/>
    <cellStyle name="SAPBEXHLevel0X 3 3 2 2 2" xfId="4038" xr:uid="{00000000-0005-0000-0000-0000030E0000}"/>
    <cellStyle name="SAPBEXHLevel0X 3 3 2 2_O&amp;M - Equipment Unit Rates" xfId="5835" xr:uid="{97F462D8-D91E-4DAD-BEB3-82C51A2BB47E}"/>
    <cellStyle name="SAPBEXHLevel0X 3 3 2 3" xfId="4037" xr:uid="{00000000-0005-0000-0000-0000040E0000}"/>
    <cellStyle name="SAPBEXHLevel0X 3 3 2_O&amp;M - Equipment Unit Rates" xfId="5834" xr:uid="{81F22D5D-8A90-4F10-98AF-33E56A370356}"/>
    <cellStyle name="SAPBEXHLevel0X 3 3 3" xfId="4036" xr:uid="{00000000-0005-0000-0000-0000050E0000}"/>
    <cellStyle name="SAPBEXHLevel0X 3 3_O&amp;M - Equipment Unit Rates" xfId="5833" xr:uid="{2B0FFE87-E6F6-4276-8B85-AF5AB543EAC6}"/>
    <cellStyle name="SAPBEXHLevel0X 3 4" xfId="2588" xr:uid="{00000000-0005-0000-0000-0000060E0000}"/>
    <cellStyle name="SAPBEXHLevel0X 3 4 2" xfId="2589" xr:uid="{00000000-0005-0000-0000-0000070E0000}"/>
    <cellStyle name="SAPBEXHLevel0X 3 4 2 2" xfId="4040" xr:uid="{00000000-0005-0000-0000-0000080E0000}"/>
    <cellStyle name="SAPBEXHLevel0X 3 4 2_O&amp;M - Equipment Unit Rates" xfId="5837" xr:uid="{6354CCDC-D9D4-4E30-85E6-F4C59C0BCFE4}"/>
    <cellStyle name="SAPBEXHLevel0X 3 4 3" xfId="4039" xr:uid="{00000000-0005-0000-0000-0000090E0000}"/>
    <cellStyle name="SAPBEXHLevel0X 3 4_O&amp;M - Equipment Unit Rates" xfId="5836" xr:uid="{1F83879B-F056-4D8C-BA56-962A3FBC5766}"/>
    <cellStyle name="SAPBEXHLevel0X 3 5" xfId="4029" xr:uid="{00000000-0005-0000-0000-00000A0E0000}"/>
    <cellStyle name="SAPBEXHLevel0X 3_O&amp;M - Equipment Unit Rates" xfId="5826" xr:uid="{DA950F46-1188-4F4E-A553-93D7D74C31E3}"/>
    <cellStyle name="SAPBEXHLevel0X 4" xfId="2590" xr:uid="{00000000-0005-0000-0000-00000B0E0000}"/>
    <cellStyle name="SAPBEXHLevel0X 4 2" xfId="2591" xr:uid="{00000000-0005-0000-0000-00000C0E0000}"/>
    <cellStyle name="SAPBEXHLevel0X 4 2 2" xfId="2592" xr:uid="{00000000-0005-0000-0000-00000D0E0000}"/>
    <cellStyle name="SAPBEXHLevel0X 4 2 2 2" xfId="2593" xr:uid="{00000000-0005-0000-0000-00000E0E0000}"/>
    <cellStyle name="SAPBEXHLevel0X 4 2 2 2 2" xfId="4044" xr:uid="{00000000-0005-0000-0000-00000F0E0000}"/>
    <cellStyle name="SAPBEXHLevel0X 4 2 2 2_O&amp;M - Equipment Unit Rates" xfId="5841" xr:uid="{C51043A3-C717-4135-AF07-48655E1C87C2}"/>
    <cellStyle name="SAPBEXHLevel0X 4 2 2 3" xfId="4043" xr:uid="{00000000-0005-0000-0000-0000100E0000}"/>
    <cellStyle name="SAPBEXHLevel0X 4 2 2_O&amp;M - Equipment Unit Rates" xfId="5840" xr:uid="{B66F2744-093C-40B9-956C-5281CCA364C5}"/>
    <cellStyle name="SAPBEXHLevel0X 4 2 3" xfId="4042" xr:uid="{00000000-0005-0000-0000-0000110E0000}"/>
    <cellStyle name="SAPBEXHLevel0X 4 2_O&amp;M - Equipment Unit Rates" xfId="5839" xr:uid="{9A17A51A-5618-4480-829F-4B427AEFE074}"/>
    <cellStyle name="SAPBEXHLevel0X 4 3" xfId="2594" xr:uid="{00000000-0005-0000-0000-0000120E0000}"/>
    <cellStyle name="SAPBEXHLevel0X 4 3 2" xfId="2595" xr:uid="{00000000-0005-0000-0000-0000130E0000}"/>
    <cellStyle name="SAPBEXHLevel0X 4 3 2 2" xfId="4046" xr:uid="{00000000-0005-0000-0000-0000140E0000}"/>
    <cellStyle name="SAPBEXHLevel0X 4 3 2_O&amp;M - Equipment Unit Rates" xfId="5843" xr:uid="{69DF6275-7C82-4977-85A6-3E0EA442A726}"/>
    <cellStyle name="SAPBEXHLevel0X 4 3 3" xfId="4045" xr:uid="{00000000-0005-0000-0000-0000150E0000}"/>
    <cellStyle name="SAPBEXHLevel0X 4 3_O&amp;M - Equipment Unit Rates" xfId="5842" xr:uid="{834CA76C-0110-4B5C-A778-1F8622771264}"/>
    <cellStyle name="SAPBEXHLevel0X 4 4" xfId="4041" xr:uid="{00000000-0005-0000-0000-0000160E0000}"/>
    <cellStyle name="SAPBEXHLevel0X 4_O&amp;M - Equipment Unit Rates" xfId="5838" xr:uid="{5D1DF6E3-8541-434C-841E-4CE8BFACB1C4}"/>
    <cellStyle name="SAPBEXHLevel0X 5" xfId="2596" xr:uid="{00000000-0005-0000-0000-0000170E0000}"/>
    <cellStyle name="SAPBEXHLevel0X 5 2" xfId="2597" xr:uid="{00000000-0005-0000-0000-0000180E0000}"/>
    <cellStyle name="SAPBEXHLevel0X 5 2 2" xfId="2598" xr:uid="{00000000-0005-0000-0000-0000190E0000}"/>
    <cellStyle name="SAPBEXHLevel0X 5 2 2 2" xfId="4049" xr:uid="{00000000-0005-0000-0000-00001A0E0000}"/>
    <cellStyle name="SAPBEXHLevel0X 5 2 2_O&amp;M - Equipment Unit Rates" xfId="5846" xr:uid="{2E0132F2-7085-4147-92D1-268752005950}"/>
    <cellStyle name="SAPBEXHLevel0X 5 2 3" xfId="4048" xr:uid="{00000000-0005-0000-0000-00001B0E0000}"/>
    <cellStyle name="SAPBEXHLevel0X 5 2_O&amp;M - Equipment Unit Rates" xfId="5845" xr:uid="{E77B3800-9CA9-4948-95B5-9CA156061391}"/>
    <cellStyle name="SAPBEXHLevel0X 5 3" xfId="4047" xr:uid="{00000000-0005-0000-0000-00001C0E0000}"/>
    <cellStyle name="SAPBEXHLevel0X 5_O&amp;M - Equipment Unit Rates" xfId="5844" xr:uid="{B6398FFE-02BD-4D67-93B5-81F450B4ED35}"/>
    <cellStyle name="SAPBEXHLevel0X 6" xfId="2599" xr:uid="{00000000-0005-0000-0000-00001D0E0000}"/>
    <cellStyle name="SAPBEXHLevel0X 6 2" xfId="2600" xr:uid="{00000000-0005-0000-0000-00001E0E0000}"/>
    <cellStyle name="SAPBEXHLevel0X 6 2 2" xfId="4051" xr:uid="{00000000-0005-0000-0000-00001F0E0000}"/>
    <cellStyle name="SAPBEXHLevel0X 6 2_O&amp;M - Equipment Unit Rates" xfId="5848" xr:uid="{ACF5971C-314D-4846-9183-BE7B63FA9C25}"/>
    <cellStyle name="SAPBEXHLevel0X 6 3" xfId="4050" xr:uid="{00000000-0005-0000-0000-0000200E0000}"/>
    <cellStyle name="SAPBEXHLevel0X 6_O&amp;M - Equipment Unit Rates" xfId="5847" xr:uid="{1827DB37-A2FD-4B69-A677-F25863257251}"/>
    <cellStyle name="SAPBEXHLevel0X 7" xfId="4016" xr:uid="{00000000-0005-0000-0000-0000210E0000}"/>
    <cellStyle name="SAPBEXHLevel0X_O&amp;M - Equipment Unit Rates" xfId="5813" xr:uid="{F7C201E7-A8BA-4D2F-86D1-3308FC07DC81}"/>
    <cellStyle name="SAPBEXHLevel1" xfId="2601" xr:uid="{00000000-0005-0000-0000-0000230E0000}"/>
    <cellStyle name="SAPBEXHLevel1 2" xfId="2602" xr:uid="{00000000-0005-0000-0000-0000240E0000}"/>
    <cellStyle name="SAPBEXHLevel1 2 2" xfId="2603" xr:uid="{00000000-0005-0000-0000-0000250E0000}"/>
    <cellStyle name="SAPBEXHLevel1 2 2 2" xfId="2604" xr:uid="{00000000-0005-0000-0000-0000260E0000}"/>
    <cellStyle name="SAPBEXHLevel1 2 2 2 2" xfId="2605" xr:uid="{00000000-0005-0000-0000-0000270E0000}"/>
    <cellStyle name="SAPBEXHLevel1 2 2 2 2 2" xfId="2606" xr:uid="{00000000-0005-0000-0000-0000280E0000}"/>
    <cellStyle name="SAPBEXHLevel1 2 2 2 2 2 2" xfId="4057" xr:uid="{00000000-0005-0000-0000-0000290E0000}"/>
    <cellStyle name="SAPBEXHLevel1 2 2 2 2 2_O&amp;M - Equipment Unit Rates" xfId="5854" xr:uid="{F1D8531D-C0FA-4F6A-8FE3-D9EB732B4A6A}"/>
    <cellStyle name="SAPBEXHLevel1 2 2 2 2 3" xfId="4056" xr:uid="{00000000-0005-0000-0000-00002A0E0000}"/>
    <cellStyle name="SAPBEXHLevel1 2 2 2 2_O&amp;M - Equipment Unit Rates" xfId="5853" xr:uid="{C17A0F9C-C22F-4613-9BE1-A56826025CD8}"/>
    <cellStyle name="SAPBEXHLevel1 2 2 2 3" xfId="4055" xr:uid="{00000000-0005-0000-0000-00002B0E0000}"/>
    <cellStyle name="SAPBEXHLevel1 2 2 2_O&amp;M - Equipment Unit Rates" xfId="5852" xr:uid="{EFE4E07B-FC76-4787-B97D-6AD80D97C3E5}"/>
    <cellStyle name="SAPBEXHLevel1 2 2 3" xfId="2607" xr:uid="{00000000-0005-0000-0000-00002C0E0000}"/>
    <cellStyle name="SAPBEXHLevel1 2 2 3 2" xfId="2608" xr:uid="{00000000-0005-0000-0000-00002D0E0000}"/>
    <cellStyle name="SAPBEXHLevel1 2 2 3 2 2" xfId="4059" xr:uid="{00000000-0005-0000-0000-00002E0E0000}"/>
    <cellStyle name="SAPBEXHLevel1 2 2 3 2_O&amp;M - Equipment Unit Rates" xfId="5856" xr:uid="{3EFA2DCB-C8B5-4F9F-BBE4-999ECC30BC48}"/>
    <cellStyle name="SAPBEXHLevel1 2 2 3 3" xfId="4058" xr:uid="{00000000-0005-0000-0000-00002F0E0000}"/>
    <cellStyle name="SAPBEXHLevel1 2 2 3_O&amp;M - Equipment Unit Rates" xfId="5855" xr:uid="{05258F03-2900-4331-97FF-8B299F1F9989}"/>
    <cellStyle name="SAPBEXHLevel1 2 2 4" xfId="4054" xr:uid="{00000000-0005-0000-0000-0000300E0000}"/>
    <cellStyle name="SAPBEXHLevel1 2 2_O&amp;M - Equipment Unit Rates" xfId="5851" xr:uid="{B90FA48D-B47B-4631-A6EA-1F7AE118DCDC}"/>
    <cellStyle name="SAPBEXHLevel1 2 3" xfId="2609" xr:uid="{00000000-0005-0000-0000-0000310E0000}"/>
    <cellStyle name="SAPBEXHLevel1 2 3 2" xfId="2610" xr:uid="{00000000-0005-0000-0000-0000320E0000}"/>
    <cellStyle name="SAPBEXHLevel1 2 3 2 2" xfId="2611" xr:uid="{00000000-0005-0000-0000-0000330E0000}"/>
    <cellStyle name="SAPBEXHLevel1 2 3 2 2 2" xfId="4062" xr:uid="{00000000-0005-0000-0000-0000340E0000}"/>
    <cellStyle name="SAPBEXHLevel1 2 3 2 2_O&amp;M - Equipment Unit Rates" xfId="5859" xr:uid="{61F0DE16-362C-4589-B608-F9C811C1DBCA}"/>
    <cellStyle name="SAPBEXHLevel1 2 3 2 3" xfId="4061" xr:uid="{00000000-0005-0000-0000-0000350E0000}"/>
    <cellStyle name="SAPBEXHLevel1 2 3 2_O&amp;M - Equipment Unit Rates" xfId="5858" xr:uid="{55B676E6-AA4B-4D01-854A-ADABABDC8A28}"/>
    <cellStyle name="SAPBEXHLevel1 2 3 3" xfId="4060" xr:uid="{00000000-0005-0000-0000-0000360E0000}"/>
    <cellStyle name="SAPBEXHLevel1 2 3_O&amp;M - Equipment Unit Rates" xfId="5857" xr:uid="{7D9377C0-9704-4C72-8673-46684A934944}"/>
    <cellStyle name="SAPBEXHLevel1 2 4" xfId="2612" xr:uid="{00000000-0005-0000-0000-0000370E0000}"/>
    <cellStyle name="SAPBEXHLevel1 2 4 2" xfId="2613" xr:uid="{00000000-0005-0000-0000-0000380E0000}"/>
    <cellStyle name="SAPBEXHLevel1 2 4 2 2" xfId="4064" xr:uid="{00000000-0005-0000-0000-0000390E0000}"/>
    <cellStyle name="SAPBEXHLevel1 2 4 2_O&amp;M - Equipment Unit Rates" xfId="5861" xr:uid="{C3484BDE-1CF9-4C1E-9D96-3452678FCF47}"/>
    <cellStyle name="SAPBEXHLevel1 2 4 3" xfId="4063" xr:uid="{00000000-0005-0000-0000-00003A0E0000}"/>
    <cellStyle name="SAPBEXHLevel1 2 4_O&amp;M - Equipment Unit Rates" xfId="5860" xr:uid="{FB3CCB0C-8328-4F00-A9FC-A00F06D24EB0}"/>
    <cellStyle name="SAPBEXHLevel1 2 5" xfId="4053" xr:uid="{00000000-0005-0000-0000-00003B0E0000}"/>
    <cellStyle name="SAPBEXHLevel1 2_O&amp;M - Equipment Unit Rates" xfId="5850" xr:uid="{8DE012AB-C50F-4F27-ABE7-B23608AE2A1F}"/>
    <cellStyle name="SAPBEXHLevel1 3" xfId="2614" xr:uid="{00000000-0005-0000-0000-00003C0E0000}"/>
    <cellStyle name="SAPBEXHLevel1 3 2" xfId="2615" xr:uid="{00000000-0005-0000-0000-00003D0E0000}"/>
    <cellStyle name="SAPBEXHLevel1 3 2 2" xfId="2616" xr:uid="{00000000-0005-0000-0000-00003E0E0000}"/>
    <cellStyle name="SAPBEXHLevel1 3 2 2 2" xfId="2617" xr:uid="{00000000-0005-0000-0000-00003F0E0000}"/>
    <cellStyle name="SAPBEXHLevel1 3 2 2 2 2" xfId="2618" xr:uid="{00000000-0005-0000-0000-0000400E0000}"/>
    <cellStyle name="SAPBEXHLevel1 3 2 2 2 2 2" xfId="4069" xr:uid="{00000000-0005-0000-0000-0000410E0000}"/>
    <cellStyle name="SAPBEXHLevel1 3 2 2 2 2_O&amp;M - Equipment Unit Rates" xfId="5866" xr:uid="{A96F69E2-C0F5-45EB-938C-9F95224178F9}"/>
    <cellStyle name="SAPBEXHLevel1 3 2 2 2 3" xfId="4068" xr:uid="{00000000-0005-0000-0000-0000420E0000}"/>
    <cellStyle name="SAPBEXHLevel1 3 2 2 2_O&amp;M - Equipment Unit Rates" xfId="5865" xr:uid="{4F93C777-1490-412E-A4E2-E02FB6C04306}"/>
    <cellStyle name="SAPBEXHLevel1 3 2 2 3" xfId="4067" xr:uid="{00000000-0005-0000-0000-0000430E0000}"/>
    <cellStyle name="SAPBEXHLevel1 3 2 2_O&amp;M - Equipment Unit Rates" xfId="5864" xr:uid="{C86B09B0-BFC2-409A-83B9-91B056E1CFC8}"/>
    <cellStyle name="SAPBEXHLevel1 3 2 3" xfId="2619" xr:uid="{00000000-0005-0000-0000-0000440E0000}"/>
    <cellStyle name="SAPBEXHLevel1 3 2 3 2" xfId="2620" xr:uid="{00000000-0005-0000-0000-0000450E0000}"/>
    <cellStyle name="SAPBEXHLevel1 3 2 3 2 2" xfId="4071" xr:uid="{00000000-0005-0000-0000-0000460E0000}"/>
    <cellStyle name="SAPBEXHLevel1 3 2 3 2_O&amp;M - Equipment Unit Rates" xfId="5868" xr:uid="{3AC0C5CB-2C91-4942-B0DE-1AB6A08CC49C}"/>
    <cellStyle name="SAPBEXHLevel1 3 2 3 3" xfId="4070" xr:uid="{00000000-0005-0000-0000-0000470E0000}"/>
    <cellStyle name="SAPBEXHLevel1 3 2 3_O&amp;M - Equipment Unit Rates" xfId="5867" xr:uid="{58786589-7C7F-42D4-94EF-AE7099510E5A}"/>
    <cellStyle name="SAPBEXHLevel1 3 2 4" xfId="4066" xr:uid="{00000000-0005-0000-0000-0000480E0000}"/>
    <cellStyle name="SAPBEXHLevel1 3 2_O&amp;M - Equipment Unit Rates" xfId="5863" xr:uid="{80E07449-42A9-4BC2-8BF7-99231DF51D45}"/>
    <cellStyle name="SAPBEXHLevel1 3 3" xfId="2621" xr:uid="{00000000-0005-0000-0000-0000490E0000}"/>
    <cellStyle name="SAPBEXHLevel1 3 3 2" xfId="2622" xr:uid="{00000000-0005-0000-0000-00004A0E0000}"/>
    <cellStyle name="SAPBEXHLevel1 3 3 2 2" xfId="2623" xr:uid="{00000000-0005-0000-0000-00004B0E0000}"/>
    <cellStyle name="SAPBEXHLevel1 3 3 2 2 2" xfId="4074" xr:uid="{00000000-0005-0000-0000-00004C0E0000}"/>
    <cellStyle name="SAPBEXHLevel1 3 3 2 2_O&amp;M - Equipment Unit Rates" xfId="5871" xr:uid="{56C53EBC-EDBC-4B89-BD3D-255C89B8C3CF}"/>
    <cellStyle name="SAPBEXHLevel1 3 3 2 3" xfId="4073" xr:uid="{00000000-0005-0000-0000-00004D0E0000}"/>
    <cellStyle name="SAPBEXHLevel1 3 3 2_O&amp;M - Equipment Unit Rates" xfId="5870" xr:uid="{48346BEF-48FB-4C01-9FAA-46DCF28E97DB}"/>
    <cellStyle name="SAPBEXHLevel1 3 3 3" xfId="4072" xr:uid="{00000000-0005-0000-0000-00004E0E0000}"/>
    <cellStyle name="SAPBEXHLevel1 3 3_O&amp;M - Equipment Unit Rates" xfId="5869" xr:uid="{27ED061D-30F0-468E-AA8E-821EA797B13D}"/>
    <cellStyle name="SAPBEXHLevel1 3 4" xfId="2624" xr:uid="{00000000-0005-0000-0000-00004F0E0000}"/>
    <cellStyle name="SAPBEXHLevel1 3 4 2" xfId="2625" xr:uid="{00000000-0005-0000-0000-0000500E0000}"/>
    <cellStyle name="SAPBEXHLevel1 3 4 2 2" xfId="4076" xr:uid="{00000000-0005-0000-0000-0000510E0000}"/>
    <cellStyle name="SAPBEXHLevel1 3 4 2_O&amp;M - Equipment Unit Rates" xfId="5873" xr:uid="{C6294830-622D-4F6F-A8B1-156A8554A4CA}"/>
    <cellStyle name="SAPBEXHLevel1 3 4 3" xfId="4075" xr:uid="{00000000-0005-0000-0000-0000520E0000}"/>
    <cellStyle name="SAPBEXHLevel1 3 4_O&amp;M - Equipment Unit Rates" xfId="5872" xr:uid="{5E0070C6-5E79-4176-B268-E6C9BD97499A}"/>
    <cellStyle name="SAPBEXHLevel1 3 5" xfId="4065" xr:uid="{00000000-0005-0000-0000-0000530E0000}"/>
    <cellStyle name="SAPBEXHLevel1 3_O&amp;M - Equipment Unit Rates" xfId="5862" xr:uid="{EDA26CF4-3CC0-4C85-8C9B-0BB38DC83BE3}"/>
    <cellStyle name="SAPBEXHLevel1 4" xfId="2626" xr:uid="{00000000-0005-0000-0000-0000540E0000}"/>
    <cellStyle name="SAPBEXHLevel1 4 2" xfId="2627" xr:uid="{00000000-0005-0000-0000-0000550E0000}"/>
    <cellStyle name="SAPBEXHLevel1 4 2 2" xfId="2628" xr:uid="{00000000-0005-0000-0000-0000560E0000}"/>
    <cellStyle name="SAPBEXHLevel1 4 2 2 2" xfId="2629" xr:uid="{00000000-0005-0000-0000-0000570E0000}"/>
    <cellStyle name="SAPBEXHLevel1 4 2 2 2 2" xfId="4080" xr:uid="{00000000-0005-0000-0000-0000580E0000}"/>
    <cellStyle name="SAPBEXHLevel1 4 2 2 2_O&amp;M - Equipment Unit Rates" xfId="5877" xr:uid="{4A46FC51-D4E6-4823-93DA-E8EC97E95782}"/>
    <cellStyle name="SAPBEXHLevel1 4 2 2 3" xfId="4079" xr:uid="{00000000-0005-0000-0000-0000590E0000}"/>
    <cellStyle name="SAPBEXHLevel1 4 2 2_O&amp;M - Equipment Unit Rates" xfId="5876" xr:uid="{8819D7F9-0DA7-4710-82F0-2E7D0B441661}"/>
    <cellStyle name="SAPBEXHLevel1 4 2 3" xfId="4078" xr:uid="{00000000-0005-0000-0000-00005A0E0000}"/>
    <cellStyle name="SAPBEXHLevel1 4 2_O&amp;M - Equipment Unit Rates" xfId="5875" xr:uid="{F4932CA6-1C18-41C1-9C2E-EBCA7349DD0B}"/>
    <cellStyle name="SAPBEXHLevel1 4 3" xfId="2630" xr:uid="{00000000-0005-0000-0000-00005B0E0000}"/>
    <cellStyle name="SAPBEXHLevel1 4 3 2" xfId="2631" xr:uid="{00000000-0005-0000-0000-00005C0E0000}"/>
    <cellStyle name="SAPBEXHLevel1 4 3 2 2" xfId="4082" xr:uid="{00000000-0005-0000-0000-00005D0E0000}"/>
    <cellStyle name="SAPBEXHLevel1 4 3 2_O&amp;M - Equipment Unit Rates" xfId="5879" xr:uid="{E4D70C08-EECB-496A-BC77-75B97D0BA2AE}"/>
    <cellStyle name="SAPBEXHLevel1 4 3 3" xfId="4081" xr:uid="{00000000-0005-0000-0000-00005E0E0000}"/>
    <cellStyle name="SAPBEXHLevel1 4 3_O&amp;M - Equipment Unit Rates" xfId="5878" xr:uid="{BC568627-9FD3-44D0-83A5-C6CD43E8689D}"/>
    <cellStyle name="SAPBEXHLevel1 4 4" xfId="4077" xr:uid="{00000000-0005-0000-0000-00005F0E0000}"/>
    <cellStyle name="SAPBEXHLevel1 4_O&amp;M - Equipment Unit Rates" xfId="5874" xr:uid="{9A137A34-5605-4E63-84AE-A9A2032FF7E6}"/>
    <cellStyle name="SAPBEXHLevel1 5" xfId="2632" xr:uid="{00000000-0005-0000-0000-0000600E0000}"/>
    <cellStyle name="SAPBEXHLevel1 5 2" xfId="2633" xr:uid="{00000000-0005-0000-0000-0000610E0000}"/>
    <cellStyle name="SAPBEXHLevel1 5 2 2" xfId="2634" xr:uid="{00000000-0005-0000-0000-0000620E0000}"/>
    <cellStyle name="SAPBEXHLevel1 5 2 2 2" xfId="4085" xr:uid="{00000000-0005-0000-0000-0000630E0000}"/>
    <cellStyle name="SAPBEXHLevel1 5 2 2_O&amp;M - Equipment Unit Rates" xfId="5882" xr:uid="{5B26501B-A956-421C-8D4D-82ADFEE23222}"/>
    <cellStyle name="SAPBEXHLevel1 5 2 3" xfId="4084" xr:uid="{00000000-0005-0000-0000-0000640E0000}"/>
    <cellStyle name="SAPBEXHLevel1 5 2_O&amp;M - Equipment Unit Rates" xfId="5881" xr:uid="{7ACE95A9-109A-4B26-BA62-101248E5486D}"/>
    <cellStyle name="SAPBEXHLevel1 5 3" xfId="4083" xr:uid="{00000000-0005-0000-0000-0000650E0000}"/>
    <cellStyle name="SAPBEXHLevel1 5_O&amp;M - Equipment Unit Rates" xfId="5880" xr:uid="{30598B69-F995-4EFD-B6CC-BBC890E301AC}"/>
    <cellStyle name="SAPBEXHLevel1 6" xfId="2635" xr:uid="{00000000-0005-0000-0000-0000660E0000}"/>
    <cellStyle name="SAPBEXHLevel1 6 2" xfId="2636" xr:uid="{00000000-0005-0000-0000-0000670E0000}"/>
    <cellStyle name="SAPBEXHLevel1 6 2 2" xfId="4087" xr:uid="{00000000-0005-0000-0000-0000680E0000}"/>
    <cellStyle name="SAPBEXHLevel1 6 2_O&amp;M - Equipment Unit Rates" xfId="5884" xr:uid="{CC3AEAED-DFA0-4CCD-97C8-6F90E2AAA3D5}"/>
    <cellStyle name="SAPBEXHLevel1 6 3" xfId="4086" xr:uid="{00000000-0005-0000-0000-0000690E0000}"/>
    <cellStyle name="SAPBEXHLevel1 6_O&amp;M - Equipment Unit Rates" xfId="5883" xr:uid="{E68E1234-8BF6-472B-9694-5EFC5E93CE2F}"/>
    <cellStyle name="SAPBEXHLevel1 7" xfId="4052" xr:uid="{00000000-0005-0000-0000-00006A0E0000}"/>
    <cellStyle name="SAPBEXHLevel1_O&amp;M - Equipment Unit Rates" xfId="5849" xr:uid="{27FD3B9F-318A-4B62-8BC2-6CF2E41A33CF}"/>
    <cellStyle name="SAPBEXHLevel1X" xfId="2637" xr:uid="{00000000-0005-0000-0000-00006C0E0000}"/>
    <cellStyle name="SAPBEXHLevel1X 2" xfId="2638" xr:uid="{00000000-0005-0000-0000-00006D0E0000}"/>
    <cellStyle name="SAPBEXHLevel1X 2 2" xfId="2639" xr:uid="{00000000-0005-0000-0000-00006E0E0000}"/>
    <cellStyle name="SAPBEXHLevel1X 2 2 2" xfId="2640" xr:uid="{00000000-0005-0000-0000-00006F0E0000}"/>
    <cellStyle name="SAPBEXHLevel1X 2 2 2 2" xfId="2641" xr:uid="{00000000-0005-0000-0000-0000700E0000}"/>
    <cellStyle name="SAPBEXHLevel1X 2 2 2 2 2" xfId="2642" xr:uid="{00000000-0005-0000-0000-0000710E0000}"/>
    <cellStyle name="SAPBEXHLevel1X 2 2 2 2 2 2" xfId="4093" xr:uid="{00000000-0005-0000-0000-0000720E0000}"/>
    <cellStyle name="SAPBEXHLevel1X 2 2 2 2 2_O&amp;M - Equipment Unit Rates" xfId="5890" xr:uid="{65E0016F-F421-44D1-BAC9-4336F68F7636}"/>
    <cellStyle name="SAPBEXHLevel1X 2 2 2 2 3" xfId="4092" xr:uid="{00000000-0005-0000-0000-0000730E0000}"/>
    <cellStyle name="SAPBEXHLevel1X 2 2 2 2_O&amp;M - Equipment Unit Rates" xfId="5889" xr:uid="{FA574003-B45C-4688-AC2D-6F6B7459593C}"/>
    <cellStyle name="SAPBEXHLevel1X 2 2 2 3" xfId="4091" xr:uid="{00000000-0005-0000-0000-0000740E0000}"/>
    <cellStyle name="SAPBEXHLevel1X 2 2 2_O&amp;M - Equipment Unit Rates" xfId="5888" xr:uid="{7F3C9A98-4A80-4558-821C-77269EBBE065}"/>
    <cellStyle name="SAPBEXHLevel1X 2 2 3" xfId="2643" xr:uid="{00000000-0005-0000-0000-0000750E0000}"/>
    <cellStyle name="SAPBEXHLevel1X 2 2 3 2" xfId="2644" xr:uid="{00000000-0005-0000-0000-0000760E0000}"/>
    <cellStyle name="SAPBEXHLevel1X 2 2 3 2 2" xfId="4095" xr:uid="{00000000-0005-0000-0000-0000770E0000}"/>
    <cellStyle name="SAPBEXHLevel1X 2 2 3 2_O&amp;M - Equipment Unit Rates" xfId="5892" xr:uid="{E436DC9B-548E-4BDE-A590-6D6E675513AA}"/>
    <cellStyle name="SAPBEXHLevel1X 2 2 3 3" xfId="4094" xr:uid="{00000000-0005-0000-0000-0000780E0000}"/>
    <cellStyle name="SAPBEXHLevel1X 2 2 3_O&amp;M - Equipment Unit Rates" xfId="5891" xr:uid="{DF6C25FC-9766-44D8-AA84-FD9B6F8F061B}"/>
    <cellStyle name="SAPBEXHLevel1X 2 2 4" xfId="4090" xr:uid="{00000000-0005-0000-0000-0000790E0000}"/>
    <cellStyle name="SAPBEXHLevel1X 2 2_O&amp;M - Equipment Unit Rates" xfId="5887" xr:uid="{0F7A9B9C-85D3-47EA-8E94-EE52C867A395}"/>
    <cellStyle name="SAPBEXHLevel1X 2 3" xfId="2645" xr:uid="{00000000-0005-0000-0000-00007A0E0000}"/>
    <cellStyle name="SAPBEXHLevel1X 2 3 2" xfId="2646" xr:uid="{00000000-0005-0000-0000-00007B0E0000}"/>
    <cellStyle name="SAPBEXHLevel1X 2 3 2 2" xfId="2647" xr:uid="{00000000-0005-0000-0000-00007C0E0000}"/>
    <cellStyle name="SAPBEXHLevel1X 2 3 2 2 2" xfId="4098" xr:uid="{00000000-0005-0000-0000-00007D0E0000}"/>
    <cellStyle name="SAPBEXHLevel1X 2 3 2 2_O&amp;M - Equipment Unit Rates" xfId="5895" xr:uid="{46C218D6-EEFE-49B9-85DD-609BF206B66F}"/>
    <cellStyle name="SAPBEXHLevel1X 2 3 2 3" xfId="4097" xr:uid="{00000000-0005-0000-0000-00007E0E0000}"/>
    <cellStyle name="SAPBEXHLevel1X 2 3 2_O&amp;M - Equipment Unit Rates" xfId="5894" xr:uid="{1234D3AF-A184-4BF9-828B-76559C85BBD4}"/>
    <cellStyle name="SAPBEXHLevel1X 2 3 3" xfId="4096" xr:uid="{00000000-0005-0000-0000-00007F0E0000}"/>
    <cellStyle name="SAPBEXHLevel1X 2 3_O&amp;M - Equipment Unit Rates" xfId="5893" xr:uid="{4C2A0B18-AA14-4397-BB21-8F151E9FC9C4}"/>
    <cellStyle name="SAPBEXHLevel1X 2 4" xfId="2648" xr:uid="{00000000-0005-0000-0000-0000800E0000}"/>
    <cellStyle name="SAPBEXHLevel1X 2 4 2" xfId="2649" xr:uid="{00000000-0005-0000-0000-0000810E0000}"/>
    <cellStyle name="SAPBEXHLevel1X 2 4 2 2" xfId="4100" xr:uid="{00000000-0005-0000-0000-0000820E0000}"/>
    <cellStyle name="SAPBEXHLevel1X 2 4 2_O&amp;M - Equipment Unit Rates" xfId="5897" xr:uid="{3E3CF26B-E2C8-4D18-9F02-C82C6523AB19}"/>
    <cellStyle name="SAPBEXHLevel1X 2 4 3" xfId="4099" xr:uid="{00000000-0005-0000-0000-0000830E0000}"/>
    <cellStyle name="SAPBEXHLevel1X 2 4_O&amp;M - Equipment Unit Rates" xfId="5896" xr:uid="{407F9220-C651-491C-B690-52A51B7C49A9}"/>
    <cellStyle name="SAPBEXHLevel1X 2 5" xfId="4089" xr:uid="{00000000-0005-0000-0000-0000840E0000}"/>
    <cellStyle name="SAPBEXHLevel1X 2_O&amp;M - Equipment Unit Rates" xfId="5886" xr:uid="{28C43549-69E0-48B2-A88A-80A0FE46D30C}"/>
    <cellStyle name="SAPBEXHLevel1X 3" xfId="2650" xr:uid="{00000000-0005-0000-0000-0000850E0000}"/>
    <cellStyle name="SAPBEXHLevel1X 3 2" xfId="2651" xr:uid="{00000000-0005-0000-0000-0000860E0000}"/>
    <cellStyle name="SAPBEXHLevel1X 3 2 2" xfId="2652" xr:uid="{00000000-0005-0000-0000-0000870E0000}"/>
    <cellStyle name="SAPBEXHLevel1X 3 2 2 2" xfId="2653" xr:uid="{00000000-0005-0000-0000-0000880E0000}"/>
    <cellStyle name="SAPBEXHLevel1X 3 2 2 2 2" xfId="2654" xr:uid="{00000000-0005-0000-0000-0000890E0000}"/>
    <cellStyle name="SAPBEXHLevel1X 3 2 2 2 2 2" xfId="4105" xr:uid="{00000000-0005-0000-0000-00008A0E0000}"/>
    <cellStyle name="SAPBEXHLevel1X 3 2 2 2 2_O&amp;M - Equipment Unit Rates" xfId="5902" xr:uid="{E7D1A8EF-9BD2-4066-BE45-BABF04C98FFE}"/>
    <cellStyle name="SAPBEXHLevel1X 3 2 2 2 3" xfId="4104" xr:uid="{00000000-0005-0000-0000-00008B0E0000}"/>
    <cellStyle name="SAPBEXHLevel1X 3 2 2 2_O&amp;M - Equipment Unit Rates" xfId="5901" xr:uid="{1EFCCBE4-E2A2-405F-8D9F-31FACDA2A8E5}"/>
    <cellStyle name="SAPBEXHLevel1X 3 2 2 3" xfId="4103" xr:uid="{00000000-0005-0000-0000-00008C0E0000}"/>
    <cellStyle name="SAPBEXHLevel1X 3 2 2_O&amp;M - Equipment Unit Rates" xfId="5900" xr:uid="{084A69C0-3166-4BE1-9F4C-E3B3E96538A4}"/>
    <cellStyle name="SAPBEXHLevel1X 3 2 3" xfId="2655" xr:uid="{00000000-0005-0000-0000-00008D0E0000}"/>
    <cellStyle name="SAPBEXHLevel1X 3 2 3 2" xfId="2656" xr:uid="{00000000-0005-0000-0000-00008E0E0000}"/>
    <cellStyle name="SAPBEXHLevel1X 3 2 3 2 2" xfId="4107" xr:uid="{00000000-0005-0000-0000-00008F0E0000}"/>
    <cellStyle name="SAPBEXHLevel1X 3 2 3 2_O&amp;M - Equipment Unit Rates" xfId="5904" xr:uid="{681F3873-9FB1-4796-A6EA-3393059DFDF9}"/>
    <cellStyle name="SAPBEXHLevel1X 3 2 3 3" xfId="4106" xr:uid="{00000000-0005-0000-0000-0000900E0000}"/>
    <cellStyle name="SAPBEXHLevel1X 3 2 3_O&amp;M - Equipment Unit Rates" xfId="5903" xr:uid="{ED12A20F-0A6C-4A13-B264-A6BFEBBDB658}"/>
    <cellStyle name="SAPBEXHLevel1X 3 2 4" xfId="4102" xr:uid="{00000000-0005-0000-0000-0000910E0000}"/>
    <cellStyle name="SAPBEXHLevel1X 3 2_O&amp;M - Equipment Unit Rates" xfId="5899" xr:uid="{D2BE5BD3-3F34-4389-A3CE-D69726E9098E}"/>
    <cellStyle name="SAPBEXHLevel1X 3 3" xfId="2657" xr:uid="{00000000-0005-0000-0000-0000920E0000}"/>
    <cellStyle name="SAPBEXHLevel1X 3 3 2" xfId="2658" xr:uid="{00000000-0005-0000-0000-0000930E0000}"/>
    <cellStyle name="SAPBEXHLevel1X 3 3 2 2" xfId="2659" xr:uid="{00000000-0005-0000-0000-0000940E0000}"/>
    <cellStyle name="SAPBEXHLevel1X 3 3 2 2 2" xfId="4110" xr:uid="{00000000-0005-0000-0000-0000950E0000}"/>
    <cellStyle name="SAPBEXHLevel1X 3 3 2 2_O&amp;M - Equipment Unit Rates" xfId="5907" xr:uid="{D7B9D955-5C85-43F4-AADF-EE547470A0CA}"/>
    <cellStyle name="SAPBEXHLevel1X 3 3 2 3" xfId="4109" xr:uid="{00000000-0005-0000-0000-0000960E0000}"/>
    <cellStyle name="SAPBEXHLevel1X 3 3 2_O&amp;M - Equipment Unit Rates" xfId="5906" xr:uid="{D8767155-CDB5-4F3B-8097-DBB0112C45BD}"/>
    <cellStyle name="SAPBEXHLevel1X 3 3 3" xfId="4108" xr:uid="{00000000-0005-0000-0000-0000970E0000}"/>
    <cellStyle name="SAPBEXHLevel1X 3 3_O&amp;M - Equipment Unit Rates" xfId="5905" xr:uid="{85904249-802F-41A2-967E-4AC2E2CE2CDB}"/>
    <cellStyle name="SAPBEXHLevel1X 3 4" xfId="2660" xr:uid="{00000000-0005-0000-0000-0000980E0000}"/>
    <cellStyle name="SAPBEXHLevel1X 3 4 2" xfId="2661" xr:uid="{00000000-0005-0000-0000-0000990E0000}"/>
    <cellStyle name="SAPBEXHLevel1X 3 4 2 2" xfId="4112" xr:uid="{00000000-0005-0000-0000-00009A0E0000}"/>
    <cellStyle name="SAPBEXHLevel1X 3 4 2_O&amp;M - Equipment Unit Rates" xfId="5909" xr:uid="{2B007A26-DE7C-4532-A8B2-6CB846DF3524}"/>
    <cellStyle name="SAPBEXHLevel1X 3 4 3" xfId="4111" xr:uid="{00000000-0005-0000-0000-00009B0E0000}"/>
    <cellStyle name="SAPBEXHLevel1X 3 4_O&amp;M - Equipment Unit Rates" xfId="5908" xr:uid="{0DF2427F-7346-47B6-B3A9-52C77C14ADB2}"/>
    <cellStyle name="SAPBEXHLevel1X 3 5" xfId="4101" xr:uid="{00000000-0005-0000-0000-00009C0E0000}"/>
    <cellStyle name="SAPBEXHLevel1X 3_O&amp;M - Equipment Unit Rates" xfId="5898" xr:uid="{70C3BFB6-7354-49A8-A38A-5821B2E7B2BC}"/>
    <cellStyle name="SAPBEXHLevel1X 4" xfId="2662" xr:uid="{00000000-0005-0000-0000-00009D0E0000}"/>
    <cellStyle name="SAPBEXHLevel1X 4 2" xfId="2663" xr:uid="{00000000-0005-0000-0000-00009E0E0000}"/>
    <cellStyle name="SAPBEXHLevel1X 4 2 2" xfId="2664" xr:uid="{00000000-0005-0000-0000-00009F0E0000}"/>
    <cellStyle name="SAPBEXHLevel1X 4 2 2 2" xfId="2665" xr:uid="{00000000-0005-0000-0000-0000A00E0000}"/>
    <cellStyle name="SAPBEXHLevel1X 4 2 2 2 2" xfId="4116" xr:uid="{00000000-0005-0000-0000-0000A10E0000}"/>
    <cellStyle name="SAPBEXHLevel1X 4 2 2 2_O&amp;M - Equipment Unit Rates" xfId="5913" xr:uid="{641BACA8-485D-4684-ACBF-7AFF61B8EE39}"/>
    <cellStyle name="SAPBEXHLevel1X 4 2 2 3" xfId="4115" xr:uid="{00000000-0005-0000-0000-0000A20E0000}"/>
    <cellStyle name="SAPBEXHLevel1X 4 2 2_O&amp;M - Equipment Unit Rates" xfId="5912" xr:uid="{B890B0CC-A86A-4437-A5DA-39D95DCE6485}"/>
    <cellStyle name="SAPBEXHLevel1X 4 2 3" xfId="4114" xr:uid="{00000000-0005-0000-0000-0000A30E0000}"/>
    <cellStyle name="SAPBEXHLevel1X 4 2_O&amp;M - Equipment Unit Rates" xfId="5911" xr:uid="{F13045BD-8B3D-4D8F-A83E-2BE065FEB190}"/>
    <cellStyle name="SAPBEXHLevel1X 4 3" xfId="2666" xr:uid="{00000000-0005-0000-0000-0000A40E0000}"/>
    <cellStyle name="SAPBEXHLevel1X 4 3 2" xfId="2667" xr:uid="{00000000-0005-0000-0000-0000A50E0000}"/>
    <cellStyle name="SAPBEXHLevel1X 4 3 2 2" xfId="4118" xr:uid="{00000000-0005-0000-0000-0000A60E0000}"/>
    <cellStyle name="SAPBEXHLevel1X 4 3 2_O&amp;M - Equipment Unit Rates" xfId="5915" xr:uid="{5B2DFBE4-9BBC-4F6C-A9EF-807027228020}"/>
    <cellStyle name="SAPBEXHLevel1X 4 3 3" xfId="4117" xr:uid="{00000000-0005-0000-0000-0000A70E0000}"/>
    <cellStyle name="SAPBEXHLevel1X 4 3_O&amp;M - Equipment Unit Rates" xfId="5914" xr:uid="{069484A3-A9CA-4B37-AC40-F8F451FECC7C}"/>
    <cellStyle name="SAPBEXHLevel1X 4 4" xfId="4113" xr:uid="{00000000-0005-0000-0000-0000A80E0000}"/>
    <cellStyle name="SAPBEXHLevel1X 4_O&amp;M - Equipment Unit Rates" xfId="5910" xr:uid="{8D8BC036-CD1A-495F-9543-68488AB61D0B}"/>
    <cellStyle name="SAPBEXHLevel1X 5" xfId="2668" xr:uid="{00000000-0005-0000-0000-0000A90E0000}"/>
    <cellStyle name="SAPBEXHLevel1X 5 2" xfId="2669" xr:uid="{00000000-0005-0000-0000-0000AA0E0000}"/>
    <cellStyle name="SAPBEXHLevel1X 5 2 2" xfId="2670" xr:uid="{00000000-0005-0000-0000-0000AB0E0000}"/>
    <cellStyle name="SAPBEXHLevel1X 5 2 2 2" xfId="4121" xr:uid="{00000000-0005-0000-0000-0000AC0E0000}"/>
    <cellStyle name="SAPBEXHLevel1X 5 2 2_O&amp;M - Equipment Unit Rates" xfId="5918" xr:uid="{075BA5AC-5C39-41AD-A8CA-630AD9DAE621}"/>
    <cellStyle name="SAPBEXHLevel1X 5 2 3" xfId="4120" xr:uid="{00000000-0005-0000-0000-0000AD0E0000}"/>
    <cellStyle name="SAPBEXHLevel1X 5 2_O&amp;M - Equipment Unit Rates" xfId="5917" xr:uid="{8E2C24F8-9F37-4621-80EE-AE1B047734F0}"/>
    <cellStyle name="SAPBEXHLevel1X 5 3" xfId="4119" xr:uid="{00000000-0005-0000-0000-0000AE0E0000}"/>
    <cellStyle name="SAPBEXHLevel1X 5_O&amp;M - Equipment Unit Rates" xfId="5916" xr:uid="{98BCAF4A-22EF-47D6-9357-3B471403AF40}"/>
    <cellStyle name="SAPBEXHLevel1X 6" xfId="2671" xr:uid="{00000000-0005-0000-0000-0000AF0E0000}"/>
    <cellStyle name="SAPBEXHLevel1X 6 2" xfId="2672" xr:uid="{00000000-0005-0000-0000-0000B00E0000}"/>
    <cellStyle name="SAPBEXHLevel1X 6 2 2" xfId="4123" xr:uid="{00000000-0005-0000-0000-0000B10E0000}"/>
    <cellStyle name="SAPBEXHLevel1X 6 2_O&amp;M - Equipment Unit Rates" xfId="5920" xr:uid="{D4E90AC1-90A9-4E4A-9E08-58862F18B9A7}"/>
    <cellStyle name="SAPBEXHLevel1X 6 3" xfId="4122" xr:uid="{00000000-0005-0000-0000-0000B20E0000}"/>
    <cellStyle name="SAPBEXHLevel1X 6_O&amp;M - Equipment Unit Rates" xfId="5919" xr:uid="{06FA2B31-3462-4D08-8C61-3275D8D6E792}"/>
    <cellStyle name="SAPBEXHLevel1X 7" xfId="4088" xr:uid="{00000000-0005-0000-0000-0000B30E0000}"/>
    <cellStyle name="SAPBEXHLevel1X_O&amp;M - Equipment Unit Rates" xfId="5885" xr:uid="{7CBB63B9-07E3-4B5F-9179-C489AFEAEC31}"/>
    <cellStyle name="SAPBEXHLevel2" xfId="2673" xr:uid="{00000000-0005-0000-0000-0000B50E0000}"/>
    <cellStyle name="SAPBEXHLevel2 2" xfId="2674" xr:uid="{00000000-0005-0000-0000-0000B60E0000}"/>
    <cellStyle name="SAPBEXHLevel2 2 2" xfId="2675" xr:uid="{00000000-0005-0000-0000-0000B70E0000}"/>
    <cellStyle name="SAPBEXHLevel2 2 2 2" xfId="2676" xr:uid="{00000000-0005-0000-0000-0000B80E0000}"/>
    <cellStyle name="SAPBEXHLevel2 2 2 2 2" xfId="2677" xr:uid="{00000000-0005-0000-0000-0000B90E0000}"/>
    <cellStyle name="SAPBEXHLevel2 2 2 2 2 2" xfId="2678" xr:uid="{00000000-0005-0000-0000-0000BA0E0000}"/>
    <cellStyle name="SAPBEXHLevel2 2 2 2 2 2 2" xfId="4129" xr:uid="{00000000-0005-0000-0000-0000BB0E0000}"/>
    <cellStyle name="SAPBEXHLevel2 2 2 2 2 2_O&amp;M - Equipment Unit Rates" xfId="5926" xr:uid="{5A14349B-7421-4025-B02A-6E5EBC530DD7}"/>
    <cellStyle name="SAPBEXHLevel2 2 2 2 2 3" xfId="4128" xr:uid="{00000000-0005-0000-0000-0000BC0E0000}"/>
    <cellStyle name="SAPBEXHLevel2 2 2 2 2_O&amp;M - Equipment Unit Rates" xfId="5925" xr:uid="{4D5CB24D-1FDF-4240-85A9-888C0CBAB486}"/>
    <cellStyle name="SAPBEXHLevel2 2 2 2 3" xfId="4127" xr:uid="{00000000-0005-0000-0000-0000BD0E0000}"/>
    <cellStyle name="SAPBEXHLevel2 2 2 2_O&amp;M - Equipment Unit Rates" xfId="5924" xr:uid="{E1341B9B-6F08-4ECF-9588-CB2C6B61B096}"/>
    <cellStyle name="SAPBEXHLevel2 2 2 3" xfId="2679" xr:uid="{00000000-0005-0000-0000-0000BE0E0000}"/>
    <cellStyle name="SAPBEXHLevel2 2 2 3 2" xfId="2680" xr:uid="{00000000-0005-0000-0000-0000BF0E0000}"/>
    <cellStyle name="SAPBEXHLevel2 2 2 3 2 2" xfId="4131" xr:uid="{00000000-0005-0000-0000-0000C00E0000}"/>
    <cellStyle name="SAPBEXHLevel2 2 2 3 2_O&amp;M - Equipment Unit Rates" xfId="5928" xr:uid="{E58321DA-A4CE-4408-9EFF-17AD161F6058}"/>
    <cellStyle name="SAPBEXHLevel2 2 2 3 3" xfId="4130" xr:uid="{00000000-0005-0000-0000-0000C10E0000}"/>
    <cellStyle name="SAPBEXHLevel2 2 2 3_O&amp;M - Equipment Unit Rates" xfId="5927" xr:uid="{C2B5FBA2-7EBD-46BC-A297-578DEAB1196B}"/>
    <cellStyle name="SAPBEXHLevel2 2 2 4" xfId="4126" xr:uid="{00000000-0005-0000-0000-0000C20E0000}"/>
    <cellStyle name="SAPBEXHLevel2 2 2_O&amp;M - Equipment Unit Rates" xfId="5923" xr:uid="{2867B657-891B-42CF-80BF-0106A756BE60}"/>
    <cellStyle name="SAPBEXHLevel2 2 3" xfId="2681" xr:uid="{00000000-0005-0000-0000-0000C30E0000}"/>
    <cellStyle name="SAPBEXHLevel2 2 3 2" xfId="2682" xr:uid="{00000000-0005-0000-0000-0000C40E0000}"/>
    <cellStyle name="SAPBEXHLevel2 2 3 2 2" xfId="2683" xr:uid="{00000000-0005-0000-0000-0000C50E0000}"/>
    <cellStyle name="SAPBEXHLevel2 2 3 2 2 2" xfId="4134" xr:uid="{00000000-0005-0000-0000-0000C60E0000}"/>
    <cellStyle name="SAPBEXHLevel2 2 3 2 2_O&amp;M - Equipment Unit Rates" xfId="5931" xr:uid="{CA2027E7-8DCB-4C73-AC06-69AC11B86AF8}"/>
    <cellStyle name="SAPBEXHLevel2 2 3 2 3" xfId="4133" xr:uid="{00000000-0005-0000-0000-0000C70E0000}"/>
    <cellStyle name="SAPBEXHLevel2 2 3 2_O&amp;M - Equipment Unit Rates" xfId="5930" xr:uid="{03092746-CD3C-404F-BA91-C267BA9DF64C}"/>
    <cellStyle name="SAPBEXHLevel2 2 3 3" xfId="4132" xr:uid="{00000000-0005-0000-0000-0000C80E0000}"/>
    <cellStyle name="SAPBEXHLevel2 2 3_O&amp;M - Equipment Unit Rates" xfId="5929" xr:uid="{F27D52A7-5118-48E1-BCB4-0FA6E544FDF6}"/>
    <cellStyle name="SAPBEXHLevel2 2 4" xfId="2684" xr:uid="{00000000-0005-0000-0000-0000C90E0000}"/>
    <cellStyle name="SAPBEXHLevel2 2 4 2" xfId="2685" xr:uid="{00000000-0005-0000-0000-0000CA0E0000}"/>
    <cellStyle name="SAPBEXHLevel2 2 4 2 2" xfId="4136" xr:uid="{00000000-0005-0000-0000-0000CB0E0000}"/>
    <cellStyle name="SAPBEXHLevel2 2 4 2_O&amp;M - Equipment Unit Rates" xfId="5933" xr:uid="{E0EE538B-A7E8-4F08-8253-2ADB60FC2E9B}"/>
    <cellStyle name="SAPBEXHLevel2 2 4 3" xfId="4135" xr:uid="{00000000-0005-0000-0000-0000CC0E0000}"/>
    <cellStyle name="SAPBEXHLevel2 2 4_O&amp;M - Equipment Unit Rates" xfId="5932" xr:uid="{FD5B8256-81F4-43C6-A584-7B9902447F37}"/>
    <cellStyle name="SAPBEXHLevel2 2 5" xfId="4125" xr:uid="{00000000-0005-0000-0000-0000CD0E0000}"/>
    <cellStyle name="SAPBEXHLevel2 2_O&amp;M - Equipment Unit Rates" xfId="5922" xr:uid="{FAF85364-A0A5-410C-BA1A-D9E10E1AFD87}"/>
    <cellStyle name="SAPBEXHLevel2 3" xfId="2686" xr:uid="{00000000-0005-0000-0000-0000CE0E0000}"/>
    <cellStyle name="SAPBEXHLevel2 3 2" xfId="2687" xr:uid="{00000000-0005-0000-0000-0000CF0E0000}"/>
    <cellStyle name="SAPBEXHLevel2 3 2 2" xfId="2688" xr:uid="{00000000-0005-0000-0000-0000D00E0000}"/>
    <cellStyle name="SAPBEXHLevel2 3 2 2 2" xfId="2689" xr:uid="{00000000-0005-0000-0000-0000D10E0000}"/>
    <cellStyle name="SAPBEXHLevel2 3 2 2 2 2" xfId="2690" xr:uid="{00000000-0005-0000-0000-0000D20E0000}"/>
    <cellStyle name="SAPBEXHLevel2 3 2 2 2 2 2" xfId="4141" xr:uid="{00000000-0005-0000-0000-0000D30E0000}"/>
    <cellStyle name="SAPBEXHLevel2 3 2 2 2 2_O&amp;M - Equipment Unit Rates" xfId="5938" xr:uid="{0000EC2F-9F84-458A-8132-80D6DDC28F7A}"/>
    <cellStyle name="SAPBEXHLevel2 3 2 2 2 3" xfId="4140" xr:uid="{00000000-0005-0000-0000-0000D40E0000}"/>
    <cellStyle name="SAPBEXHLevel2 3 2 2 2_O&amp;M - Equipment Unit Rates" xfId="5937" xr:uid="{66ECA83F-3157-4033-BC6E-D099935EBEF8}"/>
    <cellStyle name="SAPBEXHLevel2 3 2 2 3" xfId="4139" xr:uid="{00000000-0005-0000-0000-0000D50E0000}"/>
    <cellStyle name="SAPBEXHLevel2 3 2 2_O&amp;M - Equipment Unit Rates" xfId="5936" xr:uid="{A6F08D62-7B17-431D-8596-C91BF261606F}"/>
    <cellStyle name="SAPBEXHLevel2 3 2 3" xfId="2691" xr:uid="{00000000-0005-0000-0000-0000D60E0000}"/>
    <cellStyle name="SAPBEXHLevel2 3 2 3 2" xfId="2692" xr:uid="{00000000-0005-0000-0000-0000D70E0000}"/>
    <cellStyle name="SAPBEXHLevel2 3 2 3 2 2" xfId="4143" xr:uid="{00000000-0005-0000-0000-0000D80E0000}"/>
    <cellStyle name="SAPBEXHLevel2 3 2 3 2_O&amp;M - Equipment Unit Rates" xfId="5940" xr:uid="{FA9C8077-F149-4CA7-9630-3C3F1DA9509F}"/>
    <cellStyle name="SAPBEXHLevel2 3 2 3 3" xfId="4142" xr:uid="{00000000-0005-0000-0000-0000D90E0000}"/>
    <cellStyle name="SAPBEXHLevel2 3 2 3_O&amp;M - Equipment Unit Rates" xfId="5939" xr:uid="{FC3A4EE7-0BBA-4CA3-BAF9-B3E848F8FCF0}"/>
    <cellStyle name="SAPBEXHLevel2 3 2 4" xfId="4138" xr:uid="{00000000-0005-0000-0000-0000DA0E0000}"/>
    <cellStyle name="SAPBEXHLevel2 3 2_O&amp;M - Equipment Unit Rates" xfId="5935" xr:uid="{CC3A92AE-2CE2-4F8E-8C2B-F797C8BC29EF}"/>
    <cellStyle name="SAPBEXHLevel2 3 3" xfId="2693" xr:uid="{00000000-0005-0000-0000-0000DB0E0000}"/>
    <cellStyle name="SAPBEXHLevel2 3 3 2" xfId="2694" xr:uid="{00000000-0005-0000-0000-0000DC0E0000}"/>
    <cellStyle name="SAPBEXHLevel2 3 3 2 2" xfId="2695" xr:uid="{00000000-0005-0000-0000-0000DD0E0000}"/>
    <cellStyle name="SAPBEXHLevel2 3 3 2 2 2" xfId="4146" xr:uid="{00000000-0005-0000-0000-0000DE0E0000}"/>
    <cellStyle name="SAPBEXHLevel2 3 3 2 2_O&amp;M - Equipment Unit Rates" xfId="5943" xr:uid="{6864A993-E1B9-4D40-A7EB-C9D8BF2C0E07}"/>
    <cellStyle name="SAPBEXHLevel2 3 3 2 3" xfId="4145" xr:uid="{00000000-0005-0000-0000-0000DF0E0000}"/>
    <cellStyle name="SAPBEXHLevel2 3 3 2_O&amp;M - Equipment Unit Rates" xfId="5942" xr:uid="{80A67145-73F9-454C-A409-EAC8038FA4EB}"/>
    <cellStyle name="SAPBEXHLevel2 3 3 3" xfId="4144" xr:uid="{00000000-0005-0000-0000-0000E00E0000}"/>
    <cellStyle name="SAPBEXHLevel2 3 3_O&amp;M - Equipment Unit Rates" xfId="5941" xr:uid="{9DDC53DB-8F00-4463-8B0E-1C4769DF7265}"/>
    <cellStyle name="SAPBEXHLevel2 3 4" xfId="2696" xr:uid="{00000000-0005-0000-0000-0000E10E0000}"/>
    <cellStyle name="SAPBEXHLevel2 3 4 2" xfId="2697" xr:uid="{00000000-0005-0000-0000-0000E20E0000}"/>
    <cellStyle name="SAPBEXHLevel2 3 4 2 2" xfId="4148" xr:uid="{00000000-0005-0000-0000-0000E30E0000}"/>
    <cellStyle name="SAPBEXHLevel2 3 4 2_O&amp;M - Equipment Unit Rates" xfId="5945" xr:uid="{EA2935E5-03F6-4973-BA5E-FF32A18474CC}"/>
    <cellStyle name="SAPBEXHLevel2 3 4 3" xfId="4147" xr:uid="{00000000-0005-0000-0000-0000E40E0000}"/>
    <cellStyle name="SAPBEXHLevel2 3 4_O&amp;M - Equipment Unit Rates" xfId="5944" xr:uid="{D6357266-4673-4BDF-B329-61CC19E9983A}"/>
    <cellStyle name="SAPBEXHLevel2 3 5" xfId="4137" xr:uid="{00000000-0005-0000-0000-0000E50E0000}"/>
    <cellStyle name="SAPBEXHLevel2 3_O&amp;M - Equipment Unit Rates" xfId="5934" xr:uid="{67871A6C-7101-437B-8602-A65FC01192AB}"/>
    <cellStyle name="SAPBEXHLevel2 4" xfId="2698" xr:uid="{00000000-0005-0000-0000-0000E60E0000}"/>
    <cellStyle name="SAPBEXHLevel2 4 2" xfId="2699" xr:uid="{00000000-0005-0000-0000-0000E70E0000}"/>
    <cellStyle name="SAPBEXHLevel2 4 2 2" xfId="2700" xr:uid="{00000000-0005-0000-0000-0000E80E0000}"/>
    <cellStyle name="SAPBEXHLevel2 4 2 2 2" xfId="2701" xr:uid="{00000000-0005-0000-0000-0000E90E0000}"/>
    <cellStyle name="SAPBEXHLevel2 4 2 2 2 2" xfId="4152" xr:uid="{00000000-0005-0000-0000-0000EA0E0000}"/>
    <cellStyle name="SAPBEXHLevel2 4 2 2 2_O&amp;M - Equipment Unit Rates" xfId="5949" xr:uid="{5528CE50-60A7-47A2-8DEF-7644BBBA2B06}"/>
    <cellStyle name="SAPBEXHLevel2 4 2 2 3" xfId="4151" xr:uid="{00000000-0005-0000-0000-0000EB0E0000}"/>
    <cellStyle name="SAPBEXHLevel2 4 2 2_O&amp;M - Equipment Unit Rates" xfId="5948" xr:uid="{19D5A8A0-4000-4DC3-B811-E783EF0995A1}"/>
    <cellStyle name="SAPBEXHLevel2 4 2 3" xfId="4150" xr:uid="{00000000-0005-0000-0000-0000EC0E0000}"/>
    <cellStyle name="SAPBEXHLevel2 4 2_O&amp;M - Equipment Unit Rates" xfId="5947" xr:uid="{35FE71AD-3270-4E35-AB32-D1A2A5DFB978}"/>
    <cellStyle name="SAPBEXHLevel2 4 3" xfId="2702" xr:uid="{00000000-0005-0000-0000-0000ED0E0000}"/>
    <cellStyle name="SAPBEXHLevel2 4 3 2" xfId="2703" xr:uid="{00000000-0005-0000-0000-0000EE0E0000}"/>
    <cellStyle name="SAPBEXHLevel2 4 3 2 2" xfId="4154" xr:uid="{00000000-0005-0000-0000-0000EF0E0000}"/>
    <cellStyle name="SAPBEXHLevel2 4 3 2_O&amp;M - Equipment Unit Rates" xfId="5951" xr:uid="{95EFA847-D9F3-4F5B-AA05-C1C336550F73}"/>
    <cellStyle name="SAPBEXHLevel2 4 3 3" xfId="4153" xr:uid="{00000000-0005-0000-0000-0000F00E0000}"/>
    <cellStyle name="SAPBEXHLevel2 4 3_O&amp;M - Equipment Unit Rates" xfId="5950" xr:uid="{F484D88E-DEE5-4EC4-A861-7D9D250C05BB}"/>
    <cellStyle name="SAPBEXHLevel2 4 4" xfId="4149" xr:uid="{00000000-0005-0000-0000-0000F10E0000}"/>
    <cellStyle name="SAPBEXHLevel2 4_O&amp;M - Equipment Unit Rates" xfId="5946" xr:uid="{2D454CFF-120A-46BA-9F1E-A1E1F4E2552D}"/>
    <cellStyle name="SAPBEXHLevel2 5" xfId="2704" xr:uid="{00000000-0005-0000-0000-0000F20E0000}"/>
    <cellStyle name="SAPBEXHLevel2 5 2" xfId="2705" xr:uid="{00000000-0005-0000-0000-0000F30E0000}"/>
    <cellStyle name="SAPBEXHLevel2 5 2 2" xfId="2706" xr:uid="{00000000-0005-0000-0000-0000F40E0000}"/>
    <cellStyle name="SAPBEXHLevel2 5 2 2 2" xfId="4157" xr:uid="{00000000-0005-0000-0000-0000F50E0000}"/>
    <cellStyle name="SAPBEXHLevel2 5 2 2_O&amp;M - Equipment Unit Rates" xfId="5954" xr:uid="{2F63EE9A-A7A0-4DB5-911F-A4ABBA29F4BF}"/>
    <cellStyle name="SAPBEXHLevel2 5 2 3" xfId="4156" xr:uid="{00000000-0005-0000-0000-0000F60E0000}"/>
    <cellStyle name="SAPBEXHLevel2 5 2_O&amp;M - Equipment Unit Rates" xfId="5953" xr:uid="{21FF019B-9156-4850-A859-285374A1F52F}"/>
    <cellStyle name="SAPBEXHLevel2 5 3" xfId="4155" xr:uid="{00000000-0005-0000-0000-0000F70E0000}"/>
    <cellStyle name="SAPBEXHLevel2 5_O&amp;M - Equipment Unit Rates" xfId="5952" xr:uid="{EE443665-4020-4D25-930E-25FD9EE003E7}"/>
    <cellStyle name="SAPBEXHLevel2 6" xfId="2707" xr:uid="{00000000-0005-0000-0000-0000F80E0000}"/>
    <cellStyle name="SAPBEXHLevel2 6 2" xfId="2708" xr:uid="{00000000-0005-0000-0000-0000F90E0000}"/>
    <cellStyle name="SAPBEXHLevel2 6 2 2" xfId="4159" xr:uid="{00000000-0005-0000-0000-0000FA0E0000}"/>
    <cellStyle name="SAPBEXHLevel2 6 2_O&amp;M - Equipment Unit Rates" xfId="5956" xr:uid="{1EFD14FE-3511-4B08-99B3-EFF7E5A086A6}"/>
    <cellStyle name="SAPBEXHLevel2 6 3" xfId="4158" xr:uid="{00000000-0005-0000-0000-0000FB0E0000}"/>
    <cellStyle name="SAPBEXHLevel2 6_O&amp;M - Equipment Unit Rates" xfId="5955" xr:uid="{04A23156-AC93-4D20-A146-0D65C8E7CB36}"/>
    <cellStyle name="SAPBEXHLevel2 7" xfId="4124" xr:uid="{00000000-0005-0000-0000-0000FC0E0000}"/>
    <cellStyle name="SAPBEXHLevel2_O&amp;M - Equipment Unit Rates" xfId="5921" xr:uid="{CC462414-4E90-447D-B72C-D36799D4A429}"/>
    <cellStyle name="SAPBEXHLevel2X" xfId="2709" xr:uid="{00000000-0005-0000-0000-0000FE0E0000}"/>
    <cellStyle name="SAPBEXHLevel2X 2" xfId="2710" xr:uid="{00000000-0005-0000-0000-0000FF0E0000}"/>
    <cellStyle name="SAPBEXHLevel2X 2 2" xfId="2711" xr:uid="{00000000-0005-0000-0000-0000000F0000}"/>
    <cellStyle name="SAPBEXHLevel2X 2 2 2" xfId="2712" xr:uid="{00000000-0005-0000-0000-0000010F0000}"/>
    <cellStyle name="SAPBEXHLevel2X 2 2 2 2" xfId="2713" xr:uid="{00000000-0005-0000-0000-0000020F0000}"/>
    <cellStyle name="SAPBEXHLevel2X 2 2 2 2 2" xfId="2714" xr:uid="{00000000-0005-0000-0000-0000030F0000}"/>
    <cellStyle name="SAPBEXHLevel2X 2 2 2 2 2 2" xfId="4165" xr:uid="{00000000-0005-0000-0000-0000040F0000}"/>
    <cellStyle name="SAPBEXHLevel2X 2 2 2 2 2_O&amp;M - Equipment Unit Rates" xfId="5962" xr:uid="{607ED5AA-9564-4157-8D48-36F6DF66D9B3}"/>
    <cellStyle name="SAPBEXHLevel2X 2 2 2 2 3" xfId="4164" xr:uid="{00000000-0005-0000-0000-0000050F0000}"/>
    <cellStyle name="SAPBEXHLevel2X 2 2 2 2_O&amp;M - Equipment Unit Rates" xfId="5961" xr:uid="{4FA72418-53E6-4C72-BA5D-53053E3930F3}"/>
    <cellStyle name="SAPBEXHLevel2X 2 2 2 3" xfId="4163" xr:uid="{00000000-0005-0000-0000-0000060F0000}"/>
    <cellStyle name="SAPBEXHLevel2X 2 2 2_O&amp;M - Equipment Unit Rates" xfId="5960" xr:uid="{75727A92-C03C-4279-855E-0DDA36A21403}"/>
    <cellStyle name="SAPBEXHLevel2X 2 2 3" xfId="2715" xr:uid="{00000000-0005-0000-0000-0000070F0000}"/>
    <cellStyle name="SAPBEXHLevel2X 2 2 3 2" xfId="2716" xr:uid="{00000000-0005-0000-0000-0000080F0000}"/>
    <cellStyle name="SAPBEXHLevel2X 2 2 3 2 2" xfId="4167" xr:uid="{00000000-0005-0000-0000-0000090F0000}"/>
    <cellStyle name="SAPBEXHLevel2X 2 2 3 2_O&amp;M - Equipment Unit Rates" xfId="5964" xr:uid="{4EE01477-07F3-423F-A411-FFD7AEA36D4F}"/>
    <cellStyle name="SAPBEXHLevel2X 2 2 3 3" xfId="4166" xr:uid="{00000000-0005-0000-0000-00000A0F0000}"/>
    <cellStyle name="SAPBEXHLevel2X 2 2 3_O&amp;M - Equipment Unit Rates" xfId="5963" xr:uid="{73CDE607-26D5-48D2-B67B-E88880379CCB}"/>
    <cellStyle name="SAPBEXHLevel2X 2 2 4" xfId="4162" xr:uid="{00000000-0005-0000-0000-00000B0F0000}"/>
    <cellStyle name="SAPBEXHLevel2X 2 2_O&amp;M - Equipment Unit Rates" xfId="5959" xr:uid="{DAF2D987-535B-484D-8AB2-6AA17A3ABAA5}"/>
    <cellStyle name="SAPBEXHLevel2X 2 3" xfId="2717" xr:uid="{00000000-0005-0000-0000-00000C0F0000}"/>
    <cellStyle name="SAPBEXHLevel2X 2 3 2" xfId="2718" xr:uid="{00000000-0005-0000-0000-00000D0F0000}"/>
    <cellStyle name="SAPBEXHLevel2X 2 3 2 2" xfId="2719" xr:uid="{00000000-0005-0000-0000-00000E0F0000}"/>
    <cellStyle name="SAPBEXHLevel2X 2 3 2 2 2" xfId="4170" xr:uid="{00000000-0005-0000-0000-00000F0F0000}"/>
    <cellStyle name="SAPBEXHLevel2X 2 3 2 2_O&amp;M - Equipment Unit Rates" xfId="5967" xr:uid="{5724ABC6-FF38-4F11-B548-CCA7BF1ABD48}"/>
    <cellStyle name="SAPBEXHLevel2X 2 3 2 3" xfId="4169" xr:uid="{00000000-0005-0000-0000-0000100F0000}"/>
    <cellStyle name="SAPBEXHLevel2X 2 3 2_O&amp;M - Equipment Unit Rates" xfId="5966" xr:uid="{E53DA570-991B-4C91-A087-62AEF0D57698}"/>
    <cellStyle name="SAPBEXHLevel2X 2 3 3" xfId="4168" xr:uid="{00000000-0005-0000-0000-0000110F0000}"/>
    <cellStyle name="SAPBEXHLevel2X 2 3_O&amp;M - Equipment Unit Rates" xfId="5965" xr:uid="{CE2B70C2-F85C-41EA-87DA-5D9CC02893DC}"/>
    <cellStyle name="SAPBEXHLevel2X 2 4" xfId="2720" xr:uid="{00000000-0005-0000-0000-0000120F0000}"/>
    <cellStyle name="SAPBEXHLevel2X 2 4 2" xfId="2721" xr:uid="{00000000-0005-0000-0000-0000130F0000}"/>
    <cellStyle name="SAPBEXHLevel2X 2 4 2 2" xfId="4172" xr:uid="{00000000-0005-0000-0000-0000140F0000}"/>
    <cellStyle name="SAPBEXHLevel2X 2 4 2_O&amp;M - Equipment Unit Rates" xfId="5969" xr:uid="{AA24DE86-B54A-40BE-B3E3-B8DEA10C5FBA}"/>
    <cellStyle name="SAPBEXHLevel2X 2 4 3" xfId="4171" xr:uid="{00000000-0005-0000-0000-0000150F0000}"/>
    <cellStyle name="SAPBEXHLevel2X 2 4_O&amp;M - Equipment Unit Rates" xfId="5968" xr:uid="{135D8EA8-C47D-4E92-B20A-3D6D19D9DCDA}"/>
    <cellStyle name="SAPBEXHLevel2X 2 5" xfId="4161" xr:uid="{00000000-0005-0000-0000-0000160F0000}"/>
    <cellStyle name="SAPBEXHLevel2X 2_O&amp;M - Equipment Unit Rates" xfId="5958" xr:uid="{C71F7652-C4F3-4342-A649-9C11F1142000}"/>
    <cellStyle name="SAPBEXHLevel2X 3" xfId="2722" xr:uid="{00000000-0005-0000-0000-0000170F0000}"/>
    <cellStyle name="SAPBEXHLevel2X 3 2" xfId="2723" xr:uid="{00000000-0005-0000-0000-0000180F0000}"/>
    <cellStyle name="SAPBEXHLevel2X 3 2 2" xfId="2724" xr:uid="{00000000-0005-0000-0000-0000190F0000}"/>
    <cellStyle name="SAPBEXHLevel2X 3 2 2 2" xfId="2725" xr:uid="{00000000-0005-0000-0000-00001A0F0000}"/>
    <cellStyle name="SAPBEXHLevel2X 3 2 2 2 2" xfId="2726" xr:uid="{00000000-0005-0000-0000-00001B0F0000}"/>
    <cellStyle name="SAPBEXHLevel2X 3 2 2 2 2 2" xfId="4177" xr:uid="{00000000-0005-0000-0000-00001C0F0000}"/>
    <cellStyle name="SAPBEXHLevel2X 3 2 2 2 2_O&amp;M - Equipment Unit Rates" xfId="5974" xr:uid="{3AF9D3ED-1BEE-42E2-A7C5-87528982031C}"/>
    <cellStyle name="SAPBEXHLevel2X 3 2 2 2 3" xfId="4176" xr:uid="{00000000-0005-0000-0000-00001D0F0000}"/>
    <cellStyle name="SAPBEXHLevel2X 3 2 2 2_O&amp;M - Equipment Unit Rates" xfId="5973" xr:uid="{F901CDDB-01D8-42E3-A66C-37BD2BBE09FC}"/>
    <cellStyle name="SAPBEXHLevel2X 3 2 2 3" xfId="4175" xr:uid="{00000000-0005-0000-0000-00001E0F0000}"/>
    <cellStyle name="SAPBEXHLevel2X 3 2 2_O&amp;M - Equipment Unit Rates" xfId="5972" xr:uid="{06D8CFE8-3C9C-4A73-B70B-938CC1247AC3}"/>
    <cellStyle name="SAPBEXHLevel2X 3 2 3" xfId="2727" xr:uid="{00000000-0005-0000-0000-00001F0F0000}"/>
    <cellStyle name="SAPBEXHLevel2X 3 2 3 2" xfId="2728" xr:uid="{00000000-0005-0000-0000-0000200F0000}"/>
    <cellStyle name="SAPBEXHLevel2X 3 2 3 2 2" xfId="4179" xr:uid="{00000000-0005-0000-0000-0000210F0000}"/>
    <cellStyle name="SAPBEXHLevel2X 3 2 3 2_O&amp;M - Equipment Unit Rates" xfId="5976" xr:uid="{26D3AD4A-95D1-4443-A0F4-0D2B43C8F09E}"/>
    <cellStyle name="SAPBEXHLevel2X 3 2 3 3" xfId="4178" xr:uid="{00000000-0005-0000-0000-0000220F0000}"/>
    <cellStyle name="SAPBEXHLevel2X 3 2 3_O&amp;M - Equipment Unit Rates" xfId="5975" xr:uid="{649017EA-6861-44BA-98FB-D8BD206944E3}"/>
    <cellStyle name="SAPBEXHLevel2X 3 2 4" xfId="4174" xr:uid="{00000000-0005-0000-0000-0000230F0000}"/>
    <cellStyle name="SAPBEXHLevel2X 3 2_O&amp;M - Equipment Unit Rates" xfId="5971" xr:uid="{BE0EEBBA-96A1-4607-95DC-091BCA33EFF1}"/>
    <cellStyle name="SAPBEXHLevel2X 3 3" xfId="2729" xr:uid="{00000000-0005-0000-0000-0000240F0000}"/>
    <cellStyle name="SAPBEXHLevel2X 3 3 2" xfId="2730" xr:uid="{00000000-0005-0000-0000-0000250F0000}"/>
    <cellStyle name="SAPBEXHLevel2X 3 3 2 2" xfId="2731" xr:uid="{00000000-0005-0000-0000-0000260F0000}"/>
    <cellStyle name="SAPBEXHLevel2X 3 3 2 2 2" xfId="4182" xr:uid="{00000000-0005-0000-0000-0000270F0000}"/>
    <cellStyle name="SAPBEXHLevel2X 3 3 2 2_O&amp;M - Equipment Unit Rates" xfId="5979" xr:uid="{B2BD6435-7D8C-40C1-BFFC-7FC4BD3FDB9C}"/>
    <cellStyle name="SAPBEXHLevel2X 3 3 2 3" xfId="4181" xr:uid="{00000000-0005-0000-0000-0000280F0000}"/>
    <cellStyle name="SAPBEXHLevel2X 3 3 2_O&amp;M - Equipment Unit Rates" xfId="5978" xr:uid="{E85049A6-C794-4C76-83B9-63E9EC138049}"/>
    <cellStyle name="SAPBEXHLevel2X 3 3 3" xfId="4180" xr:uid="{00000000-0005-0000-0000-0000290F0000}"/>
    <cellStyle name="SAPBEXHLevel2X 3 3_O&amp;M - Equipment Unit Rates" xfId="5977" xr:uid="{8B452D22-B9C2-446F-B5C5-B872D5604BAE}"/>
    <cellStyle name="SAPBEXHLevel2X 3 4" xfId="2732" xr:uid="{00000000-0005-0000-0000-00002A0F0000}"/>
    <cellStyle name="SAPBEXHLevel2X 3 4 2" xfId="2733" xr:uid="{00000000-0005-0000-0000-00002B0F0000}"/>
    <cellStyle name="SAPBEXHLevel2X 3 4 2 2" xfId="4184" xr:uid="{00000000-0005-0000-0000-00002C0F0000}"/>
    <cellStyle name="SAPBEXHLevel2X 3 4 2_O&amp;M - Equipment Unit Rates" xfId="5981" xr:uid="{00FE43BB-2493-4610-9DF2-8A887C0C7713}"/>
    <cellStyle name="SAPBEXHLevel2X 3 4 3" xfId="4183" xr:uid="{00000000-0005-0000-0000-00002D0F0000}"/>
    <cellStyle name="SAPBEXHLevel2X 3 4_O&amp;M - Equipment Unit Rates" xfId="5980" xr:uid="{E4337045-7426-4674-A22F-BFEDD4AE779F}"/>
    <cellStyle name="SAPBEXHLevel2X 3 5" xfId="4173" xr:uid="{00000000-0005-0000-0000-00002E0F0000}"/>
    <cellStyle name="SAPBEXHLevel2X 3_O&amp;M - Equipment Unit Rates" xfId="5970" xr:uid="{FC0EF066-E7E7-4D58-BD4B-D518CE99B284}"/>
    <cellStyle name="SAPBEXHLevel2X 4" xfId="2734" xr:uid="{00000000-0005-0000-0000-00002F0F0000}"/>
    <cellStyle name="SAPBEXHLevel2X 4 2" xfId="2735" xr:uid="{00000000-0005-0000-0000-0000300F0000}"/>
    <cellStyle name="SAPBEXHLevel2X 4 2 2" xfId="2736" xr:uid="{00000000-0005-0000-0000-0000310F0000}"/>
    <cellStyle name="SAPBEXHLevel2X 4 2 2 2" xfId="2737" xr:uid="{00000000-0005-0000-0000-0000320F0000}"/>
    <cellStyle name="SAPBEXHLevel2X 4 2 2 2 2" xfId="4188" xr:uid="{00000000-0005-0000-0000-0000330F0000}"/>
    <cellStyle name="SAPBEXHLevel2X 4 2 2 2_O&amp;M - Equipment Unit Rates" xfId="5985" xr:uid="{14A948A2-41AF-4E91-9EA1-03192CF56DFD}"/>
    <cellStyle name="SAPBEXHLevel2X 4 2 2 3" xfId="4187" xr:uid="{00000000-0005-0000-0000-0000340F0000}"/>
    <cellStyle name="SAPBEXHLevel2X 4 2 2_O&amp;M - Equipment Unit Rates" xfId="5984" xr:uid="{05D99BD8-94CA-4116-96BF-61E73C50DE1D}"/>
    <cellStyle name="SAPBEXHLevel2X 4 2 3" xfId="4186" xr:uid="{00000000-0005-0000-0000-0000350F0000}"/>
    <cellStyle name="SAPBEXHLevel2X 4 2_O&amp;M - Equipment Unit Rates" xfId="5983" xr:uid="{64A2AD41-F47B-4D84-88D7-958992806F0F}"/>
    <cellStyle name="SAPBEXHLevel2X 4 3" xfId="2738" xr:uid="{00000000-0005-0000-0000-0000360F0000}"/>
    <cellStyle name="SAPBEXHLevel2X 4 3 2" xfId="2739" xr:uid="{00000000-0005-0000-0000-0000370F0000}"/>
    <cellStyle name="SAPBEXHLevel2X 4 3 2 2" xfId="4190" xr:uid="{00000000-0005-0000-0000-0000380F0000}"/>
    <cellStyle name="SAPBEXHLevel2X 4 3 2_O&amp;M - Equipment Unit Rates" xfId="5987" xr:uid="{FB5D207F-6CD3-4BEC-87EF-03F9DB025999}"/>
    <cellStyle name="SAPBEXHLevel2X 4 3 3" xfId="4189" xr:uid="{00000000-0005-0000-0000-0000390F0000}"/>
    <cellStyle name="SAPBEXHLevel2X 4 3_O&amp;M - Equipment Unit Rates" xfId="5986" xr:uid="{156201BF-1AD5-403D-8AC0-521DD9212FFF}"/>
    <cellStyle name="SAPBEXHLevel2X 4 4" xfId="4185" xr:uid="{00000000-0005-0000-0000-00003A0F0000}"/>
    <cellStyle name="SAPBEXHLevel2X 4_O&amp;M - Equipment Unit Rates" xfId="5982" xr:uid="{B9679D2D-C5B8-4709-852A-C29ACAC633EA}"/>
    <cellStyle name="SAPBEXHLevel2X 5" xfId="2740" xr:uid="{00000000-0005-0000-0000-00003B0F0000}"/>
    <cellStyle name="SAPBEXHLevel2X 5 2" xfId="2741" xr:uid="{00000000-0005-0000-0000-00003C0F0000}"/>
    <cellStyle name="SAPBEXHLevel2X 5 2 2" xfId="2742" xr:uid="{00000000-0005-0000-0000-00003D0F0000}"/>
    <cellStyle name="SAPBEXHLevel2X 5 2 2 2" xfId="4193" xr:uid="{00000000-0005-0000-0000-00003E0F0000}"/>
    <cellStyle name="SAPBEXHLevel2X 5 2 2_O&amp;M - Equipment Unit Rates" xfId="5990" xr:uid="{3B8EE0ED-E920-43CB-9309-52F4E3CFBFCA}"/>
    <cellStyle name="SAPBEXHLevel2X 5 2 3" xfId="4192" xr:uid="{00000000-0005-0000-0000-00003F0F0000}"/>
    <cellStyle name="SAPBEXHLevel2X 5 2_O&amp;M - Equipment Unit Rates" xfId="5989" xr:uid="{3C0473B7-79D7-4233-A31B-9A1191E6A4DF}"/>
    <cellStyle name="SAPBEXHLevel2X 5 3" xfId="4191" xr:uid="{00000000-0005-0000-0000-0000400F0000}"/>
    <cellStyle name="SAPBEXHLevel2X 5_O&amp;M - Equipment Unit Rates" xfId="5988" xr:uid="{40E52E2F-1DD7-41BE-B9A4-EB109D7C774F}"/>
    <cellStyle name="SAPBEXHLevel2X 6" xfId="2743" xr:uid="{00000000-0005-0000-0000-0000410F0000}"/>
    <cellStyle name="SAPBEXHLevel2X 6 2" xfId="2744" xr:uid="{00000000-0005-0000-0000-0000420F0000}"/>
    <cellStyle name="SAPBEXHLevel2X 6 2 2" xfId="4195" xr:uid="{00000000-0005-0000-0000-0000430F0000}"/>
    <cellStyle name="SAPBEXHLevel2X 6 2_O&amp;M - Equipment Unit Rates" xfId="5992" xr:uid="{A4B49948-1A92-4956-970B-BFFDDC8FD62F}"/>
    <cellStyle name="SAPBEXHLevel2X 6 3" xfId="4194" xr:uid="{00000000-0005-0000-0000-0000440F0000}"/>
    <cellStyle name="SAPBEXHLevel2X 6_O&amp;M - Equipment Unit Rates" xfId="5991" xr:uid="{EA6970D6-8749-4DC0-928D-9B098AF1152B}"/>
    <cellStyle name="SAPBEXHLevel2X 7" xfId="4160" xr:uid="{00000000-0005-0000-0000-0000450F0000}"/>
    <cellStyle name="SAPBEXHLevel2X_O&amp;M - Equipment Unit Rates" xfId="5957" xr:uid="{BFB64FB4-979F-4ED9-ACDE-7AD8B98D115D}"/>
    <cellStyle name="SAPBEXHLevel3" xfId="2745" xr:uid="{00000000-0005-0000-0000-0000470F0000}"/>
    <cellStyle name="SAPBEXHLevel3 2" xfId="2746" xr:uid="{00000000-0005-0000-0000-0000480F0000}"/>
    <cellStyle name="SAPBEXHLevel3 2 2" xfId="2747" xr:uid="{00000000-0005-0000-0000-0000490F0000}"/>
    <cellStyle name="SAPBEXHLevel3 2 2 2" xfId="2748" xr:uid="{00000000-0005-0000-0000-00004A0F0000}"/>
    <cellStyle name="SAPBEXHLevel3 2 2 2 2" xfId="2749" xr:uid="{00000000-0005-0000-0000-00004B0F0000}"/>
    <cellStyle name="SAPBEXHLevel3 2 2 2 2 2" xfId="2750" xr:uid="{00000000-0005-0000-0000-00004C0F0000}"/>
    <cellStyle name="SAPBEXHLevel3 2 2 2 2 2 2" xfId="4201" xr:uid="{00000000-0005-0000-0000-00004D0F0000}"/>
    <cellStyle name="SAPBEXHLevel3 2 2 2 2 2_O&amp;M - Equipment Unit Rates" xfId="5998" xr:uid="{1DEA392F-334E-4790-9372-24D2166F058B}"/>
    <cellStyle name="SAPBEXHLevel3 2 2 2 2 3" xfId="4200" xr:uid="{00000000-0005-0000-0000-00004E0F0000}"/>
    <cellStyle name="SAPBEXHLevel3 2 2 2 2_O&amp;M - Equipment Unit Rates" xfId="5997" xr:uid="{919B0FD5-64D0-4E13-852D-DBE40A6C787E}"/>
    <cellStyle name="SAPBEXHLevel3 2 2 2 3" xfId="4199" xr:uid="{00000000-0005-0000-0000-00004F0F0000}"/>
    <cellStyle name="SAPBEXHLevel3 2 2 2_O&amp;M - Equipment Unit Rates" xfId="5996" xr:uid="{80243F22-16C6-48AD-BAAD-C63D91E22E2A}"/>
    <cellStyle name="SAPBEXHLevel3 2 2 3" xfId="2751" xr:uid="{00000000-0005-0000-0000-0000500F0000}"/>
    <cellStyle name="SAPBEXHLevel3 2 2 3 2" xfId="2752" xr:uid="{00000000-0005-0000-0000-0000510F0000}"/>
    <cellStyle name="SAPBEXHLevel3 2 2 3 2 2" xfId="4203" xr:uid="{00000000-0005-0000-0000-0000520F0000}"/>
    <cellStyle name="SAPBEXHLevel3 2 2 3 2_O&amp;M - Equipment Unit Rates" xfId="6000" xr:uid="{ECE9586E-DD84-4265-8002-AF1AAAC9D802}"/>
    <cellStyle name="SAPBEXHLevel3 2 2 3 3" xfId="4202" xr:uid="{00000000-0005-0000-0000-0000530F0000}"/>
    <cellStyle name="SAPBEXHLevel3 2 2 3_O&amp;M - Equipment Unit Rates" xfId="5999" xr:uid="{E52F5AD1-2417-4683-9F42-9A9C3455A8C4}"/>
    <cellStyle name="SAPBEXHLevel3 2 2 4" xfId="4198" xr:uid="{00000000-0005-0000-0000-0000540F0000}"/>
    <cellStyle name="SAPBEXHLevel3 2 2_O&amp;M - Equipment Unit Rates" xfId="5995" xr:uid="{5F59E5CF-274C-4C9E-8B95-DEFA461E29E4}"/>
    <cellStyle name="SAPBEXHLevel3 2 3" xfId="2753" xr:uid="{00000000-0005-0000-0000-0000550F0000}"/>
    <cellStyle name="SAPBEXHLevel3 2 3 2" xfId="2754" xr:uid="{00000000-0005-0000-0000-0000560F0000}"/>
    <cellStyle name="SAPBEXHLevel3 2 3 2 2" xfId="2755" xr:uid="{00000000-0005-0000-0000-0000570F0000}"/>
    <cellStyle name="SAPBEXHLevel3 2 3 2 2 2" xfId="4206" xr:uid="{00000000-0005-0000-0000-0000580F0000}"/>
    <cellStyle name="SAPBEXHLevel3 2 3 2 2_O&amp;M - Equipment Unit Rates" xfId="6003" xr:uid="{57D1B0F4-691E-4F25-98C8-CE5D9A3D64B8}"/>
    <cellStyle name="SAPBEXHLevel3 2 3 2 3" xfId="4205" xr:uid="{00000000-0005-0000-0000-0000590F0000}"/>
    <cellStyle name="SAPBEXHLevel3 2 3 2_O&amp;M - Equipment Unit Rates" xfId="6002" xr:uid="{9DC132F2-8DBB-48CE-BB93-A24DA070E57B}"/>
    <cellStyle name="SAPBEXHLevel3 2 3 3" xfId="4204" xr:uid="{00000000-0005-0000-0000-00005A0F0000}"/>
    <cellStyle name="SAPBEXHLevel3 2 3_O&amp;M - Equipment Unit Rates" xfId="6001" xr:uid="{862AD5B7-36DE-491A-B12F-8C34CDAE3714}"/>
    <cellStyle name="SAPBEXHLevel3 2 4" xfId="2756" xr:uid="{00000000-0005-0000-0000-00005B0F0000}"/>
    <cellStyle name="SAPBEXHLevel3 2 4 2" xfId="2757" xr:uid="{00000000-0005-0000-0000-00005C0F0000}"/>
    <cellStyle name="SAPBEXHLevel3 2 4 2 2" xfId="4208" xr:uid="{00000000-0005-0000-0000-00005D0F0000}"/>
    <cellStyle name="SAPBEXHLevel3 2 4 2_O&amp;M - Equipment Unit Rates" xfId="6005" xr:uid="{C9D400BE-C08A-4D60-89C9-5D3FD21E4912}"/>
    <cellStyle name="SAPBEXHLevel3 2 4 3" xfId="4207" xr:uid="{00000000-0005-0000-0000-00005E0F0000}"/>
    <cellStyle name="SAPBEXHLevel3 2 4_O&amp;M - Equipment Unit Rates" xfId="6004" xr:uid="{6F83C470-ABC0-4626-971D-E614A303C19B}"/>
    <cellStyle name="SAPBEXHLevel3 2 5" xfId="4197" xr:uid="{00000000-0005-0000-0000-00005F0F0000}"/>
    <cellStyle name="SAPBEXHLevel3 2_O&amp;M - Equipment Unit Rates" xfId="5994" xr:uid="{613D2A50-7933-444F-852E-1A86554B51DD}"/>
    <cellStyle name="SAPBEXHLevel3 3" xfId="2758" xr:uid="{00000000-0005-0000-0000-0000600F0000}"/>
    <cellStyle name="SAPBEXHLevel3 3 2" xfId="2759" xr:uid="{00000000-0005-0000-0000-0000610F0000}"/>
    <cellStyle name="SAPBEXHLevel3 3 2 2" xfId="2760" xr:uid="{00000000-0005-0000-0000-0000620F0000}"/>
    <cellStyle name="SAPBEXHLevel3 3 2 2 2" xfId="2761" xr:uid="{00000000-0005-0000-0000-0000630F0000}"/>
    <cellStyle name="SAPBEXHLevel3 3 2 2 2 2" xfId="2762" xr:uid="{00000000-0005-0000-0000-0000640F0000}"/>
    <cellStyle name="SAPBEXHLevel3 3 2 2 2 2 2" xfId="4213" xr:uid="{00000000-0005-0000-0000-0000650F0000}"/>
    <cellStyle name="SAPBEXHLevel3 3 2 2 2 2_O&amp;M - Equipment Unit Rates" xfId="6010" xr:uid="{2F7099D4-96AE-439B-BD70-BD600AFD592B}"/>
    <cellStyle name="SAPBEXHLevel3 3 2 2 2 3" xfId="4212" xr:uid="{00000000-0005-0000-0000-0000660F0000}"/>
    <cellStyle name="SAPBEXHLevel3 3 2 2 2_O&amp;M - Equipment Unit Rates" xfId="6009" xr:uid="{16A37F0C-3D80-4ACB-967B-55FEB7001BA5}"/>
    <cellStyle name="SAPBEXHLevel3 3 2 2 3" xfId="4211" xr:uid="{00000000-0005-0000-0000-0000670F0000}"/>
    <cellStyle name="SAPBEXHLevel3 3 2 2_O&amp;M - Equipment Unit Rates" xfId="6008" xr:uid="{1DCDEFBE-9E19-40CC-BA48-674E2C79412D}"/>
    <cellStyle name="SAPBEXHLevel3 3 2 3" xfId="2763" xr:uid="{00000000-0005-0000-0000-0000680F0000}"/>
    <cellStyle name="SAPBEXHLevel3 3 2 3 2" xfId="2764" xr:uid="{00000000-0005-0000-0000-0000690F0000}"/>
    <cellStyle name="SAPBEXHLevel3 3 2 3 2 2" xfId="4215" xr:uid="{00000000-0005-0000-0000-00006A0F0000}"/>
    <cellStyle name="SAPBEXHLevel3 3 2 3 2_O&amp;M - Equipment Unit Rates" xfId="6012" xr:uid="{9FF9AA26-885F-447F-80D0-ACCF272F554A}"/>
    <cellStyle name="SAPBEXHLevel3 3 2 3 3" xfId="4214" xr:uid="{00000000-0005-0000-0000-00006B0F0000}"/>
    <cellStyle name="SAPBEXHLevel3 3 2 3_O&amp;M - Equipment Unit Rates" xfId="6011" xr:uid="{BA19C87F-205F-463C-B514-F3F795B18C2D}"/>
    <cellStyle name="SAPBEXHLevel3 3 2 4" xfId="4210" xr:uid="{00000000-0005-0000-0000-00006C0F0000}"/>
    <cellStyle name="SAPBEXHLevel3 3 2_O&amp;M - Equipment Unit Rates" xfId="6007" xr:uid="{E5AB6E93-662E-4502-BC86-06AA9B9E5D7E}"/>
    <cellStyle name="SAPBEXHLevel3 3 3" xfId="2765" xr:uid="{00000000-0005-0000-0000-00006D0F0000}"/>
    <cellStyle name="SAPBEXHLevel3 3 3 2" xfId="2766" xr:uid="{00000000-0005-0000-0000-00006E0F0000}"/>
    <cellStyle name="SAPBEXHLevel3 3 3 2 2" xfId="2767" xr:uid="{00000000-0005-0000-0000-00006F0F0000}"/>
    <cellStyle name="SAPBEXHLevel3 3 3 2 2 2" xfId="4218" xr:uid="{00000000-0005-0000-0000-0000700F0000}"/>
    <cellStyle name="SAPBEXHLevel3 3 3 2 2_O&amp;M - Equipment Unit Rates" xfId="6015" xr:uid="{C1110C80-3F2C-4621-9A85-A00821C0F2DC}"/>
    <cellStyle name="SAPBEXHLevel3 3 3 2 3" xfId="4217" xr:uid="{00000000-0005-0000-0000-0000710F0000}"/>
    <cellStyle name="SAPBEXHLevel3 3 3 2_O&amp;M - Equipment Unit Rates" xfId="6014" xr:uid="{F3042B44-A34D-479C-9F14-551258956903}"/>
    <cellStyle name="SAPBEXHLevel3 3 3 3" xfId="4216" xr:uid="{00000000-0005-0000-0000-0000720F0000}"/>
    <cellStyle name="SAPBEXHLevel3 3 3_O&amp;M - Equipment Unit Rates" xfId="6013" xr:uid="{5071A0CE-15B0-4526-8876-19F4B7E47698}"/>
    <cellStyle name="SAPBEXHLevel3 3 4" xfId="2768" xr:uid="{00000000-0005-0000-0000-0000730F0000}"/>
    <cellStyle name="SAPBEXHLevel3 3 4 2" xfId="2769" xr:uid="{00000000-0005-0000-0000-0000740F0000}"/>
    <cellStyle name="SAPBEXHLevel3 3 4 2 2" xfId="4220" xr:uid="{00000000-0005-0000-0000-0000750F0000}"/>
    <cellStyle name="SAPBEXHLevel3 3 4 2_O&amp;M - Equipment Unit Rates" xfId="6017" xr:uid="{40725245-30C6-4244-BA10-CAA1F68FE669}"/>
    <cellStyle name="SAPBEXHLevel3 3 4 3" xfId="4219" xr:uid="{00000000-0005-0000-0000-0000760F0000}"/>
    <cellStyle name="SAPBEXHLevel3 3 4_O&amp;M - Equipment Unit Rates" xfId="6016" xr:uid="{BC91E445-E033-4C14-829E-9C31C474993F}"/>
    <cellStyle name="SAPBEXHLevel3 3 5" xfId="4209" xr:uid="{00000000-0005-0000-0000-0000770F0000}"/>
    <cellStyle name="SAPBEXHLevel3 3_O&amp;M - Equipment Unit Rates" xfId="6006" xr:uid="{4072EAC0-B8CF-49C3-A76A-8DF7B2CFD018}"/>
    <cellStyle name="SAPBEXHLevel3 4" xfId="2770" xr:uid="{00000000-0005-0000-0000-0000780F0000}"/>
    <cellStyle name="SAPBEXHLevel3 4 2" xfId="2771" xr:uid="{00000000-0005-0000-0000-0000790F0000}"/>
    <cellStyle name="SAPBEXHLevel3 4 2 2" xfId="2772" xr:uid="{00000000-0005-0000-0000-00007A0F0000}"/>
    <cellStyle name="SAPBEXHLevel3 4 2 2 2" xfId="2773" xr:uid="{00000000-0005-0000-0000-00007B0F0000}"/>
    <cellStyle name="SAPBEXHLevel3 4 2 2 2 2" xfId="4224" xr:uid="{00000000-0005-0000-0000-00007C0F0000}"/>
    <cellStyle name="SAPBEXHLevel3 4 2 2 2_O&amp;M - Equipment Unit Rates" xfId="6021" xr:uid="{B6CB8607-6335-4B7A-9D3E-EBDF3F127EB9}"/>
    <cellStyle name="SAPBEXHLevel3 4 2 2 3" xfId="4223" xr:uid="{00000000-0005-0000-0000-00007D0F0000}"/>
    <cellStyle name="SAPBEXHLevel3 4 2 2_O&amp;M - Equipment Unit Rates" xfId="6020" xr:uid="{C0886BDC-F631-46CB-AF3B-73081233B7B5}"/>
    <cellStyle name="SAPBEXHLevel3 4 2 3" xfId="4222" xr:uid="{00000000-0005-0000-0000-00007E0F0000}"/>
    <cellStyle name="SAPBEXHLevel3 4 2_O&amp;M - Equipment Unit Rates" xfId="6019" xr:uid="{EE461107-DAE5-4BAB-85C9-3244163A4915}"/>
    <cellStyle name="SAPBEXHLevel3 4 3" xfId="2774" xr:uid="{00000000-0005-0000-0000-00007F0F0000}"/>
    <cellStyle name="SAPBEXHLevel3 4 3 2" xfId="2775" xr:uid="{00000000-0005-0000-0000-0000800F0000}"/>
    <cellStyle name="SAPBEXHLevel3 4 3 2 2" xfId="4226" xr:uid="{00000000-0005-0000-0000-0000810F0000}"/>
    <cellStyle name="SAPBEXHLevel3 4 3 2_O&amp;M - Equipment Unit Rates" xfId="6023" xr:uid="{2297D80D-E335-4D4D-A89B-934B3234CCC3}"/>
    <cellStyle name="SAPBEXHLevel3 4 3 3" xfId="4225" xr:uid="{00000000-0005-0000-0000-0000820F0000}"/>
    <cellStyle name="SAPBEXHLevel3 4 3_O&amp;M - Equipment Unit Rates" xfId="6022" xr:uid="{232D36E1-230B-4885-8702-21770DB50431}"/>
    <cellStyle name="SAPBEXHLevel3 4 4" xfId="4221" xr:uid="{00000000-0005-0000-0000-0000830F0000}"/>
    <cellStyle name="SAPBEXHLevel3 4_O&amp;M - Equipment Unit Rates" xfId="6018" xr:uid="{1FE3F60F-B437-4222-8DCD-7DD742040D06}"/>
    <cellStyle name="SAPBEXHLevel3 5" xfId="2776" xr:uid="{00000000-0005-0000-0000-0000840F0000}"/>
    <cellStyle name="SAPBEXHLevel3 5 2" xfId="2777" xr:uid="{00000000-0005-0000-0000-0000850F0000}"/>
    <cellStyle name="SAPBEXHLevel3 5 2 2" xfId="2778" xr:uid="{00000000-0005-0000-0000-0000860F0000}"/>
    <cellStyle name="SAPBEXHLevel3 5 2 2 2" xfId="4229" xr:uid="{00000000-0005-0000-0000-0000870F0000}"/>
    <cellStyle name="SAPBEXHLevel3 5 2 2_O&amp;M - Equipment Unit Rates" xfId="6026" xr:uid="{3C80A96E-3A40-4924-9BE7-2D69B91BC3F8}"/>
    <cellStyle name="SAPBEXHLevel3 5 2 3" xfId="4228" xr:uid="{00000000-0005-0000-0000-0000880F0000}"/>
    <cellStyle name="SAPBEXHLevel3 5 2_O&amp;M - Equipment Unit Rates" xfId="6025" xr:uid="{F01B04F2-9E24-4291-845E-9E4918FF375D}"/>
    <cellStyle name="SAPBEXHLevel3 5 3" xfId="4227" xr:uid="{00000000-0005-0000-0000-0000890F0000}"/>
    <cellStyle name="SAPBEXHLevel3 5_O&amp;M - Equipment Unit Rates" xfId="6024" xr:uid="{7FE8DF00-F317-4210-BBA4-D3CA562EC675}"/>
    <cellStyle name="SAPBEXHLevel3 6" xfId="2779" xr:uid="{00000000-0005-0000-0000-00008A0F0000}"/>
    <cellStyle name="SAPBEXHLevel3 6 2" xfId="2780" xr:uid="{00000000-0005-0000-0000-00008B0F0000}"/>
    <cellStyle name="SAPBEXHLevel3 6 2 2" xfId="4231" xr:uid="{00000000-0005-0000-0000-00008C0F0000}"/>
    <cellStyle name="SAPBEXHLevel3 6 2_O&amp;M - Equipment Unit Rates" xfId="6028" xr:uid="{621E5BC8-4B1B-412C-99C8-AEDA18313745}"/>
    <cellStyle name="SAPBEXHLevel3 6 3" xfId="4230" xr:uid="{00000000-0005-0000-0000-00008D0F0000}"/>
    <cellStyle name="SAPBEXHLevel3 6_O&amp;M - Equipment Unit Rates" xfId="6027" xr:uid="{02F238CC-475D-458F-95FE-CFBD9BA075F7}"/>
    <cellStyle name="SAPBEXHLevel3 7" xfId="4196" xr:uid="{00000000-0005-0000-0000-00008E0F0000}"/>
    <cellStyle name="SAPBEXHLevel3_O&amp;M - Equipment Unit Rates" xfId="5993" xr:uid="{C4DCA135-3507-4289-94A3-6B66998EED37}"/>
    <cellStyle name="SAPBEXHLevel3X" xfId="2781" xr:uid="{00000000-0005-0000-0000-0000900F0000}"/>
    <cellStyle name="SAPBEXHLevel3X 2" xfId="2782" xr:uid="{00000000-0005-0000-0000-0000910F0000}"/>
    <cellStyle name="SAPBEXHLevel3X 2 2" xfId="2783" xr:uid="{00000000-0005-0000-0000-0000920F0000}"/>
    <cellStyle name="SAPBEXHLevel3X 2 2 2" xfId="2784" xr:uid="{00000000-0005-0000-0000-0000930F0000}"/>
    <cellStyle name="SAPBEXHLevel3X 2 2 2 2" xfId="2785" xr:uid="{00000000-0005-0000-0000-0000940F0000}"/>
    <cellStyle name="SAPBEXHLevel3X 2 2 2 2 2" xfId="2786" xr:uid="{00000000-0005-0000-0000-0000950F0000}"/>
    <cellStyle name="SAPBEXHLevel3X 2 2 2 2 2 2" xfId="4237" xr:uid="{00000000-0005-0000-0000-0000960F0000}"/>
    <cellStyle name="SAPBEXHLevel3X 2 2 2 2 2_O&amp;M - Equipment Unit Rates" xfId="6034" xr:uid="{C74B881C-FEC8-45EF-AC31-6A8E8A17C158}"/>
    <cellStyle name="SAPBEXHLevel3X 2 2 2 2 3" xfId="4236" xr:uid="{00000000-0005-0000-0000-0000970F0000}"/>
    <cellStyle name="SAPBEXHLevel3X 2 2 2 2_O&amp;M - Equipment Unit Rates" xfId="6033" xr:uid="{706294CA-2BC7-4967-A0E0-0FEDB7A3A616}"/>
    <cellStyle name="SAPBEXHLevel3X 2 2 2 3" xfId="4235" xr:uid="{00000000-0005-0000-0000-0000980F0000}"/>
    <cellStyle name="SAPBEXHLevel3X 2 2 2_O&amp;M - Equipment Unit Rates" xfId="6032" xr:uid="{C08D57D9-C283-40C6-AF72-7EC2FA14420B}"/>
    <cellStyle name="SAPBEXHLevel3X 2 2 3" xfId="2787" xr:uid="{00000000-0005-0000-0000-0000990F0000}"/>
    <cellStyle name="SAPBEXHLevel3X 2 2 3 2" xfId="2788" xr:uid="{00000000-0005-0000-0000-00009A0F0000}"/>
    <cellStyle name="SAPBEXHLevel3X 2 2 3 2 2" xfId="4239" xr:uid="{00000000-0005-0000-0000-00009B0F0000}"/>
    <cellStyle name="SAPBEXHLevel3X 2 2 3 2_O&amp;M - Equipment Unit Rates" xfId="6036" xr:uid="{1D1B7561-8141-40E7-8231-E90807563B46}"/>
    <cellStyle name="SAPBEXHLevel3X 2 2 3 3" xfId="4238" xr:uid="{00000000-0005-0000-0000-00009C0F0000}"/>
    <cellStyle name="SAPBEXHLevel3X 2 2 3_O&amp;M - Equipment Unit Rates" xfId="6035" xr:uid="{3AE89500-9681-4A76-9875-9C15E03F959B}"/>
    <cellStyle name="SAPBEXHLevel3X 2 2 4" xfId="4234" xr:uid="{00000000-0005-0000-0000-00009D0F0000}"/>
    <cellStyle name="SAPBEXHLevel3X 2 2_O&amp;M - Equipment Unit Rates" xfId="6031" xr:uid="{F6D25D1A-478B-4879-A4DA-F1AC6511BDA6}"/>
    <cellStyle name="SAPBEXHLevel3X 2 3" xfId="2789" xr:uid="{00000000-0005-0000-0000-00009E0F0000}"/>
    <cellStyle name="SAPBEXHLevel3X 2 3 2" xfId="2790" xr:uid="{00000000-0005-0000-0000-00009F0F0000}"/>
    <cellStyle name="SAPBEXHLevel3X 2 3 2 2" xfId="2791" xr:uid="{00000000-0005-0000-0000-0000A00F0000}"/>
    <cellStyle name="SAPBEXHLevel3X 2 3 2 2 2" xfId="4242" xr:uid="{00000000-0005-0000-0000-0000A10F0000}"/>
    <cellStyle name="SAPBEXHLevel3X 2 3 2 2_O&amp;M - Equipment Unit Rates" xfId="6039" xr:uid="{80621A4D-884E-463C-8519-CF6925B85FC8}"/>
    <cellStyle name="SAPBEXHLevel3X 2 3 2 3" xfId="4241" xr:uid="{00000000-0005-0000-0000-0000A20F0000}"/>
    <cellStyle name="SAPBEXHLevel3X 2 3 2_O&amp;M - Equipment Unit Rates" xfId="6038" xr:uid="{7456C52D-F5D4-43AD-893A-CB48781A5FB1}"/>
    <cellStyle name="SAPBEXHLevel3X 2 3 3" xfId="4240" xr:uid="{00000000-0005-0000-0000-0000A30F0000}"/>
    <cellStyle name="SAPBEXHLevel3X 2 3_O&amp;M - Equipment Unit Rates" xfId="6037" xr:uid="{2B1EC0E0-304B-4B07-9455-FBDD68618507}"/>
    <cellStyle name="SAPBEXHLevel3X 2 4" xfId="2792" xr:uid="{00000000-0005-0000-0000-0000A40F0000}"/>
    <cellStyle name="SAPBEXHLevel3X 2 4 2" xfId="2793" xr:uid="{00000000-0005-0000-0000-0000A50F0000}"/>
    <cellStyle name="SAPBEXHLevel3X 2 4 2 2" xfId="4244" xr:uid="{00000000-0005-0000-0000-0000A60F0000}"/>
    <cellStyle name="SAPBEXHLevel3X 2 4 2_O&amp;M - Equipment Unit Rates" xfId="6041" xr:uid="{3F19601B-62B1-4106-A3F6-2618066896F4}"/>
    <cellStyle name="SAPBEXHLevel3X 2 4 3" xfId="4243" xr:uid="{00000000-0005-0000-0000-0000A70F0000}"/>
    <cellStyle name="SAPBEXHLevel3X 2 4_O&amp;M - Equipment Unit Rates" xfId="6040" xr:uid="{C9A7770C-F0EB-4ABC-B3BE-094F7B933CB1}"/>
    <cellStyle name="SAPBEXHLevel3X 2 5" xfId="4233" xr:uid="{00000000-0005-0000-0000-0000A80F0000}"/>
    <cellStyle name="SAPBEXHLevel3X 2_O&amp;M - Equipment Unit Rates" xfId="6030" xr:uid="{03DEB05B-163F-4FE7-AA27-86F3F7ABDA48}"/>
    <cellStyle name="SAPBEXHLevel3X 3" xfId="2794" xr:uid="{00000000-0005-0000-0000-0000A90F0000}"/>
    <cellStyle name="SAPBEXHLevel3X 3 2" xfId="2795" xr:uid="{00000000-0005-0000-0000-0000AA0F0000}"/>
    <cellStyle name="SAPBEXHLevel3X 3 2 2" xfId="2796" xr:uid="{00000000-0005-0000-0000-0000AB0F0000}"/>
    <cellStyle name="SAPBEXHLevel3X 3 2 2 2" xfId="2797" xr:uid="{00000000-0005-0000-0000-0000AC0F0000}"/>
    <cellStyle name="SAPBEXHLevel3X 3 2 2 2 2" xfId="2798" xr:uid="{00000000-0005-0000-0000-0000AD0F0000}"/>
    <cellStyle name="SAPBEXHLevel3X 3 2 2 2 2 2" xfId="4249" xr:uid="{00000000-0005-0000-0000-0000AE0F0000}"/>
    <cellStyle name="SAPBEXHLevel3X 3 2 2 2 2_O&amp;M - Equipment Unit Rates" xfId="6046" xr:uid="{F1DA1504-BC65-4A97-AF2A-3E6F4A6A0C3D}"/>
    <cellStyle name="SAPBEXHLevel3X 3 2 2 2 3" xfId="4248" xr:uid="{00000000-0005-0000-0000-0000AF0F0000}"/>
    <cellStyle name="SAPBEXHLevel3X 3 2 2 2_O&amp;M - Equipment Unit Rates" xfId="6045" xr:uid="{9C760E25-D318-4A02-B3B7-1ABAEE896CDF}"/>
    <cellStyle name="SAPBEXHLevel3X 3 2 2 3" xfId="4247" xr:uid="{00000000-0005-0000-0000-0000B00F0000}"/>
    <cellStyle name="SAPBEXHLevel3X 3 2 2_O&amp;M - Equipment Unit Rates" xfId="6044" xr:uid="{8D35E75D-0D1F-4B10-80B5-9315AFC700A2}"/>
    <cellStyle name="SAPBEXHLevel3X 3 2 3" xfId="2799" xr:uid="{00000000-0005-0000-0000-0000B10F0000}"/>
    <cellStyle name="SAPBEXHLevel3X 3 2 3 2" xfId="2800" xr:uid="{00000000-0005-0000-0000-0000B20F0000}"/>
    <cellStyle name="SAPBEXHLevel3X 3 2 3 2 2" xfId="4251" xr:uid="{00000000-0005-0000-0000-0000B30F0000}"/>
    <cellStyle name="SAPBEXHLevel3X 3 2 3 2_O&amp;M - Equipment Unit Rates" xfId="6048" xr:uid="{2F6603C4-B8A2-4D03-91ED-E3CB2F3B18BE}"/>
    <cellStyle name="SAPBEXHLevel3X 3 2 3 3" xfId="4250" xr:uid="{00000000-0005-0000-0000-0000B40F0000}"/>
    <cellStyle name="SAPBEXHLevel3X 3 2 3_O&amp;M - Equipment Unit Rates" xfId="6047" xr:uid="{9B77BD3A-C078-413E-8E52-4626E469F8DD}"/>
    <cellStyle name="SAPBEXHLevel3X 3 2 4" xfId="4246" xr:uid="{00000000-0005-0000-0000-0000B50F0000}"/>
    <cellStyle name="SAPBEXHLevel3X 3 2_O&amp;M - Equipment Unit Rates" xfId="6043" xr:uid="{65137BD5-CC47-4E68-8113-4042DE132BEC}"/>
    <cellStyle name="SAPBEXHLevel3X 3 3" xfId="2801" xr:uid="{00000000-0005-0000-0000-0000B60F0000}"/>
    <cellStyle name="SAPBEXHLevel3X 3 3 2" xfId="2802" xr:uid="{00000000-0005-0000-0000-0000B70F0000}"/>
    <cellStyle name="SAPBEXHLevel3X 3 3 2 2" xfId="2803" xr:uid="{00000000-0005-0000-0000-0000B80F0000}"/>
    <cellStyle name="SAPBEXHLevel3X 3 3 2 2 2" xfId="4254" xr:uid="{00000000-0005-0000-0000-0000B90F0000}"/>
    <cellStyle name="SAPBEXHLevel3X 3 3 2 2_O&amp;M - Equipment Unit Rates" xfId="6051" xr:uid="{26396135-BB66-4018-812B-F84B4304E700}"/>
    <cellStyle name="SAPBEXHLevel3X 3 3 2 3" xfId="4253" xr:uid="{00000000-0005-0000-0000-0000BA0F0000}"/>
    <cellStyle name="SAPBEXHLevel3X 3 3 2_O&amp;M - Equipment Unit Rates" xfId="6050" xr:uid="{4FB687ED-D87C-4CD8-B251-BC9F2B838B58}"/>
    <cellStyle name="SAPBEXHLevel3X 3 3 3" xfId="4252" xr:uid="{00000000-0005-0000-0000-0000BB0F0000}"/>
    <cellStyle name="SAPBEXHLevel3X 3 3_O&amp;M - Equipment Unit Rates" xfId="6049" xr:uid="{941066C2-894B-47E6-B7A0-4081236D9086}"/>
    <cellStyle name="SAPBEXHLevel3X 3 4" xfId="2804" xr:uid="{00000000-0005-0000-0000-0000BC0F0000}"/>
    <cellStyle name="SAPBEXHLevel3X 3 4 2" xfId="2805" xr:uid="{00000000-0005-0000-0000-0000BD0F0000}"/>
    <cellStyle name="SAPBEXHLevel3X 3 4 2 2" xfId="4256" xr:uid="{00000000-0005-0000-0000-0000BE0F0000}"/>
    <cellStyle name="SAPBEXHLevel3X 3 4 2_O&amp;M - Equipment Unit Rates" xfId="6053" xr:uid="{07BB62F9-875E-41CA-A03A-0C7889E635A8}"/>
    <cellStyle name="SAPBEXHLevel3X 3 4 3" xfId="4255" xr:uid="{00000000-0005-0000-0000-0000BF0F0000}"/>
    <cellStyle name="SAPBEXHLevel3X 3 4_O&amp;M - Equipment Unit Rates" xfId="6052" xr:uid="{599CBF61-7E8E-4211-A6B2-D30196EB6038}"/>
    <cellStyle name="SAPBEXHLevel3X 3 5" xfId="4245" xr:uid="{00000000-0005-0000-0000-0000C00F0000}"/>
    <cellStyle name="SAPBEXHLevel3X 3_O&amp;M - Equipment Unit Rates" xfId="6042" xr:uid="{77548E0E-35BA-4959-90F1-CA6789D3D007}"/>
    <cellStyle name="SAPBEXHLevel3X 4" xfId="2806" xr:uid="{00000000-0005-0000-0000-0000C10F0000}"/>
    <cellStyle name="SAPBEXHLevel3X 4 2" xfId="2807" xr:uid="{00000000-0005-0000-0000-0000C20F0000}"/>
    <cellStyle name="SAPBEXHLevel3X 4 2 2" xfId="2808" xr:uid="{00000000-0005-0000-0000-0000C30F0000}"/>
    <cellStyle name="SAPBEXHLevel3X 4 2 2 2" xfId="2809" xr:uid="{00000000-0005-0000-0000-0000C40F0000}"/>
    <cellStyle name="SAPBEXHLevel3X 4 2 2 2 2" xfId="4260" xr:uid="{00000000-0005-0000-0000-0000C50F0000}"/>
    <cellStyle name="SAPBEXHLevel3X 4 2 2 2_O&amp;M - Equipment Unit Rates" xfId="6057" xr:uid="{5C1F9391-195A-4BBA-9B91-17FB21EB4FD9}"/>
    <cellStyle name="SAPBEXHLevel3X 4 2 2 3" xfId="4259" xr:uid="{00000000-0005-0000-0000-0000C60F0000}"/>
    <cellStyle name="SAPBEXHLevel3X 4 2 2_O&amp;M - Equipment Unit Rates" xfId="6056" xr:uid="{3CE2AD88-CDED-471A-A6FA-183152B4765D}"/>
    <cellStyle name="SAPBEXHLevel3X 4 2 3" xfId="4258" xr:uid="{00000000-0005-0000-0000-0000C70F0000}"/>
    <cellStyle name="SAPBEXHLevel3X 4 2_O&amp;M - Equipment Unit Rates" xfId="6055" xr:uid="{797770EE-A9D2-47C7-BEE6-0D96BF153667}"/>
    <cellStyle name="SAPBEXHLevel3X 4 3" xfId="2810" xr:uid="{00000000-0005-0000-0000-0000C80F0000}"/>
    <cellStyle name="SAPBEXHLevel3X 4 3 2" xfId="2811" xr:uid="{00000000-0005-0000-0000-0000C90F0000}"/>
    <cellStyle name="SAPBEXHLevel3X 4 3 2 2" xfId="4262" xr:uid="{00000000-0005-0000-0000-0000CA0F0000}"/>
    <cellStyle name="SAPBEXHLevel3X 4 3 2_O&amp;M - Equipment Unit Rates" xfId="6059" xr:uid="{AE6815FB-4575-4053-91C6-9AB8C1E3F1D1}"/>
    <cellStyle name="SAPBEXHLevel3X 4 3 3" xfId="4261" xr:uid="{00000000-0005-0000-0000-0000CB0F0000}"/>
    <cellStyle name="SAPBEXHLevel3X 4 3_O&amp;M - Equipment Unit Rates" xfId="6058" xr:uid="{70B9924E-C394-4243-B248-1735E168F822}"/>
    <cellStyle name="SAPBEXHLevel3X 4 4" xfId="4257" xr:uid="{00000000-0005-0000-0000-0000CC0F0000}"/>
    <cellStyle name="SAPBEXHLevel3X 4_O&amp;M - Equipment Unit Rates" xfId="6054" xr:uid="{26298E5F-C704-4363-815B-407E73D66250}"/>
    <cellStyle name="SAPBEXHLevel3X 5" xfId="2812" xr:uid="{00000000-0005-0000-0000-0000CD0F0000}"/>
    <cellStyle name="SAPBEXHLevel3X 5 2" xfId="2813" xr:uid="{00000000-0005-0000-0000-0000CE0F0000}"/>
    <cellStyle name="SAPBEXHLevel3X 5 2 2" xfId="2814" xr:uid="{00000000-0005-0000-0000-0000CF0F0000}"/>
    <cellStyle name="SAPBEXHLevel3X 5 2 2 2" xfId="4265" xr:uid="{00000000-0005-0000-0000-0000D00F0000}"/>
    <cellStyle name="SAPBEXHLevel3X 5 2 2_O&amp;M - Equipment Unit Rates" xfId="6062" xr:uid="{E5356C57-3DDC-4793-9461-9977AAFAE77C}"/>
    <cellStyle name="SAPBEXHLevel3X 5 2 3" xfId="4264" xr:uid="{00000000-0005-0000-0000-0000D10F0000}"/>
    <cellStyle name="SAPBEXHLevel3X 5 2_O&amp;M - Equipment Unit Rates" xfId="6061" xr:uid="{B82098CB-F6A1-4220-AC33-2D31C82A3D5A}"/>
    <cellStyle name="SAPBEXHLevel3X 5 3" xfId="4263" xr:uid="{00000000-0005-0000-0000-0000D20F0000}"/>
    <cellStyle name="SAPBEXHLevel3X 5_O&amp;M - Equipment Unit Rates" xfId="6060" xr:uid="{B34D88CF-CF1A-4AE2-8A77-B3FC7EF02E40}"/>
    <cellStyle name="SAPBEXHLevel3X 6" xfId="2815" xr:uid="{00000000-0005-0000-0000-0000D30F0000}"/>
    <cellStyle name="SAPBEXHLevel3X 6 2" xfId="2816" xr:uid="{00000000-0005-0000-0000-0000D40F0000}"/>
    <cellStyle name="SAPBEXHLevel3X 6 2 2" xfId="4267" xr:uid="{00000000-0005-0000-0000-0000D50F0000}"/>
    <cellStyle name="SAPBEXHLevel3X 6 2_O&amp;M - Equipment Unit Rates" xfId="6064" xr:uid="{646D9244-15A1-4E1A-8EBB-0AF43F1AFE11}"/>
    <cellStyle name="SAPBEXHLevel3X 6 3" xfId="4266" xr:uid="{00000000-0005-0000-0000-0000D60F0000}"/>
    <cellStyle name="SAPBEXHLevel3X 6_O&amp;M - Equipment Unit Rates" xfId="6063" xr:uid="{82A66001-6F8E-4EF9-A416-554DD52D5D84}"/>
    <cellStyle name="SAPBEXHLevel3X 7" xfId="4232" xr:uid="{00000000-0005-0000-0000-0000D70F0000}"/>
    <cellStyle name="SAPBEXHLevel3X_O&amp;M - Equipment Unit Rates" xfId="6029" xr:uid="{9CBBDC85-7020-4ADC-8E44-00876E542956}"/>
    <cellStyle name="SAPBEXinputData" xfId="2817" xr:uid="{00000000-0005-0000-0000-0000D90F0000}"/>
    <cellStyle name="SAPBEXinputData 2" xfId="2818" xr:uid="{00000000-0005-0000-0000-0000DA0F0000}"/>
    <cellStyle name="SAPBEXinputData 2 2" xfId="2819" xr:uid="{00000000-0005-0000-0000-0000DB0F0000}"/>
    <cellStyle name="SAPBEXinputData 2 2 2" xfId="2820" xr:uid="{00000000-0005-0000-0000-0000DC0F0000}"/>
    <cellStyle name="SAPBEXinputData 2 2 2 2" xfId="2821" xr:uid="{00000000-0005-0000-0000-0000DD0F0000}"/>
    <cellStyle name="SAPBEXinputData 2 2 2 2 2" xfId="2822" xr:uid="{00000000-0005-0000-0000-0000DE0F0000}"/>
    <cellStyle name="SAPBEXinputData 2 2 2 2_O&amp;M - Equipment Unit Rates" xfId="6069" xr:uid="{8EC16E73-1FAD-4612-9FF8-617F41C2B232}"/>
    <cellStyle name="SAPBEXinputData 2 2 2 3" xfId="2823" xr:uid="{00000000-0005-0000-0000-0000DF0F0000}"/>
    <cellStyle name="SAPBEXinputData 2 2 2 4" xfId="2824" xr:uid="{00000000-0005-0000-0000-0000E00F0000}"/>
    <cellStyle name="SAPBEXinputData 2 2 2_O&amp;M - Equipment Unit Rates" xfId="6068" xr:uid="{FB19437D-800A-4631-9B72-3AF0C94A60FE}"/>
    <cellStyle name="SAPBEXinputData 2 2 3" xfId="2825" xr:uid="{00000000-0005-0000-0000-0000E10F0000}"/>
    <cellStyle name="SAPBEXinputData 2 2_O&amp;M - Equipment Unit Rates" xfId="6067" xr:uid="{511B7F19-3371-47A6-B327-90367F9FB51C}"/>
    <cellStyle name="SAPBEXinputData 2 3" xfId="2826" xr:uid="{00000000-0005-0000-0000-0000E20F0000}"/>
    <cellStyle name="SAPBEXinputData 2_O&amp;M - Equipment Unit Rates" xfId="6066" xr:uid="{36AE3F8C-5C5B-4688-9593-4B4CD6D0717E}"/>
    <cellStyle name="SAPBEXinputData 3" xfId="2827" xr:uid="{00000000-0005-0000-0000-0000E30F0000}"/>
    <cellStyle name="SAPBEXinputData 3 2" xfId="2828" xr:uid="{00000000-0005-0000-0000-0000E40F0000}"/>
    <cellStyle name="SAPBEXinputData 3 2 2" xfId="2829" xr:uid="{00000000-0005-0000-0000-0000E50F0000}"/>
    <cellStyle name="SAPBEXinputData 3 2 2 2" xfId="2830" xr:uid="{00000000-0005-0000-0000-0000E60F0000}"/>
    <cellStyle name="SAPBEXinputData 3 2 2 2 2" xfId="2831" xr:uid="{00000000-0005-0000-0000-0000E70F0000}"/>
    <cellStyle name="SAPBEXinputData 3 2 2 2_O&amp;M - Equipment Unit Rates" xfId="6073" xr:uid="{BDFF9751-D0DD-40C9-B651-DDCB4CCB8EF3}"/>
    <cellStyle name="SAPBEXinputData 3 2 2 3" xfId="2832" xr:uid="{00000000-0005-0000-0000-0000E80F0000}"/>
    <cellStyle name="SAPBEXinputData 3 2 2 4" xfId="2833" xr:uid="{00000000-0005-0000-0000-0000E90F0000}"/>
    <cellStyle name="SAPBEXinputData 3 2 2_O&amp;M - Equipment Unit Rates" xfId="6072" xr:uid="{5C9237C7-EF50-45D7-AC95-BD0813DE5F98}"/>
    <cellStyle name="SAPBEXinputData 3 2 3" xfId="2834" xr:uid="{00000000-0005-0000-0000-0000EA0F0000}"/>
    <cellStyle name="SAPBEXinputData 3 2_O&amp;M - Equipment Unit Rates" xfId="6071" xr:uid="{0FEF2C23-FC15-4716-9AF0-E36AF04A2FD4}"/>
    <cellStyle name="SAPBEXinputData 3 3" xfId="2835" xr:uid="{00000000-0005-0000-0000-0000EB0F0000}"/>
    <cellStyle name="SAPBEXinputData 3_O&amp;M - Equipment Unit Rates" xfId="6070" xr:uid="{7AD419A0-F0E5-40FB-81A1-9CC542F2DF9C}"/>
    <cellStyle name="SAPBEXinputData 4" xfId="2836" xr:uid="{00000000-0005-0000-0000-0000EC0F0000}"/>
    <cellStyle name="SAPBEXinputData 4 2" xfId="2837" xr:uid="{00000000-0005-0000-0000-0000ED0F0000}"/>
    <cellStyle name="SAPBEXinputData 4 2 2" xfId="2838" xr:uid="{00000000-0005-0000-0000-0000EE0F0000}"/>
    <cellStyle name="SAPBEXinputData 4 2 2 2" xfId="2839" xr:uid="{00000000-0005-0000-0000-0000EF0F0000}"/>
    <cellStyle name="SAPBEXinputData 4 2 2_O&amp;M - Equipment Unit Rates" xfId="6076" xr:uid="{7FFBB389-FA8E-4941-89D0-6B40A68CE1D4}"/>
    <cellStyle name="SAPBEXinputData 4 2 3" xfId="2840" xr:uid="{00000000-0005-0000-0000-0000F00F0000}"/>
    <cellStyle name="SAPBEXinputData 4 2 4" xfId="2841" xr:uid="{00000000-0005-0000-0000-0000F10F0000}"/>
    <cellStyle name="SAPBEXinputData 4 2_O&amp;M - Equipment Unit Rates" xfId="6075" xr:uid="{2835C305-9FD3-4494-BF3A-5C3BC0251E5E}"/>
    <cellStyle name="SAPBEXinputData 4 3" xfId="2842" xr:uid="{00000000-0005-0000-0000-0000F20F0000}"/>
    <cellStyle name="SAPBEXinputData 4_O&amp;M - Equipment Unit Rates" xfId="6074" xr:uid="{82F2F8F6-28B7-44D9-A9CB-8F785D5337AA}"/>
    <cellStyle name="SAPBEXinputData 5" xfId="2843" xr:uid="{00000000-0005-0000-0000-0000F30F0000}"/>
    <cellStyle name="SAPBEXinputData_O&amp;M - Equipment Unit Rates" xfId="6065" xr:uid="{B87D7288-ED81-4492-A91C-434DF7929383}"/>
    <cellStyle name="SAPBEXresData" xfId="2844" xr:uid="{00000000-0005-0000-0000-0000F50F0000}"/>
    <cellStyle name="SAPBEXresData 2" xfId="2845" xr:uid="{00000000-0005-0000-0000-0000F60F0000}"/>
    <cellStyle name="SAPBEXresData 2 2" xfId="2846" xr:uid="{00000000-0005-0000-0000-0000F70F0000}"/>
    <cellStyle name="SAPBEXresData 2 2 2" xfId="2847" xr:uid="{00000000-0005-0000-0000-0000F80F0000}"/>
    <cellStyle name="SAPBEXresData 2 2 2 2" xfId="2848" xr:uid="{00000000-0005-0000-0000-0000F90F0000}"/>
    <cellStyle name="SAPBEXresData 2 2 2 2 2" xfId="4272" xr:uid="{00000000-0005-0000-0000-0000FA0F0000}"/>
    <cellStyle name="SAPBEXresData 2 2 2 2_O&amp;M - Equipment Unit Rates" xfId="6081" xr:uid="{E933FDD5-03DE-442F-B6D4-B5A721087672}"/>
    <cellStyle name="SAPBEXresData 2 2 2 3" xfId="4271" xr:uid="{00000000-0005-0000-0000-0000FB0F0000}"/>
    <cellStyle name="SAPBEXresData 2 2 2_O&amp;M - Equipment Unit Rates" xfId="6080" xr:uid="{D3FE59F8-B0CE-4B2D-B1E5-476CAD327A51}"/>
    <cellStyle name="SAPBEXresData 2 2 3" xfId="4270" xr:uid="{00000000-0005-0000-0000-0000FC0F0000}"/>
    <cellStyle name="SAPBEXresData 2 2_O&amp;M - Equipment Unit Rates" xfId="6079" xr:uid="{CF0C92D4-ACA1-4888-9A5E-221D4BDCF817}"/>
    <cellStyle name="SAPBEXresData 2 3" xfId="2849" xr:uid="{00000000-0005-0000-0000-0000FD0F0000}"/>
    <cellStyle name="SAPBEXresData 2 3 2" xfId="2850" xr:uid="{00000000-0005-0000-0000-0000FE0F0000}"/>
    <cellStyle name="SAPBEXresData 2 3 2 2" xfId="4274" xr:uid="{00000000-0005-0000-0000-0000FF0F0000}"/>
    <cellStyle name="SAPBEXresData 2 3 2_O&amp;M - Equipment Unit Rates" xfId="6083" xr:uid="{A0998D6E-E82D-430A-AC30-440870628E17}"/>
    <cellStyle name="SAPBEXresData 2 3 3" xfId="4273" xr:uid="{00000000-0005-0000-0000-000000100000}"/>
    <cellStyle name="SAPBEXresData 2 3_O&amp;M - Equipment Unit Rates" xfId="6082" xr:uid="{E4EE4452-A684-4D22-85EE-82F14FED9637}"/>
    <cellStyle name="SAPBEXresData 2 4" xfId="4269" xr:uid="{00000000-0005-0000-0000-000001100000}"/>
    <cellStyle name="SAPBEXresData 2_O&amp;M - Equipment Unit Rates" xfId="6078" xr:uid="{0D243F6D-1BE5-4D06-BF06-6DB6251F5BC3}"/>
    <cellStyle name="SAPBEXresData 3" xfId="2851" xr:uid="{00000000-0005-0000-0000-000002100000}"/>
    <cellStyle name="SAPBEXresData 3 2" xfId="2852" xr:uid="{00000000-0005-0000-0000-000003100000}"/>
    <cellStyle name="SAPBEXresData 3 2 2" xfId="2853" xr:uid="{00000000-0005-0000-0000-000004100000}"/>
    <cellStyle name="SAPBEXresData 3 2 2 2" xfId="4277" xr:uid="{00000000-0005-0000-0000-000005100000}"/>
    <cellStyle name="SAPBEXresData 3 2 2_O&amp;M - Equipment Unit Rates" xfId="6086" xr:uid="{241C8769-BF22-4291-9757-F634BA2BE156}"/>
    <cellStyle name="SAPBEXresData 3 2 3" xfId="4276" xr:uid="{00000000-0005-0000-0000-000006100000}"/>
    <cellStyle name="SAPBEXresData 3 2_O&amp;M - Equipment Unit Rates" xfId="6085" xr:uid="{A6E5BB81-4CF5-40C8-A8D8-91E6D9EC26FB}"/>
    <cellStyle name="SAPBEXresData 3 3" xfId="4275" xr:uid="{00000000-0005-0000-0000-000007100000}"/>
    <cellStyle name="SAPBEXresData 3_O&amp;M - Equipment Unit Rates" xfId="6084" xr:uid="{366261CA-A7E9-449F-9AFD-4B6CAD7F1E92}"/>
    <cellStyle name="SAPBEXresData 4" xfId="2854" xr:uid="{00000000-0005-0000-0000-000008100000}"/>
    <cellStyle name="SAPBEXresData 4 2" xfId="2855" xr:uid="{00000000-0005-0000-0000-000009100000}"/>
    <cellStyle name="SAPBEXresData 4 2 2" xfId="4279" xr:uid="{00000000-0005-0000-0000-00000A100000}"/>
    <cellStyle name="SAPBEXresData 4 2_O&amp;M - Equipment Unit Rates" xfId="6088" xr:uid="{D9C0A540-91F1-485E-BC41-870C6990BBB5}"/>
    <cellStyle name="SAPBEXresData 4 3" xfId="4278" xr:uid="{00000000-0005-0000-0000-00000B100000}"/>
    <cellStyle name="SAPBEXresData 4_O&amp;M - Equipment Unit Rates" xfId="6087" xr:uid="{47084D58-3B76-4120-8DDD-91E2716BBACC}"/>
    <cellStyle name="SAPBEXresData 5" xfId="4268" xr:uid="{00000000-0005-0000-0000-00000C100000}"/>
    <cellStyle name="SAPBEXresData_O&amp;M - Equipment Unit Rates" xfId="6077" xr:uid="{8051B686-5509-4663-89FF-44A045DD787F}"/>
    <cellStyle name="SAPBEXresDataEmph" xfId="2856" xr:uid="{00000000-0005-0000-0000-00000D100000}"/>
    <cellStyle name="SAPBEXresDataEmph 2" xfId="2857" xr:uid="{00000000-0005-0000-0000-00000E100000}"/>
    <cellStyle name="SAPBEXresDataEmph 2 2" xfId="2858" xr:uid="{00000000-0005-0000-0000-00000F100000}"/>
    <cellStyle name="SAPBEXresDataEmph 2 2 2" xfId="2859" xr:uid="{00000000-0005-0000-0000-000010100000}"/>
    <cellStyle name="SAPBEXresDataEmph 2 2 2 2" xfId="2860" xr:uid="{00000000-0005-0000-0000-000011100000}"/>
    <cellStyle name="SAPBEXresDataEmph 2 2 2 2 2" xfId="4284" xr:uid="{00000000-0005-0000-0000-000012100000}"/>
    <cellStyle name="SAPBEXresDataEmph 2 2 2 2_O&amp;M - Equipment Unit Rates" xfId="6093" xr:uid="{35CDC9EF-766F-4497-B4EB-DD3855EBFC82}"/>
    <cellStyle name="SAPBEXresDataEmph 2 2 2 3" xfId="4283" xr:uid="{00000000-0005-0000-0000-000013100000}"/>
    <cellStyle name="SAPBEXresDataEmph 2 2 2_O&amp;M - Equipment Unit Rates" xfId="6092" xr:uid="{5192351C-D9E8-49F9-A1D4-A05F39A7E206}"/>
    <cellStyle name="SAPBEXresDataEmph 2 2 3" xfId="4282" xr:uid="{00000000-0005-0000-0000-000014100000}"/>
    <cellStyle name="SAPBEXresDataEmph 2 2_O&amp;M - Equipment Unit Rates" xfId="6091" xr:uid="{BB967EE7-03E3-4663-919D-4D22F5F9CFD4}"/>
    <cellStyle name="SAPBEXresDataEmph 2 3" xfId="2861" xr:uid="{00000000-0005-0000-0000-000015100000}"/>
    <cellStyle name="SAPBEXresDataEmph 2 3 2" xfId="2862" xr:uid="{00000000-0005-0000-0000-000016100000}"/>
    <cellStyle name="SAPBEXresDataEmph 2 3 2 2" xfId="4286" xr:uid="{00000000-0005-0000-0000-000017100000}"/>
    <cellStyle name="SAPBEXresDataEmph 2 3 2_O&amp;M - Equipment Unit Rates" xfId="6095" xr:uid="{924AF43E-A762-4B06-B62A-9BE2EF7342E3}"/>
    <cellStyle name="SAPBEXresDataEmph 2 3 3" xfId="4285" xr:uid="{00000000-0005-0000-0000-000018100000}"/>
    <cellStyle name="SAPBEXresDataEmph 2 3_O&amp;M - Equipment Unit Rates" xfId="6094" xr:uid="{4F56AC48-39FD-4B5C-99F4-446897054001}"/>
    <cellStyle name="SAPBEXresDataEmph 2 4" xfId="4281" xr:uid="{00000000-0005-0000-0000-000019100000}"/>
    <cellStyle name="SAPBEXresDataEmph 2_O&amp;M - Equipment Unit Rates" xfId="6090" xr:uid="{9CE284A1-B1DC-486E-A04D-CA5AACB2E609}"/>
    <cellStyle name="SAPBEXresDataEmph 3" xfId="2863" xr:uid="{00000000-0005-0000-0000-00001A100000}"/>
    <cellStyle name="SAPBEXresDataEmph 3 2" xfId="2864" xr:uid="{00000000-0005-0000-0000-00001B100000}"/>
    <cellStyle name="SAPBEXresDataEmph 3 2 2" xfId="2865" xr:uid="{00000000-0005-0000-0000-00001C100000}"/>
    <cellStyle name="SAPBEXresDataEmph 3 2 2 2" xfId="4289" xr:uid="{00000000-0005-0000-0000-00001D100000}"/>
    <cellStyle name="SAPBEXresDataEmph 3 2 2_O&amp;M - Equipment Unit Rates" xfId="6098" xr:uid="{AB908493-9131-4E51-AC19-64F6D48029F3}"/>
    <cellStyle name="SAPBEXresDataEmph 3 2 3" xfId="4288" xr:uid="{00000000-0005-0000-0000-00001E100000}"/>
    <cellStyle name="SAPBEXresDataEmph 3 2_O&amp;M - Equipment Unit Rates" xfId="6097" xr:uid="{D70A7D1A-1D2A-40AE-A6CA-2EB392A0CE50}"/>
    <cellStyle name="SAPBEXresDataEmph 3 3" xfId="4287" xr:uid="{00000000-0005-0000-0000-00001F100000}"/>
    <cellStyle name="SAPBEXresDataEmph 3_O&amp;M - Equipment Unit Rates" xfId="6096" xr:uid="{E6BC1FF9-0E0E-42A8-8D72-337A05A2017F}"/>
    <cellStyle name="SAPBEXresDataEmph 4" xfId="2866" xr:uid="{00000000-0005-0000-0000-000020100000}"/>
    <cellStyle name="SAPBEXresDataEmph 4 2" xfId="2867" xr:uid="{00000000-0005-0000-0000-000021100000}"/>
    <cellStyle name="SAPBEXresDataEmph 4 2 2" xfId="4291" xr:uid="{00000000-0005-0000-0000-000022100000}"/>
    <cellStyle name="SAPBEXresDataEmph 4 2_O&amp;M - Equipment Unit Rates" xfId="6100" xr:uid="{2228C819-4E79-440A-97EA-9F2946742C79}"/>
    <cellStyle name="SAPBEXresDataEmph 4 3" xfId="4290" xr:uid="{00000000-0005-0000-0000-000023100000}"/>
    <cellStyle name="SAPBEXresDataEmph 4_O&amp;M - Equipment Unit Rates" xfId="6099" xr:uid="{227CF981-1BC4-482C-A060-CE2DA0F33C63}"/>
    <cellStyle name="SAPBEXresDataEmph 5" xfId="4280" xr:uid="{00000000-0005-0000-0000-000024100000}"/>
    <cellStyle name="SAPBEXresDataEmph_O&amp;M - Equipment Unit Rates" xfId="6089" xr:uid="{0B203C53-9E87-4CE8-BCAE-22348D860645}"/>
    <cellStyle name="SAPBEXresItem" xfId="2868" xr:uid="{00000000-0005-0000-0000-000025100000}"/>
    <cellStyle name="SAPBEXresItem 2" xfId="2869" xr:uid="{00000000-0005-0000-0000-000026100000}"/>
    <cellStyle name="SAPBEXresItem 2 2" xfId="2870" xr:uid="{00000000-0005-0000-0000-000027100000}"/>
    <cellStyle name="SAPBEXresItem 2 2 2" xfId="2871" xr:uid="{00000000-0005-0000-0000-000028100000}"/>
    <cellStyle name="SAPBEXresItem 2 2 2 2" xfId="2872" xr:uid="{00000000-0005-0000-0000-000029100000}"/>
    <cellStyle name="SAPBEXresItem 2 2 2 2 2" xfId="4296" xr:uid="{00000000-0005-0000-0000-00002A100000}"/>
    <cellStyle name="SAPBEXresItem 2 2 2 2_O&amp;M - Equipment Unit Rates" xfId="6105" xr:uid="{35EB2DF0-FED9-48E8-9D4C-D86E14A5FB3B}"/>
    <cellStyle name="SAPBEXresItem 2 2 2 3" xfId="4295" xr:uid="{00000000-0005-0000-0000-00002B100000}"/>
    <cellStyle name="SAPBEXresItem 2 2 2_O&amp;M - Equipment Unit Rates" xfId="6104" xr:uid="{FC3C6AFC-DC15-45BB-98F8-7EBAA25C546F}"/>
    <cellStyle name="SAPBEXresItem 2 2 3" xfId="4294" xr:uid="{00000000-0005-0000-0000-00002C100000}"/>
    <cellStyle name="SAPBEXresItem 2 2_O&amp;M - Equipment Unit Rates" xfId="6103" xr:uid="{C65E9144-DBA4-41BB-8492-790CC164DB5A}"/>
    <cellStyle name="SAPBEXresItem 2 3" xfId="2873" xr:uid="{00000000-0005-0000-0000-00002D100000}"/>
    <cellStyle name="SAPBEXresItem 2 3 2" xfId="2874" xr:uid="{00000000-0005-0000-0000-00002E100000}"/>
    <cellStyle name="SAPBEXresItem 2 3 2 2" xfId="4298" xr:uid="{00000000-0005-0000-0000-00002F100000}"/>
    <cellStyle name="SAPBEXresItem 2 3 2_O&amp;M - Equipment Unit Rates" xfId="6107" xr:uid="{667B5D14-32CB-4148-8D9A-F4A06AA448DB}"/>
    <cellStyle name="SAPBEXresItem 2 3 3" xfId="4297" xr:uid="{00000000-0005-0000-0000-000030100000}"/>
    <cellStyle name="SAPBEXresItem 2 3_O&amp;M - Equipment Unit Rates" xfId="6106" xr:uid="{FB97EEFC-F571-4A96-9957-81CB0C56354B}"/>
    <cellStyle name="SAPBEXresItem 2 4" xfId="4293" xr:uid="{00000000-0005-0000-0000-000031100000}"/>
    <cellStyle name="SAPBEXresItem 2_O&amp;M - Equipment Unit Rates" xfId="6102" xr:uid="{D55D431E-8814-4674-9E1A-A58847519144}"/>
    <cellStyle name="SAPBEXresItem 3" xfId="2875" xr:uid="{00000000-0005-0000-0000-000032100000}"/>
    <cellStyle name="SAPBEXresItem 3 2" xfId="2876" xr:uid="{00000000-0005-0000-0000-000033100000}"/>
    <cellStyle name="SAPBEXresItem 3 2 2" xfId="2877" xr:uid="{00000000-0005-0000-0000-000034100000}"/>
    <cellStyle name="SAPBEXresItem 3 2 2 2" xfId="4301" xr:uid="{00000000-0005-0000-0000-000035100000}"/>
    <cellStyle name="SAPBEXresItem 3 2 2_O&amp;M - Equipment Unit Rates" xfId="6110" xr:uid="{43CD3A0F-51AB-4861-8752-D440D2600F6F}"/>
    <cellStyle name="SAPBEXresItem 3 2 3" xfId="4300" xr:uid="{00000000-0005-0000-0000-000036100000}"/>
    <cellStyle name="SAPBEXresItem 3 2_O&amp;M - Equipment Unit Rates" xfId="6109" xr:uid="{8C5B4DF9-EACB-4E94-9453-F7C537B99B51}"/>
    <cellStyle name="SAPBEXresItem 3 3" xfId="4299" xr:uid="{00000000-0005-0000-0000-000037100000}"/>
    <cellStyle name="SAPBEXresItem 3_O&amp;M - Equipment Unit Rates" xfId="6108" xr:uid="{2E628475-2FF8-4B81-9176-86C9D809DD08}"/>
    <cellStyle name="SAPBEXresItem 4" xfId="2878" xr:uid="{00000000-0005-0000-0000-000038100000}"/>
    <cellStyle name="SAPBEXresItem 4 2" xfId="2879" xr:uid="{00000000-0005-0000-0000-000039100000}"/>
    <cellStyle name="SAPBEXresItem 4 2 2" xfId="4303" xr:uid="{00000000-0005-0000-0000-00003A100000}"/>
    <cellStyle name="SAPBEXresItem 4 2_O&amp;M - Equipment Unit Rates" xfId="6112" xr:uid="{ADB170C2-1BFC-4AA4-9054-F4BDC3F7CB78}"/>
    <cellStyle name="SAPBEXresItem 4 3" xfId="4302" xr:uid="{00000000-0005-0000-0000-00003B100000}"/>
    <cellStyle name="SAPBEXresItem 4_O&amp;M - Equipment Unit Rates" xfId="6111" xr:uid="{8C4CF8AF-85CA-4461-A644-B8CBC2118A69}"/>
    <cellStyle name="SAPBEXresItem 5" xfId="4292" xr:uid="{00000000-0005-0000-0000-00003C100000}"/>
    <cellStyle name="SAPBEXresItem_O&amp;M - Equipment Unit Rates" xfId="6101" xr:uid="{CC62CCCC-AEFF-486D-B263-71110189C49F}"/>
    <cellStyle name="SAPBEXresItemX" xfId="2880" xr:uid="{00000000-0005-0000-0000-00003D100000}"/>
    <cellStyle name="SAPBEXresItemX 2" xfId="2881" xr:uid="{00000000-0005-0000-0000-00003E100000}"/>
    <cellStyle name="SAPBEXresItemX 2 2" xfId="2882" xr:uid="{00000000-0005-0000-0000-00003F100000}"/>
    <cellStyle name="SAPBEXresItemX 2 2 2" xfId="2883" xr:uid="{00000000-0005-0000-0000-000040100000}"/>
    <cellStyle name="SAPBEXresItemX 2 2 2 2" xfId="2884" xr:uid="{00000000-0005-0000-0000-000041100000}"/>
    <cellStyle name="SAPBEXresItemX 2 2 2 2 2" xfId="4308" xr:uid="{00000000-0005-0000-0000-000042100000}"/>
    <cellStyle name="SAPBEXresItemX 2 2 2 2_O&amp;M - Equipment Unit Rates" xfId="6117" xr:uid="{4BEDD4D6-E25E-417D-BDB9-42C666FF306A}"/>
    <cellStyle name="SAPBEXresItemX 2 2 2 3" xfId="4307" xr:uid="{00000000-0005-0000-0000-000043100000}"/>
    <cellStyle name="SAPBEXresItemX 2 2 2_O&amp;M - Equipment Unit Rates" xfId="6116" xr:uid="{C01FD42A-62C3-4FC4-9226-3DFAC43BA8B9}"/>
    <cellStyle name="SAPBEXresItemX 2 2 3" xfId="4306" xr:uid="{00000000-0005-0000-0000-000044100000}"/>
    <cellStyle name="SAPBEXresItemX 2 2_O&amp;M - Equipment Unit Rates" xfId="6115" xr:uid="{EB927186-A54F-4710-9B5A-64757568B415}"/>
    <cellStyle name="SAPBEXresItemX 2 3" xfId="2885" xr:uid="{00000000-0005-0000-0000-000045100000}"/>
    <cellStyle name="SAPBEXresItemX 2 3 2" xfId="2886" xr:uid="{00000000-0005-0000-0000-000046100000}"/>
    <cellStyle name="SAPBEXresItemX 2 3 2 2" xfId="4310" xr:uid="{00000000-0005-0000-0000-000047100000}"/>
    <cellStyle name="SAPBEXresItemX 2 3 2_O&amp;M - Equipment Unit Rates" xfId="6119" xr:uid="{D7C4303D-D169-4F6C-ACC0-30607C1311A8}"/>
    <cellStyle name="SAPBEXresItemX 2 3 3" xfId="4309" xr:uid="{00000000-0005-0000-0000-000048100000}"/>
    <cellStyle name="SAPBEXresItemX 2 3_O&amp;M - Equipment Unit Rates" xfId="6118" xr:uid="{C4B0F9DE-D09A-4EC9-AA63-3C2041209693}"/>
    <cellStyle name="SAPBEXresItemX 2 4" xfId="4305" xr:uid="{00000000-0005-0000-0000-000049100000}"/>
    <cellStyle name="SAPBEXresItemX 2_O&amp;M - Equipment Unit Rates" xfId="6114" xr:uid="{BA7032B0-C01F-4D67-9ED0-0B8C8F04D3A1}"/>
    <cellStyle name="SAPBEXresItemX 3" xfId="2887" xr:uid="{00000000-0005-0000-0000-00004A100000}"/>
    <cellStyle name="SAPBEXresItemX 3 2" xfId="2888" xr:uid="{00000000-0005-0000-0000-00004B100000}"/>
    <cellStyle name="SAPBEXresItemX 3 2 2" xfId="2889" xr:uid="{00000000-0005-0000-0000-00004C100000}"/>
    <cellStyle name="SAPBEXresItemX 3 2 2 2" xfId="4313" xr:uid="{00000000-0005-0000-0000-00004D100000}"/>
    <cellStyle name="SAPBEXresItemX 3 2 2_O&amp;M - Equipment Unit Rates" xfId="6122" xr:uid="{C8AD290B-9731-40BF-BE9B-F0B3111513F9}"/>
    <cellStyle name="SAPBEXresItemX 3 2 3" xfId="4312" xr:uid="{00000000-0005-0000-0000-00004E100000}"/>
    <cellStyle name="SAPBEXresItemX 3 2_O&amp;M - Equipment Unit Rates" xfId="6121" xr:uid="{03A0A8D8-A925-4699-917F-5AACD204C341}"/>
    <cellStyle name="SAPBEXresItemX 3 3" xfId="4311" xr:uid="{00000000-0005-0000-0000-00004F100000}"/>
    <cellStyle name="SAPBEXresItemX 3_O&amp;M - Equipment Unit Rates" xfId="6120" xr:uid="{F11C504C-3FAB-446E-8A41-25FBF44F1C18}"/>
    <cellStyle name="SAPBEXresItemX 4" xfId="2890" xr:uid="{00000000-0005-0000-0000-000050100000}"/>
    <cellStyle name="SAPBEXresItemX 4 2" xfId="2891" xr:uid="{00000000-0005-0000-0000-000051100000}"/>
    <cellStyle name="SAPBEXresItemX 4 2 2" xfId="4315" xr:uid="{00000000-0005-0000-0000-000052100000}"/>
    <cellStyle name="SAPBEXresItemX 4 2_O&amp;M - Equipment Unit Rates" xfId="6124" xr:uid="{FDD4BEC8-B4E7-4B16-8B76-A03B3225B6DE}"/>
    <cellStyle name="SAPBEXresItemX 4 3" xfId="4314" xr:uid="{00000000-0005-0000-0000-000053100000}"/>
    <cellStyle name="SAPBEXresItemX 4_O&amp;M - Equipment Unit Rates" xfId="6123" xr:uid="{40AF41C3-A47D-419B-8963-E6A483583AE0}"/>
    <cellStyle name="SAPBEXresItemX 5" xfId="4304" xr:uid="{00000000-0005-0000-0000-000054100000}"/>
    <cellStyle name="SAPBEXresItemX_O&amp;M - Equipment Unit Rates" xfId="6113" xr:uid="{9142DFC0-B621-4EE2-8BE8-653160CE3C1B}"/>
    <cellStyle name="SAPBEXstdData" xfId="2892" xr:uid="{00000000-0005-0000-0000-000055100000}"/>
    <cellStyle name="SAPBEXstdData 2" xfId="2893" xr:uid="{00000000-0005-0000-0000-000056100000}"/>
    <cellStyle name="SAPBEXstdData 2 2" xfId="2894" xr:uid="{00000000-0005-0000-0000-000057100000}"/>
    <cellStyle name="SAPBEXstdData 2 2 2" xfId="2895" xr:uid="{00000000-0005-0000-0000-000058100000}"/>
    <cellStyle name="SAPBEXstdData 2 2 2 2" xfId="2896" xr:uid="{00000000-0005-0000-0000-000059100000}"/>
    <cellStyle name="SAPBEXstdData 2 2 2 2 2" xfId="4320" xr:uid="{00000000-0005-0000-0000-00005A100000}"/>
    <cellStyle name="SAPBEXstdData 2 2 2 2_O&amp;M - Equipment Unit Rates" xfId="6129" xr:uid="{6B65A8B1-F4DC-485B-A02D-6C5847E58F89}"/>
    <cellStyle name="SAPBEXstdData 2 2 2 3" xfId="4319" xr:uid="{00000000-0005-0000-0000-00005B100000}"/>
    <cellStyle name="SAPBEXstdData 2 2 2_O&amp;M - Equipment Unit Rates" xfId="6128" xr:uid="{8F526266-8862-4A59-9CB8-A9C4DFD90E52}"/>
    <cellStyle name="SAPBEXstdData 2 2 3" xfId="4318" xr:uid="{00000000-0005-0000-0000-00005C100000}"/>
    <cellStyle name="SAPBEXstdData 2 2_O&amp;M - Equipment Unit Rates" xfId="6127" xr:uid="{2B276913-F0D8-44E5-ABBF-7AD72601B4D9}"/>
    <cellStyle name="SAPBEXstdData 2 3" xfId="2897" xr:uid="{00000000-0005-0000-0000-00005D100000}"/>
    <cellStyle name="SAPBEXstdData 2 3 2" xfId="2898" xr:uid="{00000000-0005-0000-0000-00005E100000}"/>
    <cellStyle name="SAPBEXstdData 2 3 2 2" xfId="4322" xr:uid="{00000000-0005-0000-0000-00005F100000}"/>
    <cellStyle name="SAPBEXstdData 2 3 2_O&amp;M - Equipment Unit Rates" xfId="6131" xr:uid="{68909EC4-BDB1-4322-B3E9-7C11550AAFE3}"/>
    <cellStyle name="SAPBEXstdData 2 3 3" xfId="4321" xr:uid="{00000000-0005-0000-0000-000060100000}"/>
    <cellStyle name="SAPBEXstdData 2 3_O&amp;M - Equipment Unit Rates" xfId="6130" xr:uid="{C33C7EAD-A6C7-49D6-9E8C-71859433F3B1}"/>
    <cellStyle name="SAPBEXstdData 2 4" xfId="4317" xr:uid="{00000000-0005-0000-0000-000061100000}"/>
    <cellStyle name="SAPBEXstdData 2_O&amp;M - Equipment Unit Rates" xfId="6126" xr:uid="{09ADB2FA-D7D3-4126-8E36-03D2EA96743F}"/>
    <cellStyle name="SAPBEXstdData 3" xfId="2899" xr:uid="{00000000-0005-0000-0000-000062100000}"/>
    <cellStyle name="SAPBEXstdData 3 2" xfId="2900" xr:uid="{00000000-0005-0000-0000-000063100000}"/>
    <cellStyle name="SAPBEXstdData 3 2 2" xfId="2901" xr:uid="{00000000-0005-0000-0000-000064100000}"/>
    <cellStyle name="SAPBEXstdData 3 2 2 2" xfId="4325" xr:uid="{00000000-0005-0000-0000-000065100000}"/>
    <cellStyle name="SAPBEXstdData 3 2 2_O&amp;M - Equipment Unit Rates" xfId="6134" xr:uid="{3F0D5258-003F-4909-A589-85970614C24F}"/>
    <cellStyle name="SAPBEXstdData 3 2 3" xfId="4324" xr:uid="{00000000-0005-0000-0000-000066100000}"/>
    <cellStyle name="SAPBEXstdData 3 2_O&amp;M - Equipment Unit Rates" xfId="6133" xr:uid="{2AD61353-7C5A-4EF0-B480-83E1F462E086}"/>
    <cellStyle name="SAPBEXstdData 3 3" xfId="4323" xr:uid="{00000000-0005-0000-0000-000067100000}"/>
    <cellStyle name="SAPBEXstdData 3_O&amp;M - Equipment Unit Rates" xfId="6132" xr:uid="{EB791E3F-43EB-4277-A95A-7F562DD8E5D4}"/>
    <cellStyle name="SAPBEXstdData 4" xfId="2902" xr:uid="{00000000-0005-0000-0000-000068100000}"/>
    <cellStyle name="SAPBEXstdData 4 2" xfId="2903" xr:uid="{00000000-0005-0000-0000-000069100000}"/>
    <cellStyle name="SAPBEXstdData 4 2 2" xfId="4327" xr:uid="{00000000-0005-0000-0000-00006A100000}"/>
    <cellStyle name="SAPBEXstdData 4 2_O&amp;M - Equipment Unit Rates" xfId="6136" xr:uid="{B1A03605-2659-4C19-AAAA-86D203D49345}"/>
    <cellStyle name="SAPBEXstdData 4 3" xfId="4326" xr:uid="{00000000-0005-0000-0000-00006B100000}"/>
    <cellStyle name="SAPBEXstdData 4_O&amp;M - Equipment Unit Rates" xfId="6135" xr:uid="{2A3A5E40-D50B-4ECB-9E81-A2C2C6DAEBB3}"/>
    <cellStyle name="SAPBEXstdData 5" xfId="4316" xr:uid="{00000000-0005-0000-0000-00006C100000}"/>
    <cellStyle name="SAPBEXstdData_O&amp;M - Equipment Unit Rates" xfId="6125" xr:uid="{7B1A3DED-ABBB-451B-9289-B511C3E6E04E}"/>
    <cellStyle name="SAPBEXstdDataEmph" xfId="2904" xr:uid="{00000000-0005-0000-0000-00006D100000}"/>
    <cellStyle name="SAPBEXstdDataEmph 2" xfId="2905" xr:uid="{00000000-0005-0000-0000-00006E100000}"/>
    <cellStyle name="SAPBEXstdDataEmph 2 2" xfId="2906" xr:uid="{00000000-0005-0000-0000-00006F100000}"/>
    <cellStyle name="SAPBEXstdDataEmph 2 2 2" xfId="2907" xr:uid="{00000000-0005-0000-0000-000070100000}"/>
    <cellStyle name="SAPBEXstdDataEmph 2 2 2 2" xfId="2908" xr:uid="{00000000-0005-0000-0000-000071100000}"/>
    <cellStyle name="SAPBEXstdDataEmph 2 2 2 2 2" xfId="4332" xr:uid="{00000000-0005-0000-0000-000072100000}"/>
    <cellStyle name="SAPBEXstdDataEmph 2 2 2 2_O&amp;M - Equipment Unit Rates" xfId="6141" xr:uid="{E3B8B258-5433-46C7-83E1-B3373E97AFD4}"/>
    <cellStyle name="SAPBEXstdDataEmph 2 2 2 3" xfId="4331" xr:uid="{00000000-0005-0000-0000-000073100000}"/>
    <cellStyle name="SAPBEXstdDataEmph 2 2 2_O&amp;M - Equipment Unit Rates" xfId="6140" xr:uid="{45DA3709-841C-49D3-824E-2D7F628459C7}"/>
    <cellStyle name="SAPBEXstdDataEmph 2 2 3" xfId="4330" xr:uid="{00000000-0005-0000-0000-000074100000}"/>
    <cellStyle name="SAPBEXstdDataEmph 2 2_O&amp;M - Equipment Unit Rates" xfId="6139" xr:uid="{1032DC36-45F8-4AFB-BB5C-35D1B2D04E60}"/>
    <cellStyle name="SAPBEXstdDataEmph 2 3" xfId="2909" xr:uid="{00000000-0005-0000-0000-000075100000}"/>
    <cellStyle name="SAPBEXstdDataEmph 2 3 2" xfId="2910" xr:uid="{00000000-0005-0000-0000-000076100000}"/>
    <cellStyle name="SAPBEXstdDataEmph 2 3 2 2" xfId="4334" xr:uid="{00000000-0005-0000-0000-000077100000}"/>
    <cellStyle name="SAPBEXstdDataEmph 2 3 2_O&amp;M - Equipment Unit Rates" xfId="6143" xr:uid="{AEBC36B5-2708-4D91-AB4A-4A46702313E1}"/>
    <cellStyle name="SAPBEXstdDataEmph 2 3 3" xfId="4333" xr:uid="{00000000-0005-0000-0000-000078100000}"/>
    <cellStyle name="SAPBEXstdDataEmph 2 3_O&amp;M - Equipment Unit Rates" xfId="6142" xr:uid="{75CA2DD2-07F6-4B74-B4D8-29BBBB7427D8}"/>
    <cellStyle name="SAPBEXstdDataEmph 2 4" xfId="4329" xr:uid="{00000000-0005-0000-0000-000079100000}"/>
    <cellStyle name="SAPBEXstdDataEmph 2_O&amp;M - Equipment Unit Rates" xfId="6138" xr:uid="{83B268CE-8FF7-41A5-90EA-1C4B3C08D609}"/>
    <cellStyle name="SAPBEXstdDataEmph 3" xfId="2911" xr:uid="{00000000-0005-0000-0000-00007A100000}"/>
    <cellStyle name="SAPBEXstdDataEmph 3 2" xfId="2912" xr:uid="{00000000-0005-0000-0000-00007B100000}"/>
    <cellStyle name="SAPBEXstdDataEmph 3 2 2" xfId="2913" xr:uid="{00000000-0005-0000-0000-00007C100000}"/>
    <cellStyle name="SAPBEXstdDataEmph 3 2 2 2" xfId="4337" xr:uid="{00000000-0005-0000-0000-00007D100000}"/>
    <cellStyle name="SAPBEXstdDataEmph 3 2 2_O&amp;M - Equipment Unit Rates" xfId="6146" xr:uid="{21F639C4-0CC1-4E16-8440-0E9C06668FC3}"/>
    <cellStyle name="SAPBEXstdDataEmph 3 2 3" xfId="4336" xr:uid="{00000000-0005-0000-0000-00007E100000}"/>
    <cellStyle name="SAPBEXstdDataEmph 3 2_O&amp;M - Equipment Unit Rates" xfId="6145" xr:uid="{A55CFE32-23B5-4312-BDE1-7DAEDA29BF31}"/>
    <cellStyle name="SAPBEXstdDataEmph 3 3" xfId="4335" xr:uid="{00000000-0005-0000-0000-00007F100000}"/>
    <cellStyle name="SAPBEXstdDataEmph 3_O&amp;M - Equipment Unit Rates" xfId="6144" xr:uid="{50061720-1B4D-4CC1-AB64-98F874FCAD37}"/>
    <cellStyle name="SAPBEXstdDataEmph 4" xfId="2914" xr:uid="{00000000-0005-0000-0000-000080100000}"/>
    <cellStyle name="SAPBEXstdDataEmph 4 2" xfId="2915" xr:uid="{00000000-0005-0000-0000-000081100000}"/>
    <cellStyle name="SAPBEXstdDataEmph 4 2 2" xfId="4339" xr:uid="{00000000-0005-0000-0000-000082100000}"/>
    <cellStyle name="SAPBEXstdDataEmph 4 2_O&amp;M - Equipment Unit Rates" xfId="6148" xr:uid="{357357EA-7343-47F5-875D-1DBAB9F4491F}"/>
    <cellStyle name="SAPBEXstdDataEmph 4 3" xfId="4338" xr:uid="{00000000-0005-0000-0000-000083100000}"/>
    <cellStyle name="SAPBEXstdDataEmph 4_O&amp;M - Equipment Unit Rates" xfId="6147" xr:uid="{355B3386-0B44-4E62-89F6-5608C1C9613B}"/>
    <cellStyle name="SAPBEXstdDataEmph 5" xfId="4328" xr:uid="{00000000-0005-0000-0000-000084100000}"/>
    <cellStyle name="SAPBEXstdDataEmph_O&amp;M - Equipment Unit Rates" xfId="6137" xr:uid="{4C1F429C-F55A-44BE-8697-EA47E619D17C}"/>
    <cellStyle name="SAPBEXstdItem" xfId="2916" xr:uid="{00000000-0005-0000-0000-000085100000}"/>
    <cellStyle name="SAPBEXstdItem 2" xfId="2917" xr:uid="{00000000-0005-0000-0000-000086100000}"/>
    <cellStyle name="SAPBEXstdItem 2 2" xfId="2918" xr:uid="{00000000-0005-0000-0000-000087100000}"/>
    <cellStyle name="SAPBEXstdItem 2 2 2" xfId="2919" xr:uid="{00000000-0005-0000-0000-000088100000}"/>
    <cellStyle name="SAPBEXstdItem 2 2 2 2" xfId="2920" xr:uid="{00000000-0005-0000-0000-000089100000}"/>
    <cellStyle name="SAPBEXstdItem 2 2 2 2 2" xfId="4344" xr:uid="{00000000-0005-0000-0000-00008A100000}"/>
    <cellStyle name="SAPBEXstdItem 2 2 2 2_O&amp;M - Equipment Unit Rates" xfId="6153" xr:uid="{CE15C881-6C2B-4050-92B4-F49E26D07430}"/>
    <cellStyle name="SAPBEXstdItem 2 2 2 3" xfId="4343" xr:uid="{00000000-0005-0000-0000-00008B100000}"/>
    <cellStyle name="SAPBEXstdItem 2 2 2_O&amp;M - Equipment Unit Rates" xfId="6152" xr:uid="{FAC2F291-B3BF-410B-8533-CE3DF70724FF}"/>
    <cellStyle name="SAPBEXstdItem 2 2 3" xfId="4342" xr:uid="{00000000-0005-0000-0000-00008C100000}"/>
    <cellStyle name="SAPBEXstdItem 2 2_O&amp;M - Equipment Unit Rates" xfId="6151" xr:uid="{09B72CF6-A109-45C3-AC55-C7A7B68E2B5D}"/>
    <cellStyle name="SAPBEXstdItem 2 3" xfId="2921" xr:uid="{00000000-0005-0000-0000-00008D100000}"/>
    <cellStyle name="SAPBEXstdItem 2 3 2" xfId="2922" xr:uid="{00000000-0005-0000-0000-00008E100000}"/>
    <cellStyle name="SAPBEXstdItem 2 3 2 2" xfId="4346" xr:uid="{00000000-0005-0000-0000-00008F100000}"/>
    <cellStyle name="SAPBEXstdItem 2 3 2_O&amp;M - Equipment Unit Rates" xfId="6155" xr:uid="{9CEDEFD5-B916-4228-B8D4-C728DAA02AD5}"/>
    <cellStyle name="SAPBEXstdItem 2 3 3" xfId="4345" xr:uid="{00000000-0005-0000-0000-000090100000}"/>
    <cellStyle name="SAPBEXstdItem 2 3_O&amp;M - Equipment Unit Rates" xfId="6154" xr:uid="{F355F519-39A2-42B0-9D84-A83D95E1C5AC}"/>
    <cellStyle name="SAPBEXstdItem 2 4" xfId="4341" xr:uid="{00000000-0005-0000-0000-000091100000}"/>
    <cellStyle name="SAPBEXstdItem 2_O&amp;M - Equipment Unit Rates" xfId="6150" xr:uid="{0EC11349-1369-45C0-84D7-4EF97444C26D}"/>
    <cellStyle name="SAPBEXstdItem 3" xfId="2923" xr:uid="{00000000-0005-0000-0000-000092100000}"/>
    <cellStyle name="SAPBEXstdItem 3 2" xfId="2924" xr:uid="{00000000-0005-0000-0000-000093100000}"/>
    <cellStyle name="SAPBEXstdItem 3 2 2" xfId="2925" xr:uid="{00000000-0005-0000-0000-000094100000}"/>
    <cellStyle name="SAPBEXstdItem 3 2 2 2" xfId="4349" xr:uid="{00000000-0005-0000-0000-000095100000}"/>
    <cellStyle name="SAPBEXstdItem 3 2 2_O&amp;M - Equipment Unit Rates" xfId="6158" xr:uid="{DC3066B9-1E4D-4B0D-A5F7-0C75AE2D1F31}"/>
    <cellStyle name="SAPBEXstdItem 3 2 3" xfId="4348" xr:uid="{00000000-0005-0000-0000-000096100000}"/>
    <cellStyle name="SAPBEXstdItem 3 2_O&amp;M - Equipment Unit Rates" xfId="6157" xr:uid="{4E44EDC0-744B-44A1-8C27-409BF185512E}"/>
    <cellStyle name="SAPBEXstdItem 3 3" xfId="4347" xr:uid="{00000000-0005-0000-0000-000097100000}"/>
    <cellStyle name="SAPBEXstdItem 3_O&amp;M - Equipment Unit Rates" xfId="6156" xr:uid="{D8E8DB32-573A-4C8B-A0A8-C32821E23767}"/>
    <cellStyle name="SAPBEXstdItem 4" xfId="2926" xr:uid="{00000000-0005-0000-0000-000098100000}"/>
    <cellStyle name="SAPBEXstdItem 4 2" xfId="2927" xr:uid="{00000000-0005-0000-0000-000099100000}"/>
    <cellStyle name="SAPBEXstdItem 4 2 2" xfId="4351" xr:uid="{00000000-0005-0000-0000-00009A100000}"/>
    <cellStyle name="SAPBEXstdItem 4 2_O&amp;M - Equipment Unit Rates" xfId="6160" xr:uid="{A720C2AB-B465-4C22-9921-90CBB924D229}"/>
    <cellStyle name="SAPBEXstdItem 4 3" xfId="4350" xr:uid="{00000000-0005-0000-0000-00009B100000}"/>
    <cellStyle name="SAPBEXstdItem 4_O&amp;M - Equipment Unit Rates" xfId="6159" xr:uid="{BD4EB4CD-4091-4615-9CE3-025958DFC829}"/>
    <cellStyle name="SAPBEXstdItem 5" xfId="4340" xr:uid="{00000000-0005-0000-0000-00009C100000}"/>
    <cellStyle name="SAPBEXstdItem_O&amp;M - Equipment Unit Rates" xfId="6149" xr:uid="{4EE726D6-B7F4-411A-B999-CE74717DA73F}"/>
    <cellStyle name="SAPBEXstdItemX" xfId="2928" xr:uid="{00000000-0005-0000-0000-00009D100000}"/>
    <cellStyle name="SAPBEXstdItemX 2" xfId="2929" xr:uid="{00000000-0005-0000-0000-00009E100000}"/>
    <cellStyle name="SAPBEXstdItemX 2 2" xfId="2930" xr:uid="{00000000-0005-0000-0000-00009F100000}"/>
    <cellStyle name="SAPBEXstdItemX 2 2 2" xfId="2931" xr:uid="{00000000-0005-0000-0000-0000A0100000}"/>
    <cellStyle name="SAPBEXstdItemX 2 2 2 2" xfId="2932" xr:uid="{00000000-0005-0000-0000-0000A1100000}"/>
    <cellStyle name="SAPBEXstdItemX 2 2 2 2 2" xfId="4356" xr:uid="{00000000-0005-0000-0000-0000A2100000}"/>
    <cellStyle name="SAPBEXstdItemX 2 2 2 2_O&amp;M - Equipment Unit Rates" xfId="6165" xr:uid="{C0F33AA3-B421-4E44-9101-D5ED22485971}"/>
    <cellStyle name="SAPBEXstdItemX 2 2 2 3" xfId="4355" xr:uid="{00000000-0005-0000-0000-0000A3100000}"/>
    <cellStyle name="SAPBEXstdItemX 2 2 2_O&amp;M - Equipment Unit Rates" xfId="6164" xr:uid="{0D2D5F07-D611-4468-AA95-C6260ADAE409}"/>
    <cellStyle name="SAPBEXstdItemX 2 2 3" xfId="4354" xr:uid="{00000000-0005-0000-0000-0000A4100000}"/>
    <cellStyle name="SAPBEXstdItemX 2 2_O&amp;M - Equipment Unit Rates" xfId="6163" xr:uid="{E579A2CD-748E-4C21-8831-6F9954E34C97}"/>
    <cellStyle name="SAPBEXstdItemX 2 3" xfId="2933" xr:uid="{00000000-0005-0000-0000-0000A5100000}"/>
    <cellStyle name="SAPBEXstdItemX 2 3 2" xfId="2934" xr:uid="{00000000-0005-0000-0000-0000A6100000}"/>
    <cellStyle name="SAPBEXstdItemX 2 3 2 2" xfId="4358" xr:uid="{00000000-0005-0000-0000-0000A7100000}"/>
    <cellStyle name="SAPBEXstdItemX 2 3 2_O&amp;M - Equipment Unit Rates" xfId="6167" xr:uid="{CA94120B-F7B2-4F87-8019-BFA285D2FDD0}"/>
    <cellStyle name="SAPBEXstdItemX 2 3 3" xfId="4357" xr:uid="{00000000-0005-0000-0000-0000A8100000}"/>
    <cellStyle name="SAPBEXstdItemX 2 3_O&amp;M - Equipment Unit Rates" xfId="6166" xr:uid="{C66BD3C7-B482-4B1D-AC59-77AF8A93ADB5}"/>
    <cellStyle name="SAPBEXstdItemX 2 4" xfId="4353" xr:uid="{00000000-0005-0000-0000-0000A9100000}"/>
    <cellStyle name="SAPBEXstdItemX 2_O&amp;M - Equipment Unit Rates" xfId="6162" xr:uid="{96C8279E-F2C9-4144-A298-550F9F134573}"/>
    <cellStyle name="SAPBEXstdItemX 3" xfId="2935" xr:uid="{00000000-0005-0000-0000-0000AA100000}"/>
    <cellStyle name="SAPBEXstdItemX 3 2" xfId="2936" xr:uid="{00000000-0005-0000-0000-0000AB100000}"/>
    <cellStyle name="SAPBEXstdItemX 3 2 2" xfId="2937" xr:uid="{00000000-0005-0000-0000-0000AC100000}"/>
    <cellStyle name="SAPBEXstdItemX 3 2 2 2" xfId="4361" xr:uid="{00000000-0005-0000-0000-0000AD100000}"/>
    <cellStyle name="SAPBEXstdItemX 3 2 2_O&amp;M - Equipment Unit Rates" xfId="6170" xr:uid="{213D3FCC-7A1B-4E43-A8C9-C1CF8FAB5E55}"/>
    <cellStyle name="SAPBEXstdItemX 3 2 3" xfId="4360" xr:uid="{00000000-0005-0000-0000-0000AE100000}"/>
    <cellStyle name="SAPBEXstdItemX 3 2_O&amp;M - Equipment Unit Rates" xfId="6169" xr:uid="{354D67D5-4F8B-4FD6-973D-2AE4529DDDD6}"/>
    <cellStyle name="SAPBEXstdItemX 3 3" xfId="4359" xr:uid="{00000000-0005-0000-0000-0000AF100000}"/>
    <cellStyle name="SAPBEXstdItemX 3_O&amp;M - Equipment Unit Rates" xfId="6168" xr:uid="{4227F0D0-7470-4849-B10C-C92BB84472AE}"/>
    <cellStyle name="SAPBEXstdItemX 4" xfId="2938" xr:uid="{00000000-0005-0000-0000-0000B0100000}"/>
    <cellStyle name="SAPBEXstdItemX 4 2" xfId="2939" xr:uid="{00000000-0005-0000-0000-0000B1100000}"/>
    <cellStyle name="SAPBEXstdItemX 4 2 2" xfId="4363" xr:uid="{00000000-0005-0000-0000-0000B2100000}"/>
    <cellStyle name="SAPBEXstdItemX 4 2_O&amp;M - Equipment Unit Rates" xfId="6172" xr:uid="{CEFD6579-B8EF-40E8-B503-55BF45B0F482}"/>
    <cellStyle name="SAPBEXstdItemX 4 3" xfId="4362" xr:uid="{00000000-0005-0000-0000-0000B3100000}"/>
    <cellStyle name="SAPBEXstdItemX 4_O&amp;M - Equipment Unit Rates" xfId="6171" xr:uid="{9FAA0B55-A682-4144-8F02-E43FD3F32F30}"/>
    <cellStyle name="SAPBEXstdItemX 5" xfId="4352" xr:uid="{00000000-0005-0000-0000-0000B4100000}"/>
    <cellStyle name="SAPBEXstdItemX_O&amp;M - Equipment Unit Rates" xfId="6161" xr:uid="{CAE09A1C-0FDC-46D2-A5AA-A6BDD0C855BC}"/>
    <cellStyle name="SAPBEXtitle" xfId="2940" xr:uid="{00000000-0005-0000-0000-0000B5100000}"/>
    <cellStyle name="SAPBEXundefined" xfId="2941" xr:uid="{00000000-0005-0000-0000-0000B6100000}"/>
    <cellStyle name="SAPBEXundefined 2" xfId="2942" xr:uid="{00000000-0005-0000-0000-0000B7100000}"/>
    <cellStyle name="SAPBEXundefined 2 2" xfId="2943" xr:uid="{00000000-0005-0000-0000-0000B8100000}"/>
    <cellStyle name="SAPBEXundefined 2 2 2" xfId="2944" xr:uid="{00000000-0005-0000-0000-0000B9100000}"/>
    <cellStyle name="SAPBEXundefined 2 2 2 2" xfId="2945" xr:uid="{00000000-0005-0000-0000-0000BA100000}"/>
    <cellStyle name="SAPBEXundefined 2 2 2 2 2" xfId="4368" xr:uid="{00000000-0005-0000-0000-0000BB100000}"/>
    <cellStyle name="SAPBEXundefined 2 2 2 2_O&amp;M - Equipment Unit Rates" xfId="6177" xr:uid="{B7AC97CB-7466-4900-A6B3-F61EB325A9F8}"/>
    <cellStyle name="SAPBEXundefined 2 2 2 3" xfId="4367" xr:uid="{00000000-0005-0000-0000-0000BC100000}"/>
    <cellStyle name="SAPBEXundefined 2 2 2_O&amp;M - Equipment Unit Rates" xfId="6176" xr:uid="{6818E4E6-EDEB-4CA4-9489-1D05F6BF9656}"/>
    <cellStyle name="SAPBEXundefined 2 2 3" xfId="4366" xr:uid="{00000000-0005-0000-0000-0000BD100000}"/>
    <cellStyle name="SAPBEXundefined 2 2_O&amp;M - Equipment Unit Rates" xfId="6175" xr:uid="{BED1A5B7-4827-43C9-9152-AD3394C3FB12}"/>
    <cellStyle name="SAPBEXundefined 2 3" xfId="2946" xr:uid="{00000000-0005-0000-0000-0000BE100000}"/>
    <cellStyle name="SAPBEXundefined 2 3 2" xfId="2947" xr:uid="{00000000-0005-0000-0000-0000BF100000}"/>
    <cellStyle name="SAPBEXundefined 2 3 2 2" xfId="4370" xr:uid="{00000000-0005-0000-0000-0000C0100000}"/>
    <cellStyle name="SAPBEXundefined 2 3 2_O&amp;M - Equipment Unit Rates" xfId="6179" xr:uid="{CDB6EB4B-E31E-4BB7-BA9F-8B9CB443D036}"/>
    <cellStyle name="SAPBEXundefined 2 3 3" xfId="4369" xr:uid="{00000000-0005-0000-0000-0000C1100000}"/>
    <cellStyle name="SAPBEXundefined 2 3_O&amp;M - Equipment Unit Rates" xfId="6178" xr:uid="{2F55E041-1243-43DB-8D13-958292A20A6E}"/>
    <cellStyle name="SAPBEXundefined 2 4" xfId="4365" xr:uid="{00000000-0005-0000-0000-0000C2100000}"/>
    <cellStyle name="SAPBEXundefined 2_O&amp;M - Equipment Unit Rates" xfId="6174" xr:uid="{5A4C56E9-7DBD-4BE7-BA02-DDF430A7364D}"/>
    <cellStyle name="SAPBEXundefined 3" xfId="2948" xr:uid="{00000000-0005-0000-0000-0000C3100000}"/>
    <cellStyle name="SAPBEXundefined 3 2" xfId="2949" xr:uid="{00000000-0005-0000-0000-0000C4100000}"/>
    <cellStyle name="SAPBEXundefined 3 2 2" xfId="2950" xr:uid="{00000000-0005-0000-0000-0000C5100000}"/>
    <cellStyle name="SAPBEXundefined 3 2 2 2" xfId="4373" xr:uid="{00000000-0005-0000-0000-0000C6100000}"/>
    <cellStyle name="SAPBEXundefined 3 2 2_O&amp;M - Equipment Unit Rates" xfId="6182" xr:uid="{9582BE4C-FDC4-4B1B-814A-76FC5335DFD0}"/>
    <cellStyle name="SAPBEXundefined 3 2 3" xfId="4372" xr:uid="{00000000-0005-0000-0000-0000C7100000}"/>
    <cellStyle name="SAPBEXundefined 3 2_O&amp;M - Equipment Unit Rates" xfId="6181" xr:uid="{F6A571F0-2EBA-476F-A540-5618947F62DC}"/>
    <cellStyle name="SAPBEXundefined 3 3" xfId="4371" xr:uid="{00000000-0005-0000-0000-0000C8100000}"/>
    <cellStyle name="SAPBEXundefined 3_O&amp;M - Equipment Unit Rates" xfId="6180" xr:uid="{379041A8-85D2-467E-91B7-5D2704C6A70E}"/>
    <cellStyle name="SAPBEXundefined 4" xfId="2951" xr:uid="{00000000-0005-0000-0000-0000C9100000}"/>
    <cellStyle name="SAPBEXundefined 4 2" xfId="2952" xr:uid="{00000000-0005-0000-0000-0000CA100000}"/>
    <cellStyle name="SAPBEXundefined 4 2 2" xfId="4375" xr:uid="{00000000-0005-0000-0000-0000CB100000}"/>
    <cellStyle name="SAPBEXundefined 4 2_O&amp;M - Equipment Unit Rates" xfId="6184" xr:uid="{5CC8F919-3D1C-47B3-AD78-C0F630AC4B68}"/>
    <cellStyle name="SAPBEXundefined 4 3" xfId="4374" xr:uid="{00000000-0005-0000-0000-0000CC100000}"/>
    <cellStyle name="SAPBEXundefined 4_O&amp;M - Equipment Unit Rates" xfId="6183" xr:uid="{3781B704-1F10-481B-838F-D31B0C956E5A}"/>
    <cellStyle name="SAPBEXundefined 5" xfId="4364" xr:uid="{00000000-0005-0000-0000-0000CD100000}"/>
    <cellStyle name="SAPBEXundefined_O&amp;M - Equipment Unit Rates" xfId="6173" xr:uid="{96E79E9E-F3B7-444B-8AEB-24B623A36AA9}"/>
    <cellStyle name="Section Number" xfId="2953" xr:uid="{00000000-0005-0000-0000-0000CE100000}"/>
    <cellStyle name="Sheet Title" xfId="2954" xr:uid="{00000000-0005-0000-0000-0000CF100000}"/>
    <cellStyle name="Sheet Title 2" xfId="2955" xr:uid="{00000000-0005-0000-0000-0000D0100000}"/>
    <cellStyle name="Sheet Title_O&amp;M - Equipment Unit Rates" xfId="6185" xr:uid="{4B9B0EB5-5B80-4B58-96C5-50CA91FAE63A}"/>
    <cellStyle name="Table Head" xfId="2956" xr:uid="{00000000-0005-0000-0000-0000D1100000}"/>
    <cellStyle name="Table Head Aligned" xfId="2957" xr:uid="{00000000-0005-0000-0000-0000D2100000}"/>
    <cellStyle name="Table Head Aligned 2" xfId="2958" xr:uid="{00000000-0005-0000-0000-0000D3100000}"/>
    <cellStyle name="Table Head Aligned_O&amp;M - Equipment Unit Rates" xfId="6187" xr:uid="{471AC758-7628-4CEE-8A66-EAD49D56B3C9}"/>
    <cellStyle name="Table Head Blue" xfId="2959" xr:uid="{00000000-0005-0000-0000-0000D4100000}"/>
    <cellStyle name="Table Head Green" xfId="2960" xr:uid="{00000000-0005-0000-0000-0000D5100000}"/>
    <cellStyle name="Table Head Green 2" xfId="2961" xr:uid="{00000000-0005-0000-0000-0000D6100000}"/>
    <cellStyle name="Table Head Green_O&amp;M - Equipment Unit Rates" xfId="6188" xr:uid="{3EC96B74-EF3E-429F-92AA-E2A8E642B24F}"/>
    <cellStyle name="Table Head_O&amp;M - Equipment Unit Rates" xfId="6186" xr:uid="{A9D066BE-3C0B-4DCE-9AA6-D5CB0ECF503B}"/>
    <cellStyle name="Table Title" xfId="2962" xr:uid="{00000000-0005-0000-0000-0000D7100000}"/>
    <cellStyle name="Table Units" xfId="2963" xr:uid="{00000000-0005-0000-0000-0000D8100000}"/>
    <cellStyle name="Title 2" xfId="2964" xr:uid="{00000000-0005-0000-0000-0000D9100000}"/>
    <cellStyle name="Title 2 2" xfId="2965" xr:uid="{00000000-0005-0000-0000-0000DA100000}"/>
    <cellStyle name="Title 2_O&amp;M - Equipment Unit Rates" xfId="6189" xr:uid="{1BC483AF-8A49-403F-8E1E-BBEE87025A05}"/>
    <cellStyle name="Title 3" xfId="2966" xr:uid="{00000000-0005-0000-0000-0000DB100000}"/>
    <cellStyle name="Title 4" xfId="2967" xr:uid="{00000000-0005-0000-0000-0000DC100000}"/>
    <cellStyle name="Title 5" xfId="2968" xr:uid="{00000000-0005-0000-0000-0000DD100000}"/>
    <cellStyle name="Title 6" xfId="2969" xr:uid="{00000000-0005-0000-0000-0000DE100000}"/>
    <cellStyle name="Title 7" xfId="2970" xr:uid="{00000000-0005-0000-0000-0000DF100000}"/>
    <cellStyle name="Title 8" xfId="2971" xr:uid="{00000000-0005-0000-0000-0000E0100000}"/>
    <cellStyle name="Title 9" xfId="2972" xr:uid="{00000000-0005-0000-0000-0000E1100000}"/>
    <cellStyle name="Total 2" xfId="2973" xr:uid="{00000000-0005-0000-0000-0000E2100000}"/>
    <cellStyle name="Total 2 2" xfId="2974" xr:uid="{00000000-0005-0000-0000-0000E3100000}"/>
    <cellStyle name="Total 2 2 2" xfId="2975" xr:uid="{00000000-0005-0000-0000-0000E4100000}"/>
    <cellStyle name="Total 2 2 2 2" xfId="2976" xr:uid="{00000000-0005-0000-0000-0000E5100000}"/>
    <cellStyle name="Total 2 2 2 2 2" xfId="2977" xr:uid="{00000000-0005-0000-0000-0000E6100000}"/>
    <cellStyle name="Total 2 2 2 2 2 2" xfId="2978" xr:uid="{00000000-0005-0000-0000-0000E7100000}"/>
    <cellStyle name="Total 2 2 2 2 2 2 2" xfId="4381" xr:uid="{00000000-0005-0000-0000-0000E8100000}"/>
    <cellStyle name="Total 2 2 2 2 2 2_O&amp;M - Equipment Unit Rates" xfId="6195" xr:uid="{9F164CB1-8531-4D02-9CED-1E6D60C66943}"/>
    <cellStyle name="Total 2 2 2 2 2 3" xfId="4380" xr:uid="{00000000-0005-0000-0000-0000E9100000}"/>
    <cellStyle name="Total 2 2 2 2 2_O&amp;M - Equipment Unit Rates" xfId="6194" xr:uid="{E74B5993-4261-432D-893F-90209887119C}"/>
    <cellStyle name="Total 2 2 2 2 3" xfId="4379" xr:uid="{00000000-0005-0000-0000-0000EA100000}"/>
    <cellStyle name="Total 2 2 2 2_O&amp;M - Equipment Unit Rates" xfId="6193" xr:uid="{F063DEA1-72B3-438A-9EBF-AB110445AD36}"/>
    <cellStyle name="Total 2 2 2 3" xfId="2979" xr:uid="{00000000-0005-0000-0000-0000EB100000}"/>
    <cellStyle name="Total 2 2 2 3 2" xfId="2980" xr:uid="{00000000-0005-0000-0000-0000EC100000}"/>
    <cellStyle name="Total 2 2 2 3 2 2" xfId="4383" xr:uid="{00000000-0005-0000-0000-0000ED100000}"/>
    <cellStyle name="Total 2 2 2 3 2_O&amp;M - Equipment Unit Rates" xfId="6197" xr:uid="{EC97CE5E-4009-45E7-8E55-06555DE7D046}"/>
    <cellStyle name="Total 2 2 2 3 3" xfId="4382" xr:uid="{00000000-0005-0000-0000-0000EE100000}"/>
    <cellStyle name="Total 2 2 2 3_O&amp;M - Equipment Unit Rates" xfId="6196" xr:uid="{38CBF8FA-EE81-4ED9-9D87-583DE8497582}"/>
    <cellStyle name="Total 2 2 2 4" xfId="4378" xr:uid="{00000000-0005-0000-0000-0000EF100000}"/>
    <cellStyle name="Total 2 2 2_O&amp;M - Equipment Unit Rates" xfId="6192" xr:uid="{BB7BA5FE-D647-404B-8AF0-F10024EDEAC6}"/>
    <cellStyle name="Total 2 2 3" xfId="2981" xr:uid="{00000000-0005-0000-0000-0000F0100000}"/>
    <cellStyle name="Total 2 2 3 2" xfId="2982" xr:uid="{00000000-0005-0000-0000-0000F1100000}"/>
    <cellStyle name="Total 2 2 3 2 2" xfId="2983" xr:uid="{00000000-0005-0000-0000-0000F2100000}"/>
    <cellStyle name="Total 2 2 3 2 2 2" xfId="4386" xr:uid="{00000000-0005-0000-0000-0000F3100000}"/>
    <cellStyle name="Total 2 2 3 2 2_O&amp;M - Equipment Unit Rates" xfId="6200" xr:uid="{C67C9F28-92E9-4A93-A198-1E494DC200EE}"/>
    <cellStyle name="Total 2 2 3 2 3" xfId="4385" xr:uid="{00000000-0005-0000-0000-0000F4100000}"/>
    <cellStyle name="Total 2 2 3 2_O&amp;M - Equipment Unit Rates" xfId="6199" xr:uid="{5A239955-5436-4231-B5F2-8C1F4E0484EF}"/>
    <cellStyle name="Total 2 2 3 3" xfId="4384" xr:uid="{00000000-0005-0000-0000-0000F5100000}"/>
    <cellStyle name="Total 2 2 3_O&amp;M - Equipment Unit Rates" xfId="6198" xr:uid="{F63EB920-0B13-469A-B6D9-D464D21A69C6}"/>
    <cellStyle name="Total 2 2 4" xfId="2984" xr:uid="{00000000-0005-0000-0000-0000F6100000}"/>
    <cellStyle name="Total 2 2 4 2" xfId="2985" xr:uid="{00000000-0005-0000-0000-0000F7100000}"/>
    <cellStyle name="Total 2 2 4 2 2" xfId="4388" xr:uid="{00000000-0005-0000-0000-0000F8100000}"/>
    <cellStyle name="Total 2 2 4 2_O&amp;M - Equipment Unit Rates" xfId="6202" xr:uid="{7574C1E9-2D94-4BB9-99AF-DC34804D8FB5}"/>
    <cellStyle name="Total 2 2 4 3" xfId="4387" xr:uid="{00000000-0005-0000-0000-0000F9100000}"/>
    <cellStyle name="Total 2 2 4_O&amp;M - Equipment Unit Rates" xfId="6201" xr:uid="{31DC2151-7680-42EC-8696-EEE90D2167B8}"/>
    <cellStyle name="Total 2 2 5" xfId="4377" xr:uid="{00000000-0005-0000-0000-0000FA100000}"/>
    <cellStyle name="Total 2 2_O&amp;M - Equipment Unit Rates" xfId="6191" xr:uid="{DC5F8793-22ED-4D97-B4D7-94FBE9490370}"/>
    <cellStyle name="Total 2 3" xfId="2986" xr:uid="{00000000-0005-0000-0000-0000FB100000}"/>
    <cellStyle name="Total 2 3 2" xfId="2987" xr:uid="{00000000-0005-0000-0000-0000FC100000}"/>
    <cellStyle name="Total 2 3 2 2" xfId="4390" xr:uid="{00000000-0005-0000-0000-0000FD100000}"/>
    <cellStyle name="Total 2 3 2_O&amp;M - Equipment Unit Rates" xfId="6204" xr:uid="{327E8EA6-09EE-4403-90B5-C873EC864D00}"/>
    <cellStyle name="Total 2 3 3" xfId="4389" xr:uid="{00000000-0005-0000-0000-0000FE100000}"/>
    <cellStyle name="Total 2 3_O&amp;M - Equipment Unit Rates" xfId="6203" xr:uid="{056D6662-46E5-4096-8E48-7897D7523CA7}"/>
    <cellStyle name="Total 2 4" xfId="4376" xr:uid="{00000000-0005-0000-0000-0000FF100000}"/>
    <cellStyle name="Total 2_O&amp;M - Equipment Unit Rates" xfId="6190" xr:uid="{B2C53B39-E80B-41A9-8B04-2A97614124E8}"/>
    <cellStyle name="Total 3" xfId="2988" xr:uid="{00000000-0005-0000-0000-000000110000}"/>
    <cellStyle name="Total 3 2" xfId="2989" xr:uid="{00000000-0005-0000-0000-000001110000}"/>
    <cellStyle name="Total 3 2 2" xfId="2990" xr:uid="{00000000-0005-0000-0000-000002110000}"/>
    <cellStyle name="Total 3 2 2 2" xfId="2991" xr:uid="{00000000-0005-0000-0000-000003110000}"/>
    <cellStyle name="Total 3 2 2 2 2" xfId="2992" xr:uid="{00000000-0005-0000-0000-000004110000}"/>
    <cellStyle name="Total 3 2 2 2 2 2" xfId="4394" xr:uid="{00000000-0005-0000-0000-000005110000}"/>
    <cellStyle name="Total 3 2 2 2 2_O&amp;M - Equipment Unit Rates" xfId="6209" xr:uid="{C7BBE442-010D-4444-BF6C-7540E1B5A848}"/>
    <cellStyle name="Total 3 2 2 2 3" xfId="4393" xr:uid="{00000000-0005-0000-0000-000006110000}"/>
    <cellStyle name="Total 3 2 2 2_O&amp;M - Equipment Unit Rates" xfId="6208" xr:uid="{47D1D232-2AC0-4B23-9848-031E204B1A99}"/>
    <cellStyle name="Total 3 2 2 3" xfId="4392" xr:uid="{00000000-0005-0000-0000-000007110000}"/>
    <cellStyle name="Total 3 2 2_O&amp;M - Equipment Unit Rates" xfId="6207" xr:uid="{4BD9EFF1-009D-4286-B2B4-401C00DD63B1}"/>
    <cellStyle name="Total 3 2 3" xfId="2993" xr:uid="{00000000-0005-0000-0000-000008110000}"/>
    <cellStyle name="Total 3 2 3 2" xfId="2994" xr:uid="{00000000-0005-0000-0000-000009110000}"/>
    <cellStyle name="Total 3 2 3 2 2" xfId="4396" xr:uid="{00000000-0005-0000-0000-00000A110000}"/>
    <cellStyle name="Total 3 2 3 2_O&amp;M - Equipment Unit Rates" xfId="6211" xr:uid="{F4117476-3205-47ED-9307-4E1598B6BF44}"/>
    <cellStyle name="Total 3 2 3 3" xfId="4395" xr:uid="{00000000-0005-0000-0000-00000B110000}"/>
    <cellStyle name="Total 3 2 3_O&amp;M - Equipment Unit Rates" xfId="6210" xr:uid="{317D6320-0A44-450A-B4C6-71BF701DEA55}"/>
    <cellStyle name="Total 3 2 4" xfId="4391" xr:uid="{00000000-0005-0000-0000-00000C110000}"/>
    <cellStyle name="Total 3 2_O&amp;M - Equipment Unit Rates" xfId="6206" xr:uid="{5DEF22EF-F35F-4BEC-B328-9D1088FB000F}"/>
    <cellStyle name="Total 3_O&amp;M - Equipment Unit Rates" xfId="6205" xr:uid="{9A9A7AAA-9E07-42DE-B07F-FB5CAD526918}"/>
    <cellStyle name="Total 4" xfId="2995" xr:uid="{00000000-0005-0000-0000-00000D110000}"/>
    <cellStyle name="Total 4 2" xfId="2996" xr:uid="{00000000-0005-0000-0000-00000E110000}"/>
    <cellStyle name="Total 4 2 2" xfId="2997" xr:uid="{00000000-0005-0000-0000-00000F110000}"/>
    <cellStyle name="Total 4 2 2 2" xfId="2998" xr:uid="{00000000-0005-0000-0000-000010110000}"/>
    <cellStyle name="Total 4 2 2 2 2" xfId="4400" xr:uid="{00000000-0005-0000-0000-000011110000}"/>
    <cellStyle name="Total 4 2 2 2_O&amp;M - Equipment Unit Rates" xfId="6215" xr:uid="{B724DFE4-9107-4BDB-8CE8-B1FD283F58A1}"/>
    <cellStyle name="Total 4 2 2 3" xfId="4399" xr:uid="{00000000-0005-0000-0000-000012110000}"/>
    <cellStyle name="Total 4 2 2_O&amp;M - Equipment Unit Rates" xfId="6214" xr:uid="{EB137383-7D1B-4FEF-9DB7-41FEBCB37CE7}"/>
    <cellStyle name="Total 4 2 3" xfId="4398" xr:uid="{00000000-0005-0000-0000-000013110000}"/>
    <cellStyle name="Total 4 2_O&amp;M - Equipment Unit Rates" xfId="6213" xr:uid="{BF96A78B-EB37-4CB8-95C5-1CC78DAC2BC8}"/>
    <cellStyle name="Total 4 3" xfId="2999" xr:uid="{00000000-0005-0000-0000-000014110000}"/>
    <cellStyle name="Total 4 3 2" xfId="3000" xr:uid="{00000000-0005-0000-0000-000015110000}"/>
    <cellStyle name="Total 4 3 2 2" xfId="4402" xr:uid="{00000000-0005-0000-0000-000016110000}"/>
    <cellStyle name="Total 4 3 2_O&amp;M - Equipment Unit Rates" xfId="6217" xr:uid="{ED7C4A3E-4D6A-4093-BA8A-344BF9FF1FF5}"/>
    <cellStyle name="Total 4 3 3" xfId="4401" xr:uid="{00000000-0005-0000-0000-000017110000}"/>
    <cellStyle name="Total 4 3_O&amp;M - Equipment Unit Rates" xfId="6216" xr:uid="{C26C6C9A-86AF-47A2-822B-D418215D3161}"/>
    <cellStyle name="Total 4 4" xfId="4397" xr:uid="{00000000-0005-0000-0000-000018110000}"/>
    <cellStyle name="Total 4_O&amp;M - Equipment Unit Rates" xfId="6212" xr:uid="{09B62F0A-B238-48B7-9AB5-C8217332BAF6}"/>
    <cellStyle name="Total 5" xfId="3001" xr:uid="{00000000-0005-0000-0000-000019110000}"/>
    <cellStyle name="Total 5 2" xfId="3002" xr:uid="{00000000-0005-0000-0000-00001A110000}"/>
    <cellStyle name="Total 5 2 2" xfId="3003" xr:uid="{00000000-0005-0000-0000-00001B110000}"/>
    <cellStyle name="Total 5 2 2 2" xfId="3004" xr:uid="{00000000-0005-0000-0000-00001C110000}"/>
    <cellStyle name="Total 5 2 2 2 2" xfId="4406" xr:uid="{00000000-0005-0000-0000-00001D110000}"/>
    <cellStyle name="Total 5 2 2 2_O&amp;M - Equipment Unit Rates" xfId="6221" xr:uid="{A1E146A2-98FA-48F9-85DC-1849EF1AAC35}"/>
    <cellStyle name="Total 5 2 2 3" xfId="4405" xr:uid="{00000000-0005-0000-0000-00001E110000}"/>
    <cellStyle name="Total 5 2 2_O&amp;M - Equipment Unit Rates" xfId="6220" xr:uid="{D10D06DC-8ADA-4201-9115-C4E2D5DA0880}"/>
    <cellStyle name="Total 5 2 3" xfId="4404" xr:uid="{00000000-0005-0000-0000-00001F110000}"/>
    <cellStyle name="Total 5 2_O&amp;M - Equipment Unit Rates" xfId="6219" xr:uid="{714FD1C7-F7F8-4B14-9205-93D2D444598D}"/>
    <cellStyle name="Total 5 3" xfId="3005" xr:uid="{00000000-0005-0000-0000-000020110000}"/>
    <cellStyle name="Total 5 3 2" xfId="3006" xr:uid="{00000000-0005-0000-0000-000021110000}"/>
    <cellStyle name="Total 5 3 2 2" xfId="4408" xr:uid="{00000000-0005-0000-0000-000022110000}"/>
    <cellStyle name="Total 5 3 2_O&amp;M - Equipment Unit Rates" xfId="6223" xr:uid="{BADBC04A-987C-41E4-A175-FE2F8B415BBE}"/>
    <cellStyle name="Total 5 3 3" xfId="4407" xr:uid="{00000000-0005-0000-0000-000023110000}"/>
    <cellStyle name="Total 5 3_O&amp;M - Equipment Unit Rates" xfId="6222" xr:uid="{8002D4CF-633F-40AD-A377-14A1164558F3}"/>
    <cellStyle name="Total 5 4" xfId="4403" xr:uid="{00000000-0005-0000-0000-000024110000}"/>
    <cellStyle name="Total 5_O&amp;M - Equipment Unit Rates" xfId="6218" xr:uid="{75FAB61D-BC89-45C3-A3DE-FD41CF7F3CEB}"/>
    <cellStyle name="Total 6" xfId="3007" xr:uid="{00000000-0005-0000-0000-000025110000}"/>
    <cellStyle name="Total 6 2" xfId="3008" xr:uid="{00000000-0005-0000-0000-000026110000}"/>
    <cellStyle name="Total 6 2 2" xfId="3009" xr:uid="{00000000-0005-0000-0000-000027110000}"/>
    <cellStyle name="Total 6 2 2 2" xfId="3010" xr:uid="{00000000-0005-0000-0000-000028110000}"/>
    <cellStyle name="Total 6 2 2 2 2" xfId="4412" xr:uid="{00000000-0005-0000-0000-000029110000}"/>
    <cellStyle name="Total 6 2 2 2_O&amp;M - Equipment Unit Rates" xfId="6227" xr:uid="{D46D8C9F-389B-4B63-856C-DB432773C3E3}"/>
    <cellStyle name="Total 6 2 2 3" xfId="4411" xr:uid="{00000000-0005-0000-0000-00002A110000}"/>
    <cellStyle name="Total 6 2 2_O&amp;M - Equipment Unit Rates" xfId="6226" xr:uid="{3A1B1E67-61E8-4A47-A64A-CBEE3A95C407}"/>
    <cellStyle name="Total 6 2 3" xfId="4410" xr:uid="{00000000-0005-0000-0000-00002B110000}"/>
    <cellStyle name="Total 6 2_O&amp;M - Equipment Unit Rates" xfId="6225" xr:uid="{9BBC0F5F-376E-47ED-9981-7F01083A897E}"/>
    <cellStyle name="Total 6 3" xfId="3011" xr:uid="{00000000-0005-0000-0000-00002C110000}"/>
    <cellStyle name="Total 6 3 2" xfId="3012" xr:uid="{00000000-0005-0000-0000-00002D110000}"/>
    <cellStyle name="Total 6 3 2 2" xfId="4414" xr:uid="{00000000-0005-0000-0000-00002E110000}"/>
    <cellStyle name="Total 6 3 2_O&amp;M - Equipment Unit Rates" xfId="6229" xr:uid="{813B789D-BA7B-4AEF-ABAE-E0C4DA9920A2}"/>
    <cellStyle name="Total 6 3 3" xfId="4413" xr:uid="{00000000-0005-0000-0000-00002F110000}"/>
    <cellStyle name="Total 6 3_O&amp;M - Equipment Unit Rates" xfId="6228" xr:uid="{DE7A1EEB-729D-4FFD-B68F-CEE1DA458452}"/>
    <cellStyle name="Total 6 4" xfId="4409" xr:uid="{00000000-0005-0000-0000-000030110000}"/>
    <cellStyle name="Total 6_O&amp;M - Equipment Unit Rates" xfId="6224" xr:uid="{035738C3-B307-4F68-95F5-4CA6225EF6D1}"/>
    <cellStyle name="Total 7" xfId="3013" xr:uid="{00000000-0005-0000-0000-000031110000}"/>
    <cellStyle name="Total 7 2" xfId="3014" xr:uid="{00000000-0005-0000-0000-000032110000}"/>
    <cellStyle name="Total 7 2 2" xfId="3015" xr:uid="{00000000-0005-0000-0000-000033110000}"/>
    <cellStyle name="Total 7 2 2 2" xfId="3016" xr:uid="{00000000-0005-0000-0000-000034110000}"/>
    <cellStyle name="Total 7 2 2 2 2" xfId="4418" xr:uid="{00000000-0005-0000-0000-000035110000}"/>
    <cellStyle name="Total 7 2 2 2_O&amp;M - Equipment Unit Rates" xfId="6233" xr:uid="{96CC4BEA-0FBC-4F86-9ACA-4F29158C35D9}"/>
    <cellStyle name="Total 7 2 2 3" xfId="4417" xr:uid="{00000000-0005-0000-0000-000036110000}"/>
    <cellStyle name="Total 7 2 2_O&amp;M - Equipment Unit Rates" xfId="6232" xr:uid="{DA0B1299-4C6E-4384-9FD6-5865A4323570}"/>
    <cellStyle name="Total 7 2 3" xfId="4416" xr:uid="{00000000-0005-0000-0000-000037110000}"/>
    <cellStyle name="Total 7 2_O&amp;M - Equipment Unit Rates" xfId="6231" xr:uid="{75DC1A2B-C9C0-4A81-B6C1-ABD0C5648CBD}"/>
    <cellStyle name="Total 7 3" xfId="3017" xr:uid="{00000000-0005-0000-0000-000038110000}"/>
    <cellStyle name="Total 7 3 2" xfId="3018" xr:uid="{00000000-0005-0000-0000-000039110000}"/>
    <cellStyle name="Total 7 3 2 2" xfId="4420" xr:uid="{00000000-0005-0000-0000-00003A110000}"/>
    <cellStyle name="Total 7 3 2_O&amp;M - Equipment Unit Rates" xfId="6235" xr:uid="{A404762A-B9E7-4FC6-A29A-343510FFC3C4}"/>
    <cellStyle name="Total 7 3 3" xfId="4419" xr:uid="{00000000-0005-0000-0000-00003B110000}"/>
    <cellStyle name="Total 7 3_O&amp;M - Equipment Unit Rates" xfId="6234" xr:uid="{7F0D17A0-6178-4587-AAF8-3410BCF66032}"/>
    <cellStyle name="Total 7 4" xfId="4415" xr:uid="{00000000-0005-0000-0000-00003C110000}"/>
    <cellStyle name="Total 7_O&amp;M - Equipment Unit Rates" xfId="6230" xr:uid="{69DAE1E4-A82D-4181-9F4B-4F44C2DD50B6}"/>
    <cellStyle name="Total 8" xfId="3019" xr:uid="{00000000-0005-0000-0000-00003D110000}"/>
    <cellStyle name="Total 8 2" xfId="3020" xr:uid="{00000000-0005-0000-0000-00003E110000}"/>
    <cellStyle name="Total 8 2 2" xfId="3021" xr:uid="{00000000-0005-0000-0000-00003F110000}"/>
    <cellStyle name="Total 8 2 2 2" xfId="3022" xr:uid="{00000000-0005-0000-0000-000040110000}"/>
    <cellStyle name="Total 8 2 2 2 2" xfId="4424" xr:uid="{00000000-0005-0000-0000-000041110000}"/>
    <cellStyle name="Total 8 2 2 2_O&amp;M - Equipment Unit Rates" xfId="6239" xr:uid="{0378335B-391B-4BA6-A7E9-58436BB37E1C}"/>
    <cellStyle name="Total 8 2 2 3" xfId="4423" xr:uid="{00000000-0005-0000-0000-000042110000}"/>
    <cellStyle name="Total 8 2 2_O&amp;M - Equipment Unit Rates" xfId="6238" xr:uid="{CEABC4A4-76BD-4715-8FCA-ED2CE70BEB26}"/>
    <cellStyle name="Total 8 2 3" xfId="4422" xr:uid="{00000000-0005-0000-0000-000043110000}"/>
    <cellStyle name="Total 8 2_O&amp;M - Equipment Unit Rates" xfId="6237" xr:uid="{AE4B4345-6150-426F-8FE5-2E436128CA3D}"/>
    <cellStyle name="Total 8 3" xfId="3023" xr:uid="{00000000-0005-0000-0000-000044110000}"/>
    <cellStyle name="Total 8 3 2" xfId="3024" xr:uid="{00000000-0005-0000-0000-000045110000}"/>
    <cellStyle name="Total 8 3 2 2" xfId="4426" xr:uid="{00000000-0005-0000-0000-000046110000}"/>
    <cellStyle name="Total 8 3 2_O&amp;M - Equipment Unit Rates" xfId="6241" xr:uid="{9F26C767-F352-4F4D-A966-4CCD216DE70A}"/>
    <cellStyle name="Total 8 3 3" xfId="4425" xr:uid="{00000000-0005-0000-0000-000047110000}"/>
    <cellStyle name="Total 8 3_O&amp;M - Equipment Unit Rates" xfId="6240" xr:uid="{C04437EB-CE42-46D5-B4C6-59144FE318C9}"/>
    <cellStyle name="Total 8 4" xfId="4421" xr:uid="{00000000-0005-0000-0000-000048110000}"/>
    <cellStyle name="Total 8_O&amp;M - Equipment Unit Rates" xfId="6236" xr:uid="{2B323CCA-6AC1-4E97-8426-DFC73D00F05C}"/>
    <cellStyle name="Total 9" xfId="3025" xr:uid="{00000000-0005-0000-0000-000049110000}"/>
    <cellStyle name="Total 9 2" xfId="3026" xr:uid="{00000000-0005-0000-0000-00004A110000}"/>
    <cellStyle name="Total 9 2 2" xfId="3027" xr:uid="{00000000-0005-0000-0000-00004B110000}"/>
    <cellStyle name="Total 9 2 2 2" xfId="3028" xr:uid="{00000000-0005-0000-0000-00004C110000}"/>
    <cellStyle name="Total 9 2 2 2 2" xfId="4430" xr:uid="{00000000-0005-0000-0000-00004D110000}"/>
    <cellStyle name="Total 9 2 2 2_O&amp;M - Equipment Unit Rates" xfId="6245" xr:uid="{F9F5B3D4-39D2-4DDA-8FAC-93A0A41C65C8}"/>
    <cellStyle name="Total 9 2 2 3" xfId="4429" xr:uid="{00000000-0005-0000-0000-00004E110000}"/>
    <cellStyle name="Total 9 2 2_O&amp;M - Equipment Unit Rates" xfId="6244" xr:uid="{D19D6327-35CB-4458-A772-0EBFDB1AE6D9}"/>
    <cellStyle name="Total 9 2 3" xfId="4428" xr:uid="{00000000-0005-0000-0000-00004F110000}"/>
    <cellStyle name="Total 9 2_O&amp;M - Equipment Unit Rates" xfId="6243" xr:uid="{E67701F0-51D7-436A-A81E-82760CCE5A1E}"/>
    <cellStyle name="Total 9 3" xfId="3029" xr:uid="{00000000-0005-0000-0000-000050110000}"/>
    <cellStyle name="Total 9 3 2" xfId="3030" xr:uid="{00000000-0005-0000-0000-000051110000}"/>
    <cellStyle name="Total 9 3 2 2" xfId="4432" xr:uid="{00000000-0005-0000-0000-000052110000}"/>
    <cellStyle name="Total 9 3 2_O&amp;M - Equipment Unit Rates" xfId="6247" xr:uid="{83FFA95C-D7CA-4F59-BDCA-39C5322C2234}"/>
    <cellStyle name="Total 9 3 3" xfId="4431" xr:uid="{00000000-0005-0000-0000-000053110000}"/>
    <cellStyle name="Total 9 3_O&amp;M - Equipment Unit Rates" xfId="6246" xr:uid="{DECDC2B5-947F-4DC7-B2C0-9E209C4C9FCD}"/>
    <cellStyle name="Total 9 4" xfId="4427" xr:uid="{00000000-0005-0000-0000-000054110000}"/>
    <cellStyle name="Total 9_O&amp;M - Equipment Unit Rates" xfId="6242" xr:uid="{94CF44FB-D848-4993-9C38-1F009D1052F4}"/>
    <cellStyle name="Warning Text 2" xfId="3031" xr:uid="{00000000-0005-0000-0000-000055110000}"/>
    <cellStyle name="Warning Text 2 2" xfId="3032" xr:uid="{00000000-0005-0000-0000-000056110000}"/>
    <cellStyle name="Warning Text 2_O&amp;M - Equipment Unit Rates" xfId="6248" xr:uid="{22C72740-6DA8-4CE2-B616-6723A018623A}"/>
    <cellStyle name="Warning Text 3" xfId="3033" xr:uid="{00000000-0005-0000-0000-000057110000}"/>
    <cellStyle name="Warning Text 3 2" xfId="3034" xr:uid="{00000000-0005-0000-0000-000058110000}"/>
    <cellStyle name="Warning Text 3_O&amp;M - Equipment Unit Rates" xfId="6249" xr:uid="{7BAF30F7-A00A-40C0-9D2B-768C160217B0}"/>
    <cellStyle name="Warning Text 4" xfId="3035" xr:uid="{00000000-0005-0000-0000-000059110000}"/>
    <cellStyle name="Warning Text 5" xfId="3036" xr:uid="{00000000-0005-0000-0000-00005A110000}"/>
    <cellStyle name="Warning Text 6" xfId="3037" xr:uid="{00000000-0005-0000-0000-00005B110000}"/>
    <cellStyle name="Warning Text 7" xfId="3038" xr:uid="{00000000-0005-0000-0000-00005C110000}"/>
    <cellStyle name="Warning Text 8" xfId="3039" xr:uid="{00000000-0005-0000-0000-00005D110000}"/>
    <cellStyle name="Warning Text 9" xfId="3040" xr:uid="{00000000-0005-0000-0000-00005E1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23"/>
  <sheetViews>
    <sheetView tabSelected="1" zoomScale="85" zoomScaleNormal="85" workbookViewId="0">
      <selection activeCell="E7" sqref="E7"/>
    </sheetView>
  </sheetViews>
  <sheetFormatPr defaultRowHeight="15"/>
  <cols>
    <col min="1" max="1" width="59" bestFit="1" customWidth="1"/>
    <col min="2" max="2" width="19.28515625" style="2" customWidth="1"/>
    <col min="3" max="3" width="9.5703125" bestFit="1" customWidth="1"/>
    <col min="4" max="4" width="15.42578125" style="1" bestFit="1" customWidth="1"/>
    <col min="5" max="6" width="15.42578125" style="1" customWidth="1"/>
    <col min="7" max="7" width="18.140625" style="30" bestFit="1" customWidth="1"/>
    <col min="8" max="8" width="18.140625" style="30" customWidth="1"/>
    <col min="9" max="9" width="17.28515625" style="1" bestFit="1" customWidth="1"/>
    <col min="10" max="10" width="12.7109375" style="1" bestFit="1" customWidth="1"/>
    <col min="11" max="11" width="23.5703125" style="1" customWidth="1"/>
    <col min="12" max="12" width="21.5703125" bestFit="1" customWidth="1"/>
    <col min="14" max="14" width="13.5703125" customWidth="1"/>
    <col min="15" max="15" width="9.140625" customWidth="1"/>
    <col min="16" max="16" width="11.42578125" customWidth="1"/>
    <col min="17" max="17" width="9.140625" style="2" customWidth="1"/>
    <col min="18" max="19" width="9.140625" customWidth="1"/>
    <col min="20" max="20" width="13.7109375" style="2" bestFit="1" customWidth="1"/>
    <col min="21" max="21" width="17.140625" customWidth="1"/>
  </cols>
  <sheetData>
    <row r="1" spans="1:11" s="2" customFormat="1">
      <c r="D1" s="30"/>
      <c r="E1" s="30"/>
      <c r="F1" s="30"/>
      <c r="G1" s="30"/>
      <c r="H1" s="30"/>
      <c r="I1" s="30"/>
      <c r="J1" s="30"/>
      <c r="K1" s="30"/>
    </row>
    <row r="2" spans="1:11" s="32" customFormat="1" ht="18.75">
      <c r="A2" s="31" t="s">
        <v>25</v>
      </c>
      <c r="B2" s="31" t="s">
        <v>149</v>
      </c>
      <c r="D2" s="33"/>
      <c r="E2" s="33"/>
      <c r="F2" s="33"/>
      <c r="G2" s="33"/>
      <c r="H2" s="67"/>
      <c r="I2" s="33"/>
      <c r="J2" s="33"/>
      <c r="K2" s="33"/>
    </row>
    <row r="3" spans="1:11" s="2" customFormat="1">
      <c r="A3" s="3"/>
      <c r="D3" s="30"/>
      <c r="E3" s="30"/>
      <c r="F3" s="30"/>
      <c r="G3" s="30"/>
      <c r="H3" s="67"/>
      <c r="I3" s="30"/>
      <c r="J3" s="30"/>
      <c r="K3" s="30"/>
    </row>
    <row r="4" spans="1:11">
      <c r="A4" s="3" t="s">
        <v>22</v>
      </c>
      <c r="B4" s="95">
        <v>30</v>
      </c>
      <c r="C4" s="30" t="s">
        <v>24</v>
      </c>
      <c r="D4" s="30"/>
      <c r="E4" s="30"/>
      <c r="F4" s="30"/>
      <c r="I4" s="30"/>
      <c r="J4"/>
      <c r="K4" s="30"/>
    </row>
    <row r="5" spans="1:11">
      <c r="A5" s="3" t="s">
        <v>23</v>
      </c>
      <c r="B5" s="95">
        <v>2020</v>
      </c>
      <c r="C5" s="30"/>
      <c r="D5" s="30"/>
      <c r="E5" s="30"/>
      <c r="F5" s="30"/>
      <c r="I5" s="30"/>
      <c r="J5"/>
      <c r="K5" s="30"/>
    </row>
    <row r="6" spans="1:11" s="2" customFormat="1">
      <c r="A6" s="3" t="s">
        <v>111</v>
      </c>
      <c r="B6" s="97">
        <v>0.15</v>
      </c>
      <c r="C6" s="30"/>
      <c r="D6" s="30"/>
      <c r="E6" s="30"/>
      <c r="F6" s="30"/>
      <c r="G6" s="30"/>
      <c r="H6" s="30"/>
      <c r="I6" s="30"/>
      <c r="K6" s="30"/>
    </row>
    <row r="7" spans="1:11" s="2" customFormat="1">
      <c r="A7" s="3"/>
      <c r="C7" s="30"/>
      <c r="D7" s="30"/>
      <c r="E7" s="30"/>
      <c r="F7" s="30"/>
      <c r="G7" s="30"/>
      <c r="H7" s="30"/>
      <c r="I7" s="30"/>
      <c r="K7" s="30"/>
    </row>
    <row r="8" spans="1:11" s="2" customFormat="1">
      <c r="A8" s="58" t="s">
        <v>147</v>
      </c>
      <c r="B8" s="59"/>
      <c r="C8" s="30"/>
      <c r="D8" s="30"/>
      <c r="E8" s="30"/>
      <c r="F8" s="30"/>
      <c r="G8" s="30"/>
      <c r="H8" s="30"/>
      <c r="I8" s="30"/>
      <c r="K8" s="30"/>
    </row>
    <row r="9" spans="1:11" s="2" customFormat="1">
      <c r="A9" s="34" t="s">
        <v>33</v>
      </c>
      <c r="B9" s="1">
        <f>(1+$B$6)*Maintenance!Y2</f>
        <v>1392777.8693784941</v>
      </c>
      <c r="C9" s="30"/>
      <c r="D9" s="30"/>
      <c r="E9" s="30"/>
      <c r="F9" s="30"/>
      <c r="G9" s="30"/>
      <c r="H9" s="30"/>
      <c r="I9" s="30"/>
      <c r="K9" s="30"/>
    </row>
    <row r="10" spans="1:11" s="2" customFormat="1">
      <c r="A10" s="34" t="s">
        <v>144</v>
      </c>
      <c r="B10" s="1">
        <f>0.1*SUM(B9)</f>
        <v>139277.78693784942</v>
      </c>
      <c r="C10" s="30"/>
      <c r="D10" s="30"/>
      <c r="E10" s="30"/>
      <c r="F10" s="30"/>
      <c r="G10" s="30"/>
      <c r="H10" s="30"/>
      <c r="I10" s="30"/>
      <c r="K10" s="30"/>
    </row>
    <row r="11" spans="1:11" s="2" customFormat="1">
      <c r="A11" s="34" t="s">
        <v>145</v>
      </c>
      <c r="B11" s="1">
        <f>0.035*SUM(B9:B10)</f>
        <v>53621.947971072026</v>
      </c>
      <c r="C11" s="30"/>
      <c r="D11" s="30"/>
      <c r="E11" s="30"/>
      <c r="F11" s="30"/>
      <c r="G11" s="30"/>
      <c r="H11" s="30"/>
      <c r="I11" s="30"/>
      <c r="K11" s="30"/>
    </row>
    <row r="12" spans="1:11" s="2" customFormat="1" ht="15.75">
      <c r="A12" s="60" t="s">
        <v>59</v>
      </c>
      <c r="B12" s="61">
        <f>SUM(B9:B11)</f>
        <v>1585677.6042874155</v>
      </c>
      <c r="C12" s="30"/>
      <c r="D12" s="30"/>
      <c r="E12" s="30"/>
      <c r="F12" s="30"/>
      <c r="G12" s="30"/>
      <c r="H12" s="30"/>
      <c r="I12" s="30"/>
      <c r="K12" s="30"/>
    </row>
    <row r="13" spans="1:11" s="2" customFormat="1">
      <c r="D13" s="30"/>
      <c r="E13" s="30"/>
      <c r="F13" s="30"/>
      <c r="G13" s="30"/>
      <c r="H13" s="30"/>
      <c r="I13" s="30"/>
      <c r="J13" s="30"/>
      <c r="K13" s="30"/>
    </row>
    <row r="14" spans="1:11">
      <c r="A14" t="s">
        <v>143</v>
      </c>
      <c r="B14" s="4">
        <f>B12/CONTRACT_TERM</f>
        <v>52855.920142913848</v>
      </c>
      <c r="D14" s="30"/>
      <c r="E14" s="30"/>
      <c r="F14" s="30"/>
    </row>
    <row r="16" spans="1:11" ht="30">
      <c r="A16" s="70" t="s">
        <v>150</v>
      </c>
      <c r="B16" s="1">
        <f>2*12*6000</f>
        <v>144000</v>
      </c>
      <c r="C16" s="1" t="s">
        <v>155</v>
      </c>
      <c r="D16" s="1" t="s">
        <v>156</v>
      </c>
    </row>
    <row r="17" spans="1:8">
      <c r="A17" s="30" t="s">
        <v>151</v>
      </c>
      <c r="B17" s="1">
        <v>60000</v>
      </c>
      <c r="C17" s="1" t="s">
        <v>155</v>
      </c>
      <c r="D17" s="1" t="s">
        <v>157</v>
      </c>
      <c r="H17" s="1"/>
    </row>
    <row r="18" spans="1:8">
      <c r="A18" s="30" t="s">
        <v>152</v>
      </c>
      <c r="B18" s="1">
        <f>2*2*1600</f>
        <v>6400</v>
      </c>
      <c r="C18" s="1" t="s">
        <v>155</v>
      </c>
      <c r="D18" s="1" t="s">
        <v>167</v>
      </c>
      <c r="H18" s="1"/>
    </row>
    <row r="19" spans="1:8">
      <c r="A19" s="30" t="s">
        <v>153</v>
      </c>
      <c r="B19" s="1">
        <f>2*12*1000</f>
        <v>24000</v>
      </c>
      <c r="C19" s="1" t="s">
        <v>155</v>
      </c>
      <c r="D19" s="1" t="s">
        <v>158</v>
      </c>
      <c r="H19" s="67"/>
    </row>
    <row r="20" spans="1:8">
      <c r="A20" s="30" t="s">
        <v>154</v>
      </c>
      <c r="B20" s="1">
        <f>1*12*1600</f>
        <v>19200</v>
      </c>
      <c r="C20" s="1" t="s">
        <v>155</v>
      </c>
      <c r="D20" s="1" t="s">
        <v>158</v>
      </c>
      <c r="H20" s="1"/>
    </row>
    <row r="21" spans="1:8">
      <c r="H21" s="1"/>
    </row>
    <row r="22" spans="1:8">
      <c r="B22" s="59"/>
    </row>
    <row r="23" spans="1:8" ht="17.25">
      <c r="A23" s="72" t="s">
        <v>168</v>
      </c>
      <c r="B23" s="73">
        <f>SUM(B14:B20)</f>
        <v>306455.92014291382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FBDF8-411F-478E-8123-4EA80263EC87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0E15B-519D-4D11-A217-E8DF8C9245AC}">
  <dimension ref="A3:O8"/>
  <sheetViews>
    <sheetView zoomScale="85" zoomScaleNormal="85" workbookViewId="0">
      <selection activeCell="H13" sqref="H13"/>
    </sheetView>
  </sheetViews>
  <sheetFormatPr defaultRowHeight="15"/>
  <cols>
    <col min="1" max="1" width="39.85546875" bestFit="1" customWidth="1"/>
    <col min="2" max="2" width="11.28515625" customWidth="1"/>
    <col min="3" max="3" width="11.85546875" customWidth="1"/>
    <col min="4" max="4" width="18.85546875" customWidth="1"/>
    <col min="7" max="7" width="13.7109375" bestFit="1" customWidth="1"/>
    <col min="8" max="8" width="10.7109375" bestFit="1" customWidth="1"/>
  </cols>
  <sheetData>
    <row r="3" spans="1:15">
      <c r="A3" s="93" t="s">
        <v>27</v>
      </c>
      <c r="B3" s="93" t="s">
        <v>29</v>
      </c>
      <c r="C3" s="93" t="s">
        <v>28</v>
      </c>
      <c r="D3" s="94" t="s">
        <v>146</v>
      </c>
      <c r="E3" s="47"/>
      <c r="G3" s="3" t="s">
        <v>30</v>
      </c>
      <c r="H3" s="3" t="s">
        <v>31</v>
      </c>
    </row>
    <row r="4" spans="1:15" s="67" customFormat="1">
      <c r="A4" s="95" t="s">
        <v>161</v>
      </c>
      <c r="B4" s="95">
        <v>21</v>
      </c>
      <c r="C4" s="95">
        <v>15</v>
      </c>
      <c r="D4" s="96">
        <v>80000</v>
      </c>
      <c r="E4" s="47"/>
      <c r="G4" s="67">
        <f>ROUNDDOWN(CONTRACT_TERM/$C4,0)</f>
        <v>2</v>
      </c>
      <c r="H4" s="67">
        <f t="shared" ref="H4:H7" si="0">MOD(CONTRACT_TERM,$C4)</f>
        <v>0</v>
      </c>
      <c r="M4"/>
      <c r="N4"/>
      <c r="O4"/>
    </row>
    <row r="5" spans="1:15" s="67" customFormat="1">
      <c r="A5" s="95" t="s">
        <v>159</v>
      </c>
      <c r="B5" s="95">
        <v>2</v>
      </c>
      <c r="C5" s="95">
        <v>15</v>
      </c>
      <c r="D5" s="96">
        <v>70000</v>
      </c>
      <c r="E5" s="47"/>
      <c r="G5" s="67">
        <f t="shared" ref="G5:G7" si="1">ROUNDDOWN(CONTRACT_TERM/$C5,0)</f>
        <v>2</v>
      </c>
      <c r="H5" s="67">
        <f t="shared" si="0"/>
        <v>0</v>
      </c>
      <c r="M5"/>
      <c r="N5"/>
      <c r="O5"/>
    </row>
    <row r="6" spans="1:15" s="67" customFormat="1">
      <c r="A6" s="95" t="s">
        <v>163</v>
      </c>
      <c r="B6" s="95">
        <v>2</v>
      </c>
      <c r="C6" s="95">
        <v>7</v>
      </c>
      <c r="D6" s="96">
        <v>85000</v>
      </c>
      <c r="E6" s="47"/>
      <c r="G6" s="67">
        <f t="shared" si="1"/>
        <v>4</v>
      </c>
      <c r="H6" s="67">
        <f t="shared" si="0"/>
        <v>2</v>
      </c>
      <c r="M6"/>
      <c r="N6"/>
      <c r="O6"/>
    </row>
    <row r="7" spans="1:15" s="67" customFormat="1">
      <c r="A7" s="95" t="s">
        <v>164</v>
      </c>
      <c r="B7" s="95">
        <v>14</v>
      </c>
      <c r="C7" s="95">
        <v>7</v>
      </c>
      <c r="D7" s="96">
        <v>20000</v>
      </c>
      <c r="E7" s="47"/>
      <c r="G7" s="67">
        <f t="shared" si="1"/>
        <v>4</v>
      </c>
      <c r="H7" s="67">
        <f t="shared" si="0"/>
        <v>2</v>
      </c>
      <c r="M7"/>
      <c r="N7"/>
      <c r="O7"/>
    </row>
    <row r="8" spans="1:15">
      <c r="A8" s="47"/>
      <c r="B8" s="47"/>
      <c r="C8" s="47"/>
      <c r="D8" s="47"/>
      <c r="E8" s="4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92F0-3C36-459E-B40C-20957F832C2E}">
  <dimension ref="A1:AC30"/>
  <sheetViews>
    <sheetView workbookViewId="0">
      <selection activeCell="A5" sqref="A5"/>
    </sheetView>
  </sheetViews>
  <sheetFormatPr defaultColWidth="9.140625" defaultRowHeight="15"/>
  <cols>
    <col min="1" max="1" width="14.140625" style="25" customWidth="1"/>
    <col min="2" max="3" width="9.140625" style="25"/>
    <col min="4" max="4" width="3.42578125" style="25" customWidth="1"/>
    <col min="5" max="8" width="34.28515625" style="25" hidden="1" customWidth="1"/>
    <col min="9" max="12" width="6.7109375" style="25" customWidth="1"/>
    <col min="13" max="13" width="4.140625" style="25" customWidth="1"/>
    <col min="14" max="14" width="6" style="25" customWidth="1"/>
    <col min="15" max="16" width="4.140625" style="25" customWidth="1"/>
    <col min="17" max="17" width="11.5703125" style="25" bestFit="1" customWidth="1"/>
    <col min="18" max="19" width="10.5703125" style="25" customWidth="1"/>
    <col min="20" max="20" width="7.7109375" style="25" customWidth="1"/>
    <col min="21" max="21" width="12.5703125" style="25" bestFit="1" customWidth="1"/>
    <col min="22" max="22" width="15.28515625" style="25" customWidth="1"/>
    <col min="23" max="23" width="10.5703125" style="25" customWidth="1"/>
    <col min="24" max="24" width="7.28515625" style="25" customWidth="1"/>
    <col min="25" max="25" width="22.28515625" style="25" bestFit="1" customWidth="1"/>
    <col min="26" max="26" width="14.85546875" style="25" customWidth="1"/>
    <col min="27" max="27" width="10" style="25" bestFit="1" customWidth="1"/>
    <col min="28" max="28" width="12.5703125" style="25" bestFit="1" customWidth="1"/>
    <col min="29" max="29" width="10.5703125" style="25" bestFit="1" customWidth="1"/>
    <col min="30" max="16384" width="9.140625" style="25"/>
  </cols>
  <sheetData>
    <row r="1" spans="1:26">
      <c r="Y1" s="65" t="s">
        <v>59</v>
      </c>
      <c r="Z1" s="65" t="s">
        <v>142</v>
      </c>
    </row>
    <row r="2" spans="1:26">
      <c r="Y2" s="66">
        <f>SUM(Y5:Y28)</f>
        <v>1211111.190763908</v>
      </c>
      <c r="Z2" s="66">
        <f>Y2/CONTRACT_TERM</f>
        <v>40370.373025463596</v>
      </c>
    </row>
    <row r="3" spans="1:26">
      <c r="A3" s="85"/>
      <c r="B3" s="85"/>
      <c r="C3" s="85"/>
      <c r="D3" s="85"/>
      <c r="I3" s="84" t="s">
        <v>125</v>
      </c>
      <c r="J3" s="84"/>
      <c r="K3" s="84"/>
      <c r="L3" s="84"/>
      <c r="M3" s="84" t="s">
        <v>148</v>
      </c>
      <c r="N3" s="84"/>
      <c r="O3" s="84"/>
      <c r="P3" s="84"/>
      <c r="Q3" s="84" t="s">
        <v>138</v>
      </c>
      <c r="R3" s="84"/>
      <c r="S3" s="84"/>
      <c r="T3" s="84"/>
      <c r="U3" s="84" t="s">
        <v>139</v>
      </c>
      <c r="V3" s="84"/>
      <c r="W3" s="84"/>
      <c r="X3" s="84"/>
      <c r="Y3" s="85"/>
      <c r="Z3" s="85"/>
    </row>
    <row r="4" spans="1:26">
      <c r="A4" s="88" t="s">
        <v>27</v>
      </c>
      <c r="B4" s="88" t="s">
        <v>29</v>
      </c>
      <c r="C4" s="88" t="s">
        <v>28</v>
      </c>
      <c r="D4" s="85"/>
      <c r="E4" s="62" t="s">
        <v>117</v>
      </c>
      <c r="F4" s="62" t="s">
        <v>118</v>
      </c>
      <c r="G4" s="62" t="s">
        <v>119</v>
      </c>
      <c r="H4" s="62" t="s">
        <v>120</v>
      </c>
      <c r="I4" s="86" t="s">
        <v>121</v>
      </c>
      <c r="J4" s="86" t="s">
        <v>122</v>
      </c>
      <c r="K4" s="86" t="s">
        <v>123</v>
      </c>
      <c r="L4" s="86" t="s">
        <v>124</v>
      </c>
      <c r="M4" s="87" t="s">
        <v>126</v>
      </c>
      <c r="N4" s="87" t="s">
        <v>127</v>
      </c>
      <c r="O4" s="87" t="s">
        <v>128</v>
      </c>
      <c r="P4" s="87" t="s">
        <v>129</v>
      </c>
      <c r="Q4" s="87" t="s">
        <v>130</v>
      </c>
      <c r="R4" s="87" t="s">
        <v>131</v>
      </c>
      <c r="S4" s="87" t="s">
        <v>132</v>
      </c>
      <c r="T4" s="87" t="s">
        <v>133</v>
      </c>
      <c r="U4" s="87" t="s">
        <v>134</v>
      </c>
      <c r="V4" s="87" t="s">
        <v>135</v>
      </c>
      <c r="W4" s="87" t="s">
        <v>136</v>
      </c>
      <c r="X4" s="87" t="s">
        <v>137</v>
      </c>
      <c r="Y4" s="88" t="s">
        <v>140</v>
      </c>
      <c r="Z4" s="88" t="s">
        <v>141</v>
      </c>
    </row>
    <row r="5" spans="1:26">
      <c r="A5" s="92" t="str">
        <f>IF(ISBLANK('Basic Data'!A4),"",'Basic Data'!A4)</f>
        <v>PMU</v>
      </c>
      <c r="B5" s="92">
        <f t="shared" ref="B5:B8" si="0">IF(ISERROR(VLOOKUP($A5,BASIC_DATA,2,FALSE)), "", VLOOKUP($A5,BASIC_DATA,2,FALSE))</f>
        <v>21</v>
      </c>
      <c r="C5" s="92">
        <f t="shared" ref="C5:C8" si="1">IF(ISERROR(VLOOKUP($A5,BASIC_DATA,3,FALSE)), "", VLOOKUP($A5,BASIC_DATA,3,FALSE))</f>
        <v>15</v>
      </c>
      <c r="D5" s="85"/>
      <c r="E5" s="91" t="s">
        <v>160</v>
      </c>
      <c r="F5" s="69"/>
      <c r="G5" s="69"/>
      <c r="H5" s="83"/>
      <c r="I5" s="87" t="str">
        <f>IFERROR(VLOOKUP(E5,'O&amp;M - Equipment Unit Rates'!$B$2:$N$6,2,FALSE),"")</f>
        <v>6</v>
      </c>
      <c r="J5" s="87" t="str">
        <f>IFERROR(VLOOKUP(F5,'O&amp;M - Equipment Unit Rates'!$B$2:$N$6,2,FALSE),"")</f>
        <v/>
      </c>
      <c r="K5" s="87" t="str">
        <f>IFERROR(VLOOKUP(G5,'O&amp;M - Equipment Unit Rates'!$B$2:$N$6,2,FALSE),"")</f>
        <v/>
      </c>
      <c r="L5" s="87" t="str">
        <f>IFERROR(VLOOKUP(H5,'O&amp;M - Equipment Unit Rates'!$B$2:$N$6,2,FALSE),"")</f>
        <v/>
      </c>
      <c r="M5" s="87">
        <f>IFERROR(ROUNDDOWN('Basic Data'!$G4*'Basic Data'!C4/I5,0)+ROUNDDOWN('Basic Data'!$H4/I5,0),"")</f>
        <v>5</v>
      </c>
      <c r="N5" s="87" t="str">
        <f>IFERROR(ROUNDDOWN('Basic Data'!$G4*'Basic Data'!D4/J5,0)+ROUNDDOWN('Basic Data'!$H4/J5,0),"")</f>
        <v/>
      </c>
      <c r="O5" s="87" t="str">
        <f>IFERROR(ROUNDDOWN('Basic Data'!$G4*'Basic Data'!E4/K5,0)+ROUNDDOWN('Basic Data'!$H4/K5,0),"")</f>
        <v/>
      </c>
      <c r="P5" s="87" t="str">
        <f>IFERROR(ROUNDDOWN('Basic Data'!$G4*'Basic Data'!F4/L5,0)+ROUNDDOWN('Basic Data'!$H4/L5,0),"")</f>
        <v/>
      </c>
      <c r="Q5" s="89">
        <f t="shared" ref="Q5" si="2">IFERROR(VLOOKUP(E5,UNIT_RATES_TABLE,13,FALSE),"")</f>
        <v>1577.63298061311</v>
      </c>
      <c r="R5" s="89" t="str">
        <f t="shared" ref="R5" si="3">IFERROR(VLOOKUP(F5,UNIT_RATES_TABLE,13,FALSE),"")</f>
        <v/>
      </c>
      <c r="S5" s="89" t="str">
        <f t="shared" ref="S5" si="4">IFERROR(VLOOKUP(G5,UNIT_RATES_TABLE,13,FALSE),"")</f>
        <v/>
      </c>
      <c r="T5" s="89" t="str">
        <f t="shared" ref="T5" si="5">IFERROR(VLOOKUP(H5,UNIT_RATES_TABLE,13,FALSE),"")</f>
        <v/>
      </c>
      <c r="U5" s="89">
        <f>IFERROR(M5*Q5*$B5,"")</f>
        <v>165651.46296437655</v>
      </c>
      <c r="V5" s="89" t="str">
        <f t="shared" ref="V5" si="6">IFERROR(N5*R5*$B5,"")</f>
        <v/>
      </c>
      <c r="W5" s="89" t="str">
        <f t="shared" ref="W5" si="7">IFERROR(O5*S5*$B5,"")</f>
        <v/>
      </c>
      <c r="X5" s="89"/>
      <c r="Y5" s="90">
        <f>SUM(U5:X5)</f>
        <v>165651.46296437655</v>
      </c>
      <c r="Z5" s="90">
        <f t="shared" ref="Z5" si="8">Y5/CONTRACT_TERM</f>
        <v>5521.7154321458847</v>
      </c>
    </row>
    <row r="6" spans="1:26">
      <c r="A6" s="92" t="str">
        <f>IF(ISBLANK('Basic Data'!A5),"",'Basic Data'!A5)</f>
        <v>PDC</v>
      </c>
      <c r="B6" s="92">
        <f t="shared" si="0"/>
        <v>2</v>
      </c>
      <c r="C6" s="92">
        <v>15</v>
      </c>
      <c r="D6" s="85"/>
      <c r="E6" s="91" t="s">
        <v>162</v>
      </c>
      <c r="F6" s="69" t="s">
        <v>165</v>
      </c>
      <c r="G6" s="69"/>
      <c r="H6" s="83"/>
      <c r="I6" s="87">
        <f>IFERROR(VLOOKUP(E6,'O&amp;M - Equipment Unit Rates'!$B$2:$N$6,2,FALSE),"")</f>
        <v>0.5</v>
      </c>
      <c r="J6" s="87">
        <f>IFERROR(VLOOKUP(F6,'O&amp;M - Equipment Unit Rates'!$B$2:$N$6,2,FALSE),"")</f>
        <v>5</v>
      </c>
      <c r="K6" s="87" t="str">
        <f>IFERROR(VLOOKUP(G6,'O&amp;M - Equipment Unit Rates'!$B$2:$N$6,2,FALSE),"")</f>
        <v/>
      </c>
      <c r="L6" s="87" t="str">
        <f>IFERROR(VLOOKUP(H6,'O&amp;M - Equipment Unit Rates'!$B$2:$N$6,2,FALSE),"")</f>
        <v/>
      </c>
      <c r="M6" s="87">
        <f>IFERROR(ROUNDDOWN('Basic Data'!$G5*'Basic Data'!C5/I6,0)+ROUNDDOWN('Basic Data'!$H5/I6,0),"")</f>
        <v>60</v>
      </c>
      <c r="N6" s="87">
        <f>IFERROR(ROUNDDOWN('Basic Data'!$G5*'Basic Data'!C5/J6,0)+ROUNDDOWN('Basic Data'!$H5/J6,0),"")</f>
        <v>6</v>
      </c>
      <c r="O6" s="87" t="str">
        <f>IFERROR(ROUNDDOWN('Basic Data'!$G5*'Basic Data'!E5/K6,0)+ROUNDDOWN('Basic Data'!$H5/K6,0),"")</f>
        <v/>
      </c>
      <c r="P6" s="87" t="str">
        <f>IFERROR(ROUNDDOWN('Basic Data'!$G5*'Basic Data'!F5/L6,0)+ROUNDDOWN('Basic Data'!$H5/L6,0),"")</f>
        <v/>
      </c>
      <c r="Q6" s="89">
        <f t="shared" ref="Q6:Q8" si="9">IFERROR(VLOOKUP(E6,UNIT_RATES_TABLE,13,FALSE),"")</f>
        <v>1577.6329806131091</v>
      </c>
      <c r="R6" s="89">
        <f t="shared" ref="R6:R8" si="10">IFERROR(VLOOKUP(F6,UNIT_RATES_TABLE,13,FALSE),"")</f>
        <v>8239.9949526388264</v>
      </c>
      <c r="S6" s="89" t="str">
        <f t="shared" ref="S6:S8" si="11">IFERROR(VLOOKUP(G6,UNIT_RATES_TABLE,13,FALSE),"")</f>
        <v/>
      </c>
      <c r="T6" s="89" t="str">
        <f t="shared" ref="T6:T8" si="12">IFERROR(VLOOKUP(H6,UNIT_RATES_TABLE,13,FALSE),"")</f>
        <v/>
      </c>
      <c r="U6" s="89">
        <f>IFERROR(M6*Q6*$B6,"")</f>
        <v>189315.95767357308</v>
      </c>
      <c r="V6" s="89">
        <f t="shared" ref="V6:V8" si="13">IFERROR(N6*R6*$B6,"")</f>
        <v>98879.939431665916</v>
      </c>
      <c r="W6" s="89" t="str">
        <f t="shared" ref="W6:W8" si="14">IFERROR(O6*S6*$B6,"")</f>
        <v/>
      </c>
      <c r="X6" s="89"/>
      <c r="Y6" s="90">
        <f>SUM(U6:X6)</f>
        <v>288195.89710523898</v>
      </c>
      <c r="Z6" s="90">
        <f t="shared" ref="Z6:Z8" si="15">Y6/CONTRACT_TERM</f>
        <v>9606.5299035079661</v>
      </c>
    </row>
    <row r="7" spans="1:26">
      <c r="A7" s="92" t="str">
        <f>IF(ISBLANK('Basic Data'!A6),"",'Basic Data'!A6)</f>
        <v>ROUTER/FIREWALL</v>
      </c>
      <c r="B7" s="92">
        <f t="shared" si="0"/>
        <v>2</v>
      </c>
      <c r="C7" s="92">
        <f t="shared" si="1"/>
        <v>7</v>
      </c>
      <c r="D7" s="85"/>
      <c r="E7" s="91" t="s">
        <v>163</v>
      </c>
      <c r="F7" s="69"/>
      <c r="G7" s="69"/>
      <c r="H7" s="83"/>
      <c r="I7" s="87">
        <f>IFERROR(VLOOKUP(E7,'O&amp;M - Equipment Unit Rates'!$B$2:$N$6,2,FALSE),"")</f>
        <v>1</v>
      </c>
      <c r="J7" s="87" t="str">
        <f>IFERROR(VLOOKUP(F7,'O&amp;M - Equipment Unit Rates'!$B$2:$N$6,2,FALSE),"")</f>
        <v/>
      </c>
      <c r="K7" s="87" t="str">
        <f>IFERROR(VLOOKUP(G7,'O&amp;M - Equipment Unit Rates'!$B$2:$N$6,2,FALSE),"")</f>
        <v/>
      </c>
      <c r="L7" s="87" t="str">
        <f>IFERROR(VLOOKUP(H7,'O&amp;M - Equipment Unit Rates'!$B$2:$N$6,2,FALSE),"")</f>
        <v/>
      </c>
      <c r="M7" s="87">
        <f>IFERROR(ROUNDDOWN('Basic Data'!$G6*'Basic Data'!C6/I7,0)+ROUNDDOWN('Basic Data'!$H6/I7,0),"")</f>
        <v>30</v>
      </c>
      <c r="N7" s="87" t="str">
        <f>IFERROR(ROUNDDOWN('Basic Data'!$G6*'Basic Data'!D6/J7,0)+ROUNDDOWN('Basic Data'!$H6/J7,0),"")</f>
        <v/>
      </c>
      <c r="O7" s="87" t="str">
        <f>IFERROR(ROUNDDOWN('Basic Data'!$G6*'Basic Data'!E6/K7,0)+ROUNDDOWN('Basic Data'!$H6/K7,0),"")</f>
        <v/>
      </c>
      <c r="P7" s="87" t="str">
        <f>IFERROR(ROUNDDOWN('Basic Data'!$G6*'Basic Data'!F6/L7,0)+ROUNDDOWN('Basic Data'!$H6/L7,0),"")</f>
        <v/>
      </c>
      <c r="Q7" s="89">
        <f t="shared" si="9"/>
        <v>1577.6329806131091</v>
      </c>
      <c r="R7" s="89" t="str">
        <f t="shared" si="10"/>
        <v/>
      </c>
      <c r="S7" s="89" t="str">
        <f t="shared" si="11"/>
        <v/>
      </c>
      <c r="T7" s="89" t="str">
        <f t="shared" si="12"/>
        <v/>
      </c>
      <c r="U7" s="89">
        <f t="shared" ref="U7" si="16">IFERROR(M7*Q7*$B7,"")</f>
        <v>94657.97883678654</v>
      </c>
      <c r="V7" s="89" t="str">
        <f t="shared" si="13"/>
        <v/>
      </c>
      <c r="W7" s="89" t="str">
        <f t="shared" si="14"/>
        <v/>
      </c>
      <c r="X7" s="89"/>
      <c r="Y7" s="90">
        <f t="shared" ref="Y7" si="17">SUM(U7:X7)</f>
        <v>94657.97883678654</v>
      </c>
      <c r="Z7" s="90">
        <f t="shared" si="15"/>
        <v>3155.2659612262182</v>
      </c>
    </row>
    <row r="8" spans="1:26">
      <c r="A8" s="92" t="str">
        <f>IF(ISBLANK('Basic Data'!A7),"",'Basic Data'!A7)</f>
        <v>SWITCHES</v>
      </c>
      <c r="B8" s="92">
        <f t="shared" si="0"/>
        <v>14</v>
      </c>
      <c r="C8" s="92">
        <f t="shared" si="1"/>
        <v>7</v>
      </c>
      <c r="D8" s="85"/>
      <c r="E8" s="91" t="s">
        <v>164</v>
      </c>
      <c r="F8" s="69"/>
      <c r="G8" s="69"/>
      <c r="H8" s="83"/>
      <c r="I8" s="87">
        <f>IFERROR(VLOOKUP(E8,'O&amp;M - Equipment Unit Rates'!$B$2:$N$6,2,FALSE),"")</f>
        <v>1</v>
      </c>
      <c r="J8" s="87" t="str">
        <f>IFERROR(VLOOKUP(F8,'O&amp;M - Equipment Unit Rates'!$B$2:$N$6,2,FALSE),"")</f>
        <v/>
      </c>
      <c r="K8" s="87" t="str">
        <f>IFERROR(VLOOKUP(G8,'O&amp;M - Equipment Unit Rates'!$B$2:$N$6,2,FALSE),"")</f>
        <v/>
      </c>
      <c r="L8" s="87" t="str">
        <f>IFERROR(VLOOKUP(H8,'O&amp;M - Equipment Unit Rates'!$B$2:$N$6,2,FALSE),"")</f>
        <v/>
      </c>
      <c r="M8" s="87">
        <f>IFERROR(ROUNDDOWN('Basic Data'!$G7*'Basic Data'!C7/I8,0)+ROUNDDOWN('Basic Data'!$H7/I8,0),"")</f>
        <v>30</v>
      </c>
      <c r="N8" s="87" t="str">
        <f>IFERROR(ROUNDDOWN('Basic Data'!$G7*'Basic Data'!D7/J8,0)+ROUNDDOWN('Basic Data'!$H7/J8,0),"")</f>
        <v/>
      </c>
      <c r="O8" s="87" t="str">
        <f>IFERROR(ROUNDDOWN('Basic Data'!$G7*'Basic Data'!E7/K8,0)+ROUNDDOWN('Basic Data'!$H7/K8,0),"")</f>
        <v/>
      </c>
      <c r="P8" s="87" t="str">
        <f>IFERROR(ROUNDDOWN('Basic Data'!$G7*'Basic Data'!F7/L8,0)+ROUNDDOWN('Basic Data'!$H7/L8,0),"")</f>
        <v/>
      </c>
      <c r="Q8" s="89">
        <f t="shared" si="9"/>
        <v>1577.6329806131091</v>
      </c>
      <c r="R8" s="89" t="str">
        <f t="shared" si="10"/>
        <v/>
      </c>
      <c r="S8" s="89" t="str">
        <f t="shared" si="11"/>
        <v/>
      </c>
      <c r="T8" s="89" t="str">
        <f t="shared" si="12"/>
        <v/>
      </c>
      <c r="U8" s="89">
        <f>IFERROR(M8*Q8*$B8,"")</f>
        <v>662605.85185750574</v>
      </c>
      <c r="V8" s="89" t="str">
        <f t="shared" si="13"/>
        <v/>
      </c>
      <c r="W8" s="89" t="str">
        <f t="shared" si="14"/>
        <v/>
      </c>
      <c r="X8" s="89"/>
      <c r="Y8" s="90">
        <f>SUM(U8:X8)</f>
        <v>662605.85185750574</v>
      </c>
      <c r="Z8" s="90">
        <f t="shared" si="15"/>
        <v>22086.861728583524</v>
      </c>
    </row>
    <row r="9" spans="1:26">
      <c r="A9" s="67"/>
      <c r="B9" s="67"/>
      <c r="C9" s="67"/>
      <c r="E9" s="69"/>
      <c r="F9" s="69"/>
      <c r="G9" s="69"/>
      <c r="H9" s="69"/>
      <c r="I9" s="71"/>
      <c r="J9" s="71"/>
      <c r="K9" s="71"/>
      <c r="L9" s="71"/>
      <c r="M9" s="71"/>
      <c r="N9" s="71"/>
      <c r="O9" s="71"/>
      <c r="P9" s="71"/>
      <c r="Q9" s="63"/>
      <c r="R9" s="63"/>
      <c r="S9" s="63"/>
      <c r="T9" s="63"/>
      <c r="U9" s="63"/>
      <c r="V9" s="63"/>
      <c r="W9" s="63"/>
      <c r="X9" s="63"/>
      <c r="Y9" s="64"/>
      <c r="Z9" s="64"/>
    </row>
    <row r="10" spans="1:26">
      <c r="A10" s="2"/>
      <c r="B10" s="2"/>
      <c r="C10" s="2"/>
      <c r="E10" s="69"/>
      <c r="F10" s="69"/>
      <c r="G10" s="69"/>
      <c r="H10" s="69"/>
      <c r="I10" s="68"/>
      <c r="J10" s="68"/>
      <c r="K10" s="68"/>
      <c r="L10" s="68"/>
      <c r="M10" s="68"/>
      <c r="N10" s="68"/>
      <c r="O10" s="68"/>
      <c r="P10" s="68"/>
      <c r="Q10" s="63"/>
      <c r="R10" s="63"/>
      <c r="S10" s="63"/>
      <c r="T10" s="63"/>
      <c r="U10" s="63"/>
      <c r="V10" s="63"/>
      <c r="W10" s="63"/>
      <c r="X10" s="63"/>
      <c r="Y10" s="64"/>
      <c r="Z10" s="64"/>
    </row>
    <row r="11" spans="1:26">
      <c r="A11" s="2"/>
      <c r="B11" s="2"/>
      <c r="C11" s="2"/>
      <c r="E11" s="69"/>
      <c r="F11" s="69"/>
      <c r="G11" s="69"/>
      <c r="H11" s="69"/>
      <c r="I11" s="68"/>
      <c r="J11" s="68"/>
      <c r="K11" s="68"/>
      <c r="L11" s="68"/>
      <c r="M11" s="68"/>
      <c r="N11" s="68"/>
      <c r="O11" s="68"/>
      <c r="P11" s="68"/>
      <c r="Q11" s="63"/>
      <c r="R11" s="63"/>
      <c r="S11" s="63"/>
      <c r="T11" s="63"/>
      <c r="U11" s="63"/>
      <c r="V11" s="63"/>
      <c r="W11" s="63"/>
      <c r="X11" s="63"/>
      <c r="Y11" s="64"/>
      <c r="Z11" s="64"/>
    </row>
    <row r="12" spans="1:26">
      <c r="A12" s="2"/>
      <c r="B12" s="2"/>
      <c r="C12" s="2"/>
      <c r="E12" s="69"/>
      <c r="F12" s="69"/>
      <c r="G12" s="69"/>
      <c r="H12" s="69"/>
      <c r="I12" s="68"/>
      <c r="J12" s="68"/>
      <c r="K12" s="68"/>
      <c r="L12" s="68"/>
      <c r="M12" s="68"/>
      <c r="N12" s="68"/>
      <c r="O12" s="68"/>
      <c r="P12" s="68"/>
      <c r="Q12" s="63"/>
      <c r="R12" s="63"/>
      <c r="S12" s="63"/>
      <c r="T12" s="63"/>
      <c r="U12" s="63"/>
      <c r="V12" s="63"/>
      <c r="W12" s="63"/>
      <c r="X12" s="63"/>
      <c r="Y12" s="64"/>
      <c r="Z12" s="64"/>
    </row>
    <row r="13" spans="1:26">
      <c r="A13" s="2"/>
      <c r="B13" s="2"/>
      <c r="C13" s="2"/>
      <c r="E13" s="69"/>
      <c r="F13" s="69"/>
      <c r="G13" s="69"/>
      <c r="H13" s="69"/>
      <c r="I13" s="68"/>
      <c r="J13" s="68"/>
      <c r="K13" s="68"/>
      <c r="L13" s="68"/>
      <c r="M13" s="68"/>
      <c r="N13" s="68"/>
      <c r="O13" s="68"/>
      <c r="P13" s="68"/>
      <c r="Q13" s="63"/>
      <c r="R13" s="63"/>
      <c r="S13" s="63"/>
      <c r="T13" s="63"/>
      <c r="U13" s="63"/>
      <c r="V13" s="63"/>
      <c r="W13" s="63"/>
      <c r="X13" s="63"/>
      <c r="Y13" s="64"/>
      <c r="Z13" s="64"/>
    </row>
    <row r="14" spans="1:26">
      <c r="A14" s="2"/>
      <c r="B14" s="2"/>
      <c r="C14" s="2"/>
      <c r="E14" s="69"/>
      <c r="F14" s="69"/>
      <c r="G14" s="69"/>
      <c r="H14" s="69"/>
      <c r="I14" s="68"/>
      <c r="J14" s="68"/>
      <c r="K14" s="68"/>
      <c r="L14" s="68"/>
      <c r="M14" s="68"/>
      <c r="N14" s="68"/>
      <c r="O14" s="68"/>
      <c r="P14" s="68"/>
      <c r="Q14" s="63"/>
      <c r="R14" s="63"/>
      <c r="S14" s="63"/>
      <c r="T14" s="63"/>
      <c r="U14" s="63"/>
      <c r="V14" s="63"/>
      <c r="W14" s="63"/>
      <c r="X14" s="63"/>
      <c r="Y14" s="64"/>
      <c r="Z14" s="64"/>
    </row>
    <row r="15" spans="1:26">
      <c r="A15" s="2"/>
      <c r="B15" s="2"/>
      <c r="C15" s="2"/>
      <c r="E15" s="69"/>
      <c r="F15" s="69"/>
      <c r="G15" s="69"/>
      <c r="H15" s="69"/>
      <c r="I15" s="68"/>
      <c r="J15" s="68"/>
      <c r="K15" s="68"/>
      <c r="L15" s="68"/>
      <c r="M15" s="68"/>
      <c r="N15" s="68"/>
      <c r="O15" s="68"/>
      <c r="P15" s="68"/>
      <c r="Q15" s="63"/>
      <c r="R15" s="63"/>
      <c r="S15" s="63"/>
      <c r="T15" s="63"/>
      <c r="U15" s="63"/>
      <c r="V15" s="63"/>
      <c r="W15" s="63"/>
      <c r="X15" s="63"/>
      <c r="Y15" s="64"/>
      <c r="Z15" s="64"/>
    </row>
    <row r="16" spans="1:26">
      <c r="A16" s="2"/>
      <c r="B16" s="2"/>
      <c r="C16" s="2"/>
      <c r="E16" s="69"/>
      <c r="F16" s="69"/>
      <c r="G16" s="69"/>
      <c r="H16" s="69"/>
      <c r="I16" s="68"/>
      <c r="J16" s="68"/>
      <c r="K16" s="68"/>
      <c r="L16" s="68"/>
      <c r="M16" s="68"/>
      <c r="N16" s="68"/>
      <c r="O16" s="68"/>
      <c r="P16" s="68"/>
      <c r="Q16" s="63"/>
      <c r="R16" s="63"/>
      <c r="S16" s="63"/>
      <c r="T16" s="63"/>
      <c r="U16" s="63"/>
      <c r="V16" s="63"/>
      <c r="W16" s="63"/>
      <c r="X16" s="63"/>
      <c r="Y16" s="64"/>
      <c r="Z16" s="64"/>
    </row>
    <row r="17" spans="1:29">
      <c r="A17" s="2"/>
      <c r="B17" s="2"/>
      <c r="C17" s="2"/>
      <c r="E17" s="69"/>
      <c r="F17" s="69"/>
      <c r="G17" s="69"/>
      <c r="H17" s="69"/>
      <c r="I17" s="68"/>
      <c r="J17" s="68"/>
      <c r="K17" s="68"/>
      <c r="L17" s="68"/>
      <c r="M17" s="68"/>
      <c r="N17" s="68"/>
      <c r="O17" s="68"/>
      <c r="P17" s="68"/>
      <c r="Q17" s="63"/>
      <c r="R17" s="63"/>
      <c r="S17" s="63"/>
      <c r="T17" s="63"/>
      <c r="U17" s="63"/>
      <c r="V17" s="63"/>
      <c r="W17" s="63"/>
      <c r="X17" s="63"/>
      <c r="Y17" s="64"/>
      <c r="Z17" s="64"/>
      <c r="AB17" s="62"/>
      <c r="AC17" s="62"/>
    </row>
    <row r="18" spans="1:29">
      <c r="A18" s="2"/>
      <c r="B18" s="2"/>
      <c r="C18" s="2"/>
      <c r="E18" s="69"/>
      <c r="F18" s="69"/>
      <c r="G18" s="69"/>
      <c r="H18" s="69"/>
      <c r="I18" s="68"/>
      <c r="J18" s="68"/>
      <c r="K18" s="68"/>
      <c r="L18" s="68"/>
      <c r="M18" s="68"/>
      <c r="N18" s="68"/>
      <c r="O18" s="68"/>
      <c r="P18" s="68"/>
      <c r="Q18" s="63"/>
      <c r="R18" s="63"/>
      <c r="S18" s="63"/>
      <c r="T18" s="63"/>
      <c r="U18" s="63"/>
      <c r="V18" s="63"/>
      <c r="W18" s="63"/>
      <c r="X18" s="63"/>
      <c r="Y18" s="64"/>
      <c r="Z18" s="64"/>
      <c r="AB18" s="64"/>
      <c r="AC18" s="64"/>
    </row>
    <row r="19" spans="1:29">
      <c r="A19" s="2"/>
      <c r="B19" s="2"/>
      <c r="C19" s="2"/>
      <c r="E19" s="69"/>
      <c r="F19" s="69"/>
      <c r="G19" s="69"/>
      <c r="H19" s="69"/>
    </row>
    <row r="20" spans="1:29">
      <c r="A20" s="2"/>
      <c r="B20" s="2"/>
      <c r="C20" s="2"/>
      <c r="E20" s="69"/>
      <c r="F20" s="69"/>
      <c r="G20" s="69"/>
      <c r="H20" s="69"/>
      <c r="I20" s="68"/>
      <c r="J20" s="68"/>
      <c r="K20" s="68"/>
      <c r="L20" s="68"/>
      <c r="M20" s="68"/>
      <c r="N20" s="68"/>
      <c r="O20" s="68"/>
      <c r="P20" s="68"/>
      <c r="Q20" s="63"/>
      <c r="R20" s="63"/>
      <c r="S20" s="63"/>
      <c r="T20" s="63"/>
      <c r="U20" s="63"/>
      <c r="V20" s="63"/>
      <c r="W20" s="63"/>
      <c r="X20" s="63"/>
      <c r="Y20" s="64"/>
      <c r="Z20" s="64"/>
    </row>
    <row r="21" spans="1:29">
      <c r="A21" s="2"/>
      <c r="B21" s="2"/>
      <c r="C21" s="2"/>
      <c r="E21" s="69"/>
      <c r="F21" s="69"/>
      <c r="G21" s="69"/>
      <c r="H21" s="69"/>
      <c r="I21" s="68"/>
      <c r="J21" s="68"/>
      <c r="K21" s="68"/>
      <c r="L21" s="68"/>
      <c r="M21" s="68"/>
      <c r="N21" s="68"/>
      <c r="O21" s="68"/>
      <c r="P21" s="68"/>
      <c r="Q21" s="63"/>
      <c r="R21" s="63"/>
      <c r="S21" s="63"/>
      <c r="T21" s="63"/>
      <c r="U21" s="63"/>
      <c r="V21" s="63"/>
      <c r="W21" s="63"/>
      <c r="X21" s="63"/>
      <c r="Y21" s="64"/>
      <c r="Z21" s="64"/>
    </row>
    <row r="22" spans="1:29">
      <c r="A22" s="2"/>
      <c r="B22" s="2"/>
      <c r="C22" s="2"/>
      <c r="E22" s="69"/>
      <c r="F22" s="69"/>
      <c r="G22" s="69"/>
      <c r="H22" s="69"/>
      <c r="I22" s="68"/>
      <c r="J22" s="68"/>
      <c r="K22" s="68"/>
      <c r="L22" s="68"/>
      <c r="M22" s="68"/>
      <c r="N22" s="68"/>
      <c r="O22" s="68"/>
      <c r="P22" s="68"/>
      <c r="Q22" s="63"/>
      <c r="R22" s="63"/>
      <c r="S22" s="63"/>
      <c r="T22" s="63"/>
      <c r="U22" s="63"/>
      <c r="V22" s="63"/>
      <c r="W22" s="63"/>
      <c r="X22" s="63"/>
      <c r="Y22" s="64"/>
      <c r="Z22" s="64"/>
    </row>
    <row r="23" spans="1:29">
      <c r="A23" s="2"/>
      <c r="B23" s="2"/>
      <c r="C23" s="2"/>
      <c r="E23" s="69"/>
      <c r="F23" s="69"/>
      <c r="G23" s="69"/>
      <c r="H23" s="69"/>
      <c r="I23" s="68"/>
      <c r="J23" s="68"/>
      <c r="K23" s="68"/>
      <c r="L23" s="68"/>
      <c r="M23" s="68"/>
      <c r="N23" s="68"/>
      <c r="O23" s="68"/>
      <c r="P23" s="68"/>
      <c r="Q23" s="63"/>
      <c r="R23" s="63"/>
      <c r="S23" s="63"/>
      <c r="T23" s="63"/>
      <c r="U23" s="63"/>
      <c r="V23" s="63"/>
      <c r="W23" s="63"/>
      <c r="X23" s="63"/>
      <c r="Y23" s="64"/>
      <c r="Z23" s="64"/>
    </row>
    <row r="24" spans="1:29">
      <c r="A24" s="2"/>
      <c r="B24" s="2"/>
      <c r="C24" s="2"/>
      <c r="E24" s="69"/>
      <c r="F24" s="69"/>
      <c r="G24" s="69"/>
      <c r="H24" s="69"/>
      <c r="I24" s="68"/>
      <c r="J24" s="68"/>
      <c r="K24" s="68"/>
      <c r="L24" s="68"/>
      <c r="M24" s="68"/>
      <c r="N24" s="68"/>
      <c r="O24" s="68"/>
      <c r="P24" s="68"/>
      <c r="Q24" s="63"/>
      <c r="R24" s="63"/>
      <c r="S24" s="63"/>
      <c r="T24" s="63"/>
      <c r="U24" s="63"/>
      <c r="V24" s="63"/>
      <c r="W24" s="63"/>
      <c r="X24" s="63"/>
      <c r="Y24" s="64"/>
      <c r="Z24" s="64"/>
    </row>
    <row r="25" spans="1:29">
      <c r="A25" s="2"/>
      <c r="B25" s="2"/>
      <c r="C25" s="2"/>
      <c r="E25" s="69"/>
      <c r="F25" s="69"/>
      <c r="G25" s="69"/>
      <c r="H25" s="69"/>
      <c r="I25" s="68"/>
      <c r="J25" s="68"/>
      <c r="K25" s="68"/>
      <c r="L25" s="68"/>
      <c r="M25" s="68"/>
      <c r="N25" s="68"/>
      <c r="O25" s="68"/>
      <c r="P25" s="68"/>
      <c r="Q25" s="63"/>
      <c r="R25" s="63"/>
      <c r="S25" s="63"/>
      <c r="T25" s="63"/>
      <c r="U25" s="63"/>
      <c r="V25" s="63"/>
      <c r="W25" s="63"/>
      <c r="X25" s="63"/>
      <c r="Y25" s="64"/>
      <c r="Z25" s="64"/>
    </row>
    <row r="26" spans="1:29">
      <c r="A26" s="2"/>
      <c r="B26" s="2"/>
      <c r="C26" s="2"/>
      <c r="E26" s="69"/>
      <c r="F26" s="69"/>
      <c r="G26" s="69"/>
      <c r="H26" s="69"/>
      <c r="I26" s="68"/>
      <c r="J26" s="68"/>
      <c r="K26" s="68"/>
      <c r="L26" s="68"/>
      <c r="M26" s="68"/>
      <c r="N26" s="68"/>
      <c r="O26" s="68"/>
      <c r="P26" s="68"/>
      <c r="Q26" s="63"/>
      <c r="R26" s="63"/>
      <c r="S26" s="63"/>
      <c r="T26" s="63"/>
      <c r="U26" s="63"/>
      <c r="V26" s="63"/>
      <c r="W26" s="63"/>
      <c r="X26" s="63"/>
      <c r="Y26" s="64"/>
      <c r="Z26" s="64"/>
    </row>
    <row r="27" spans="1:29">
      <c r="A27" s="2"/>
      <c r="B27" s="2"/>
      <c r="C27" s="2"/>
      <c r="E27" s="69"/>
      <c r="F27" s="69"/>
      <c r="G27" s="69"/>
      <c r="H27" s="69"/>
      <c r="I27" s="68"/>
      <c r="J27" s="68"/>
      <c r="K27" s="68"/>
      <c r="L27" s="68"/>
      <c r="M27" s="68"/>
      <c r="N27" s="68"/>
      <c r="O27" s="68"/>
      <c r="P27" s="68"/>
      <c r="Q27" s="63"/>
      <c r="R27" s="63"/>
      <c r="S27" s="63"/>
      <c r="T27" s="63"/>
      <c r="U27" s="63"/>
      <c r="V27" s="63"/>
      <c r="W27" s="63"/>
      <c r="X27" s="63"/>
      <c r="Y27" s="64"/>
      <c r="Z27" s="64"/>
      <c r="AB27" s="62"/>
      <c r="AC27" s="62"/>
    </row>
    <row r="28" spans="1:29">
      <c r="A28" s="2"/>
      <c r="B28" s="67"/>
      <c r="C28" s="67"/>
      <c r="E28" s="69"/>
      <c r="F28" s="69"/>
      <c r="G28" s="69"/>
      <c r="H28" s="69"/>
      <c r="I28" s="68"/>
      <c r="J28" s="68"/>
      <c r="K28" s="68"/>
      <c r="L28" s="68"/>
      <c r="M28" s="68"/>
      <c r="N28" s="68"/>
      <c r="O28" s="68"/>
      <c r="P28" s="68"/>
      <c r="Q28" s="63"/>
      <c r="R28" s="63"/>
      <c r="S28" s="63"/>
      <c r="T28" s="63"/>
      <c r="U28" s="63"/>
      <c r="V28" s="63"/>
      <c r="W28" s="63"/>
      <c r="X28" s="63"/>
      <c r="Y28" s="64"/>
      <c r="Z28" s="64"/>
      <c r="AB28" s="64"/>
      <c r="AC28" s="64"/>
    </row>
    <row r="29" spans="1:29">
      <c r="A29" s="2" t="str">
        <f>IF(ISBLANK('Basic Data'!A8),"",'Basic Data'!A8)</f>
        <v/>
      </c>
    </row>
    <row r="30" spans="1:29">
      <c r="A30" s="2"/>
    </row>
  </sheetData>
  <mergeCells count="4">
    <mergeCell ref="I3:L3"/>
    <mergeCell ref="M3:P3"/>
    <mergeCell ref="Q3:T3"/>
    <mergeCell ref="U3:X3"/>
  </mergeCells>
  <phoneticPr fontId="103" type="noConversion"/>
  <pageMargins left="0.7" right="0.7" top="0.75" bottom="0.75" header="0.3" footer="0.3"/>
  <pageSetup paperSize="9" orientation="portrait" horizontalDpi="200" verticalDpi="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D76213-876B-43AC-9687-5C2DE2F5348B}">
          <x14:formula1>
            <xm:f>'O&amp;M - Equipment Unit Rates'!$B$2:$B$6</xm:f>
          </x14:formula1>
          <xm:sqref>E20:H28 E5:H18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C27"/>
  <sheetViews>
    <sheetView workbookViewId="0">
      <selection activeCell="F30" sqref="F30"/>
    </sheetView>
  </sheetViews>
  <sheetFormatPr defaultRowHeight="15"/>
  <cols>
    <col min="1" max="1" width="32.140625" bestFit="1" customWidth="1"/>
    <col min="2" max="2" width="14.28515625" bestFit="1" customWidth="1"/>
    <col min="5" max="5" width="9.140625" style="2"/>
  </cols>
  <sheetData>
    <row r="2" spans="1:55" ht="15.75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</row>
    <row r="3" spans="1:55">
      <c r="A3" s="7" t="s">
        <v>0</v>
      </c>
      <c r="B3" s="22">
        <v>1</v>
      </c>
      <c r="C3" s="12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</row>
    <row r="4" spans="1:55">
      <c r="A4" s="8" t="s">
        <v>1</v>
      </c>
      <c r="B4" s="23">
        <v>0</v>
      </c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</row>
    <row r="5" spans="1:55">
      <c r="A5" s="8" t="s">
        <v>2</v>
      </c>
      <c r="B5" s="23">
        <v>0.1</v>
      </c>
      <c r="C5" s="13" t="s">
        <v>3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</row>
    <row r="6" spans="1:55">
      <c r="A6" s="8" t="s">
        <v>4</v>
      </c>
      <c r="B6" s="23">
        <v>0</v>
      </c>
      <c r="C6" s="13" t="s">
        <v>3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</row>
    <row r="7" spans="1:55" ht="15.75" thickBot="1">
      <c r="A7" s="9" t="s">
        <v>5</v>
      </c>
      <c r="B7" s="24" t="s">
        <v>6</v>
      </c>
      <c r="C7" s="15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</row>
    <row r="8" spans="1:55" ht="15.75" thickBo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</row>
    <row r="9" spans="1:55">
      <c r="A9" s="7" t="s">
        <v>7</v>
      </c>
      <c r="B9" s="17" t="s">
        <v>8</v>
      </c>
      <c r="C9" s="17" t="s">
        <v>9</v>
      </c>
      <c r="D9" s="17" t="s">
        <v>10</v>
      </c>
      <c r="E9" s="17" t="s">
        <v>26</v>
      </c>
      <c r="F9" s="17">
        <v>1</v>
      </c>
      <c r="G9" s="17">
        <v>2</v>
      </c>
      <c r="H9" s="17">
        <v>3</v>
      </c>
      <c r="I9" s="17">
        <v>4</v>
      </c>
      <c r="J9" s="17">
        <v>5</v>
      </c>
      <c r="K9" s="17">
        <v>6</v>
      </c>
      <c r="L9" s="17">
        <v>7</v>
      </c>
      <c r="M9" s="17">
        <v>8</v>
      </c>
      <c r="N9" s="17">
        <v>9</v>
      </c>
      <c r="O9" s="17">
        <v>10</v>
      </c>
      <c r="P9" s="17">
        <v>11</v>
      </c>
      <c r="Q9" s="17">
        <v>12</v>
      </c>
      <c r="R9" s="17">
        <v>13</v>
      </c>
      <c r="S9" s="17">
        <v>14</v>
      </c>
      <c r="T9" s="17">
        <v>15</v>
      </c>
      <c r="U9" s="17">
        <v>16</v>
      </c>
      <c r="V9" s="17">
        <v>17</v>
      </c>
      <c r="W9" s="17">
        <v>18</v>
      </c>
      <c r="X9" s="17">
        <v>19</v>
      </c>
      <c r="Y9" s="17">
        <v>20</v>
      </c>
      <c r="Z9" s="17">
        <v>21</v>
      </c>
      <c r="AA9" s="17">
        <v>22</v>
      </c>
      <c r="AB9" s="17">
        <v>23</v>
      </c>
      <c r="AC9" s="17">
        <v>24</v>
      </c>
      <c r="AD9" s="17">
        <v>25</v>
      </c>
      <c r="AE9" s="17">
        <v>26</v>
      </c>
      <c r="AF9" s="17">
        <v>27</v>
      </c>
      <c r="AG9" s="17">
        <v>28</v>
      </c>
      <c r="AH9" s="17">
        <v>29</v>
      </c>
      <c r="AI9" s="17">
        <v>30</v>
      </c>
      <c r="AJ9" s="17">
        <v>31</v>
      </c>
      <c r="AK9" s="17">
        <v>32</v>
      </c>
      <c r="AL9" s="17">
        <v>33</v>
      </c>
      <c r="AM9" s="17">
        <v>34</v>
      </c>
      <c r="AN9" s="17">
        <v>35</v>
      </c>
      <c r="AO9" s="17">
        <v>36</v>
      </c>
      <c r="AP9" s="17">
        <v>37</v>
      </c>
      <c r="AQ9" s="17">
        <v>38</v>
      </c>
      <c r="AR9" s="17">
        <v>39</v>
      </c>
      <c r="AS9" s="17">
        <v>40</v>
      </c>
      <c r="AT9" s="17">
        <v>41</v>
      </c>
      <c r="AU9" s="17">
        <v>42</v>
      </c>
      <c r="AV9" s="17">
        <v>43</v>
      </c>
      <c r="AW9" s="17">
        <v>44</v>
      </c>
      <c r="AX9" s="17">
        <v>45</v>
      </c>
      <c r="AY9" s="17">
        <v>46</v>
      </c>
      <c r="AZ9" s="17">
        <v>47</v>
      </c>
      <c r="BA9" s="17">
        <v>48</v>
      </c>
      <c r="BB9" s="17">
        <v>49</v>
      </c>
      <c r="BC9" s="18">
        <v>50</v>
      </c>
    </row>
    <row r="10" spans="1:55">
      <c r="A10" s="8" t="s">
        <v>11</v>
      </c>
      <c r="B10" s="11">
        <v>6</v>
      </c>
      <c r="C10" s="5">
        <v>3195.1300650977505</v>
      </c>
      <c r="D10" s="11">
        <v>1</v>
      </c>
      <c r="E10" s="11"/>
      <c r="F10" s="26">
        <f t="shared" ref="F10:U14" si="0">IF(MOD(F$9,$B10)=0,$C10,0)*($D10-$E10)</f>
        <v>0</v>
      </c>
      <c r="G10" s="26">
        <f t="shared" si="0"/>
        <v>0</v>
      </c>
      <c r="H10" s="26">
        <f t="shared" si="0"/>
        <v>0</v>
      </c>
      <c r="I10" s="26">
        <f t="shared" si="0"/>
        <v>0</v>
      </c>
      <c r="J10" s="26">
        <f t="shared" si="0"/>
        <v>0</v>
      </c>
      <c r="K10" s="26">
        <f t="shared" si="0"/>
        <v>3195.1300650977505</v>
      </c>
      <c r="L10" s="26">
        <f t="shared" si="0"/>
        <v>0</v>
      </c>
      <c r="M10" s="26">
        <f t="shared" si="0"/>
        <v>0</v>
      </c>
      <c r="N10" s="26">
        <f t="shared" si="0"/>
        <v>0</v>
      </c>
      <c r="O10" s="26">
        <f t="shared" si="0"/>
        <v>0</v>
      </c>
      <c r="P10" s="26">
        <f t="shared" si="0"/>
        <v>0</v>
      </c>
      <c r="Q10" s="26">
        <f t="shared" si="0"/>
        <v>3195.1300650977505</v>
      </c>
      <c r="R10" s="26">
        <f t="shared" si="0"/>
        <v>0</v>
      </c>
      <c r="S10" s="26">
        <f t="shared" si="0"/>
        <v>0</v>
      </c>
      <c r="T10" s="26">
        <f t="shared" si="0"/>
        <v>0</v>
      </c>
      <c r="U10" s="26">
        <f t="shared" si="0"/>
        <v>0</v>
      </c>
      <c r="V10" s="26">
        <f t="shared" ref="G10:BC15" si="1">IF(MOD(V$9,$B10)=0,$C10,0)*($D10-$E10)</f>
        <v>0</v>
      </c>
      <c r="W10" s="26">
        <f t="shared" si="1"/>
        <v>3195.1300650977505</v>
      </c>
      <c r="X10" s="26">
        <f t="shared" si="1"/>
        <v>0</v>
      </c>
      <c r="Y10" s="26">
        <f t="shared" si="1"/>
        <v>0</v>
      </c>
      <c r="Z10" s="26">
        <f t="shared" si="1"/>
        <v>0</v>
      </c>
      <c r="AA10" s="26">
        <f t="shared" si="1"/>
        <v>0</v>
      </c>
      <c r="AB10" s="26">
        <f t="shared" si="1"/>
        <v>0</v>
      </c>
      <c r="AC10" s="26">
        <f t="shared" si="1"/>
        <v>3195.1300650977505</v>
      </c>
      <c r="AD10" s="26">
        <f t="shared" si="1"/>
        <v>0</v>
      </c>
      <c r="AE10" s="26">
        <f t="shared" si="1"/>
        <v>0</v>
      </c>
      <c r="AF10" s="26">
        <f t="shared" si="1"/>
        <v>0</v>
      </c>
      <c r="AG10" s="26">
        <f t="shared" si="1"/>
        <v>0</v>
      </c>
      <c r="AH10" s="26">
        <f t="shared" si="1"/>
        <v>0</v>
      </c>
      <c r="AI10" s="26">
        <f t="shared" si="1"/>
        <v>3195.1300650977505</v>
      </c>
      <c r="AJ10" s="26">
        <f t="shared" si="1"/>
        <v>0</v>
      </c>
      <c r="AK10" s="26">
        <f t="shared" si="1"/>
        <v>0</v>
      </c>
      <c r="AL10" s="26">
        <f t="shared" si="1"/>
        <v>0</v>
      </c>
      <c r="AM10" s="26">
        <f t="shared" si="1"/>
        <v>0</v>
      </c>
      <c r="AN10" s="26">
        <f t="shared" si="1"/>
        <v>0</v>
      </c>
      <c r="AO10" s="26">
        <f t="shared" si="1"/>
        <v>3195.1300650977505</v>
      </c>
      <c r="AP10" s="26">
        <f t="shared" si="1"/>
        <v>0</v>
      </c>
      <c r="AQ10" s="26">
        <f t="shared" si="1"/>
        <v>0</v>
      </c>
      <c r="AR10" s="26">
        <f t="shared" si="1"/>
        <v>0</v>
      </c>
      <c r="AS10" s="26">
        <f t="shared" si="1"/>
        <v>0</v>
      </c>
      <c r="AT10" s="26">
        <f t="shared" si="1"/>
        <v>0</v>
      </c>
      <c r="AU10" s="26">
        <f t="shared" si="1"/>
        <v>3195.1300650977505</v>
      </c>
      <c r="AV10" s="26">
        <f t="shared" si="1"/>
        <v>0</v>
      </c>
      <c r="AW10" s="26">
        <f t="shared" si="1"/>
        <v>0</v>
      </c>
      <c r="AX10" s="26">
        <f t="shared" si="1"/>
        <v>0</v>
      </c>
      <c r="AY10" s="26">
        <f t="shared" si="1"/>
        <v>0</v>
      </c>
      <c r="AZ10" s="26">
        <f t="shared" si="1"/>
        <v>0</v>
      </c>
      <c r="BA10" s="26">
        <f t="shared" si="1"/>
        <v>3195.1300650977505</v>
      </c>
      <c r="BB10" s="26">
        <f t="shared" si="1"/>
        <v>0</v>
      </c>
      <c r="BC10" s="26">
        <f t="shared" si="1"/>
        <v>0</v>
      </c>
    </row>
    <row r="11" spans="1:55">
      <c r="A11" s="8" t="s">
        <v>12</v>
      </c>
      <c r="B11" s="11">
        <v>6</v>
      </c>
      <c r="C11" s="5">
        <v>36474.448360276008</v>
      </c>
      <c r="D11" s="11">
        <v>0</v>
      </c>
      <c r="E11" s="11"/>
      <c r="F11" s="26">
        <f t="shared" si="0"/>
        <v>0</v>
      </c>
      <c r="G11" s="26">
        <f t="shared" si="1"/>
        <v>0</v>
      </c>
      <c r="H11" s="26">
        <f t="shared" si="1"/>
        <v>0</v>
      </c>
      <c r="I11" s="26">
        <f t="shared" si="1"/>
        <v>0</v>
      </c>
      <c r="J11" s="26">
        <f t="shared" si="1"/>
        <v>0</v>
      </c>
      <c r="K11" s="26">
        <f t="shared" si="1"/>
        <v>0</v>
      </c>
      <c r="L11" s="26">
        <f t="shared" si="1"/>
        <v>0</v>
      </c>
      <c r="M11" s="26">
        <f t="shared" si="1"/>
        <v>0</v>
      </c>
      <c r="N11" s="26">
        <f t="shared" si="1"/>
        <v>0</v>
      </c>
      <c r="O11" s="26">
        <f t="shared" si="1"/>
        <v>0</v>
      </c>
      <c r="P11" s="26">
        <f t="shared" si="1"/>
        <v>0</v>
      </c>
      <c r="Q11" s="26">
        <f t="shared" si="1"/>
        <v>0</v>
      </c>
      <c r="R11" s="26">
        <f t="shared" si="1"/>
        <v>0</v>
      </c>
      <c r="S11" s="26">
        <f t="shared" si="1"/>
        <v>0</v>
      </c>
      <c r="T11" s="26">
        <f t="shared" si="1"/>
        <v>0</v>
      </c>
      <c r="U11" s="26">
        <f t="shared" si="1"/>
        <v>0</v>
      </c>
      <c r="V11" s="26">
        <f t="shared" si="1"/>
        <v>0</v>
      </c>
      <c r="W11" s="26">
        <f t="shared" si="1"/>
        <v>0</v>
      </c>
      <c r="X11" s="26">
        <f t="shared" si="1"/>
        <v>0</v>
      </c>
      <c r="Y11" s="26">
        <f t="shared" si="1"/>
        <v>0</v>
      </c>
      <c r="Z11" s="26">
        <f t="shared" si="1"/>
        <v>0</v>
      </c>
      <c r="AA11" s="26">
        <f t="shared" si="1"/>
        <v>0</v>
      </c>
      <c r="AB11" s="26">
        <f t="shared" si="1"/>
        <v>0</v>
      </c>
      <c r="AC11" s="26">
        <f t="shared" si="1"/>
        <v>0</v>
      </c>
      <c r="AD11" s="26">
        <f t="shared" si="1"/>
        <v>0</v>
      </c>
      <c r="AE11" s="26">
        <f t="shared" si="1"/>
        <v>0</v>
      </c>
      <c r="AF11" s="26">
        <f t="shared" si="1"/>
        <v>0</v>
      </c>
      <c r="AG11" s="26">
        <f t="shared" si="1"/>
        <v>0</v>
      </c>
      <c r="AH11" s="26">
        <f t="shared" si="1"/>
        <v>0</v>
      </c>
      <c r="AI11" s="26">
        <f t="shared" si="1"/>
        <v>0</v>
      </c>
      <c r="AJ11" s="26">
        <f t="shared" si="1"/>
        <v>0</v>
      </c>
      <c r="AK11" s="26">
        <f t="shared" si="1"/>
        <v>0</v>
      </c>
      <c r="AL11" s="26">
        <f t="shared" si="1"/>
        <v>0</v>
      </c>
      <c r="AM11" s="26">
        <f t="shared" si="1"/>
        <v>0</v>
      </c>
      <c r="AN11" s="26">
        <f t="shared" si="1"/>
        <v>0</v>
      </c>
      <c r="AO11" s="26">
        <f t="shared" si="1"/>
        <v>0</v>
      </c>
      <c r="AP11" s="26">
        <f t="shared" si="1"/>
        <v>0</v>
      </c>
      <c r="AQ11" s="26">
        <f t="shared" si="1"/>
        <v>0</v>
      </c>
      <c r="AR11" s="26">
        <f t="shared" si="1"/>
        <v>0</v>
      </c>
      <c r="AS11" s="26">
        <f t="shared" si="1"/>
        <v>0</v>
      </c>
      <c r="AT11" s="26">
        <f t="shared" si="1"/>
        <v>0</v>
      </c>
      <c r="AU11" s="26">
        <f t="shared" si="1"/>
        <v>0</v>
      </c>
      <c r="AV11" s="26">
        <f t="shared" si="1"/>
        <v>0</v>
      </c>
      <c r="AW11" s="26">
        <f t="shared" si="1"/>
        <v>0</v>
      </c>
      <c r="AX11" s="26">
        <f t="shared" si="1"/>
        <v>0</v>
      </c>
      <c r="AY11" s="26">
        <f t="shared" si="1"/>
        <v>0</v>
      </c>
      <c r="AZ11" s="26">
        <f t="shared" si="1"/>
        <v>0</v>
      </c>
      <c r="BA11" s="26">
        <f t="shared" si="1"/>
        <v>0</v>
      </c>
      <c r="BB11" s="26">
        <f t="shared" si="1"/>
        <v>0</v>
      </c>
      <c r="BC11" s="26">
        <f t="shared" si="1"/>
        <v>0</v>
      </c>
    </row>
    <row r="12" spans="1:55">
      <c r="A12" s="8" t="s">
        <v>13</v>
      </c>
      <c r="B12" s="11">
        <v>6</v>
      </c>
      <c r="C12" s="5">
        <v>3195.1300650977505</v>
      </c>
      <c r="D12" s="11">
        <v>0</v>
      </c>
      <c r="E12" s="11"/>
      <c r="F12" s="26">
        <f t="shared" si="0"/>
        <v>0</v>
      </c>
      <c r="G12" s="26">
        <f t="shared" si="1"/>
        <v>0</v>
      </c>
      <c r="H12" s="26">
        <f t="shared" si="1"/>
        <v>0</v>
      </c>
      <c r="I12" s="26">
        <f t="shared" si="1"/>
        <v>0</v>
      </c>
      <c r="J12" s="26">
        <f t="shared" si="1"/>
        <v>0</v>
      </c>
      <c r="K12" s="26">
        <f t="shared" si="1"/>
        <v>0</v>
      </c>
      <c r="L12" s="26">
        <f t="shared" si="1"/>
        <v>0</v>
      </c>
      <c r="M12" s="26">
        <f t="shared" si="1"/>
        <v>0</v>
      </c>
      <c r="N12" s="26">
        <f t="shared" si="1"/>
        <v>0</v>
      </c>
      <c r="O12" s="26">
        <f t="shared" si="1"/>
        <v>0</v>
      </c>
      <c r="P12" s="26">
        <f t="shared" si="1"/>
        <v>0</v>
      </c>
      <c r="Q12" s="26">
        <f t="shared" si="1"/>
        <v>0</v>
      </c>
      <c r="R12" s="26">
        <f t="shared" si="1"/>
        <v>0</v>
      </c>
      <c r="S12" s="26">
        <f t="shared" si="1"/>
        <v>0</v>
      </c>
      <c r="T12" s="26">
        <f t="shared" si="1"/>
        <v>0</v>
      </c>
      <c r="U12" s="26">
        <f t="shared" si="1"/>
        <v>0</v>
      </c>
      <c r="V12" s="26">
        <f t="shared" si="1"/>
        <v>0</v>
      </c>
      <c r="W12" s="26">
        <f t="shared" si="1"/>
        <v>0</v>
      </c>
      <c r="X12" s="26">
        <f t="shared" si="1"/>
        <v>0</v>
      </c>
      <c r="Y12" s="26">
        <f t="shared" si="1"/>
        <v>0</v>
      </c>
      <c r="Z12" s="26">
        <f t="shared" si="1"/>
        <v>0</v>
      </c>
      <c r="AA12" s="26">
        <f t="shared" si="1"/>
        <v>0</v>
      </c>
      <c r="AB12" s="26">
        <f t="shared" si="1"/>
        <v>0</v>
      </c>
      <c r="AC12" s="26">
        <f t="shared" si="1"/>
        <v>0</v>
      </c>
      <c r="AD12" s="26">
        <f t="shared" si="1"/>
        <v>0</v>
      </c>
      <c r="AE12" s="26">
        <f t="shared" si="1"/>
        <v>0</v>
      </c>
      <c r="AF12" s="26">
        <f t="shared" si="1"/>
        <v>0</v>
      </c>
      <c r="AG12" s="26">
        <f t="shared" si="1"/>
        <v>0</v>
      </c>
      <c r="AH12" s="26">
        <f t="shared" si="1"/>
        <v>0</v>
      </c>
      <c r="AI12" s="26">
        <f t="shared" si="1"/>
        <v>0</v>
      </c>
      <c r="AJ12" s="26">
        <f t="shared" si="1"/>
        <v>0</v>
      </c>
      <c r="AK12" s="26">
        <f t="shared" si="1"/>
        <v>0</v>
      </c>
      <c r="AL12" s="26">
        <f t="shared" si="1"/>
        <v>0</v>
      </c>
      <c r="AM12" s="26">
        <f t="shared" si="1"/>
        <v>0</v>
      </c>
      <c r="AN12" s="26">
        <f t="shared" si="1"/>
        <v>0</v>
      </c>
      <c r="AO12" s="26">
        <f t="shared" si="1"/>
        <v>0</v>
      </c>
      <c r="AP12" s="26">
        <f t="shared" si="1"/>
        <v>0</v>
      </c>
      <c r="AQ12" s="26">
        <f t="shared" si="1"/>
        <v>0</v>
      </c>
      <c r="AR12" s="26">
        <f t="shared" si="1"/>
        <v>0</v>
      </c>
      <c r="AS12" s="26">
        <f t="shared" si="1"/>
        <v>0</v>
      </c>
      <c r="AT12" s="26">
        <f t="shared" si="1"/>
        <v>0</v>
      </c>
      <c r="AU12" s="26">
        <f t="shared" si="1"/>
        <v>0</v>
      </c>
      <c r="AV12" s="26">
        <f t="shared" si="1"/>
        <v>0</v>
      </c>
      <c r="AW12" s="26">
        <f t="shared" si="1"/>
        <v>0</v>
      </c>
      <c r="AX12" s="26">
        <f t="shared" si="1"/>
        <v>0</v>
      </c>
      <c r="AY12" s="26">
        <f t="shared" si="1"/>
        <v>0</v>
      </c>
      <c r="AZ12" s="26">
        <f t="shared" si="1"/>
        <v>0</v>
      </c>
      <c r="BA12" s="26">
        <f t="shared" si="1"/>
        <v>0</v>
      </c>
      <c r="BB12" s="26">
        <f t="shared" si="1"/>
        <v>0</v>
      </c>
      <c r="BC12" s="26">
        <f t="shared" si="1"/>
        <v>0</v>
      </c>
    </row>
    <row r="13" spans="1:55">
      <c r="A13" s="8" t="s">
        <v>14</v>
      </c>
      <c r="B13" s="11">
        <v>6</v>
      </c>
      <c r="C13" s="5">
        <v>3195.1300650977505</v>
      </c>
      <c r="D13" s="11">
        <v>0</v>
      </c>
      <c r="E13" s="11"/>
      <c r="F13" s="26">
        <f t="shared" si="0"/>
        <v>0</v>
      </c>
      <c r="G13" s="26">
        <f t="shared" si="1"/>
        <v>0</v>
      </c>
      <c r="H13" s="26">
        <f t="shared" si="1"/>
        <v>0</v>
      </c>
      <c r="I13" s="26">
        <f t="shared" si="1"/>
        <v>0</v>
      </c>
      <c r="J13" s="26">
        <f t="shared" si="1"/>
        <v>0</v>
      </c>
      <c r="K13" s="26">
        <f t="shared" si="1"/>
        <v>0</v>
      </c>
      <c r="L13" s="26">
        <f t="shared" si="1"/>
        <v>0</v>
      </c>
      <c r="M13" s="26">
        <f t="shared" si="1"/>
        <v>0</v>
      </c>
      <c r="N13" s="26">
        <f t="shared" si="1"/>
        <v>0</v>
      </c>
      <c r="O13" s="26">
        <f t="shared" si="1"/>
        <v>0</v>
      </c>
      <c r="P13" s="26">
        <f t="shared" si="1"/>
        <v>0</v>
      </c>
      <c r="Q13" s="26">
        <f t="shared" si="1"/>
        <v>0</v>
      </c>
      <c r="R13" s="26">
        <f t="shared" si="1"/>
        <v>0</v>
      </c>
      <c r="S13" s="26">
        <f t="shared" si="1"/>
        <v>0</v>
      </c>
      <c r="T13" s="26">
        <f t="shared" si="1"/>
        <v>0</v>
      </c>
      <c r="U13" s="26">
        <f t="shared" si="1"/>
        <v>0</v>
      </c>
      <c r="V13" s="26">
        <f t="shared" si="1"/>
        <v>0</v>
      </c>
      <c r="W13" s="26">
        <f t="shared" si="1"/>
        <v>0</v>
      </c>
      <c r="X13" s="26">
        <f t="shared" si="1"/>
        <v>0</v>
      </c>
      <c r="Y13" s="26">
        <f t="shared" si="1"/>
        <v>0</v>
      </c>
      <c r="Z13" s="26">
        <f t="shared" si="1"/>
        <v>0</v>
      </c>
      <c r="AA13" s="26">
        <f t="shared" si="1"/>
        <v>0</v>
      </c>
      <c r="AB13" s="26">
        <f t="shared" si="1"/>
        <v>0</v>
      </c>
      <c r="AC13" s="26">
        <f t="shared" si="1"/>
        <v>0</v>
      </c>
      <c r="AD13" s="26">
        <f t="shared" si="1"/>
        <v>0</v>
      </c>
      <c r="AE13" s="26">
        <f t="shared" si="1"/>
        <v>0</v>
      </c>
      <c r="AF13" s="26">
        <f t="shared" si="1"/>
        <v>0</v>
      </c>
      <c r="AG13" s="26">
        <f t="shared" si="1"/>
        <v>0</v>
      </c>
      <c r="AH13" s="26">
        <f t="shared" si="1"/>
        <v>0</v>
      </c>
      <c r="AI13" s="26">
        <f t="shared" si="1"/>
        <v>0</v>
      </c>
      <c r="AJ13" s="26">
        <f t="shared" si="1"/>
        <v>0</v>
      </c>
      <c r="AK13" s="26">
        <f t="shared" si="1"/>
        <v>0</v>
      </c>
      <c r="AL13" s="26">
        <f t="shared" si="1"/>
        <v>0</v>
      </c>
      <c r="AM13" s="26">
        <f t="shared" si="1"/>
        <v>0</v>
      </c>
      <c r="AN13" s="26">
        <f t="shared" si="1"/>
        <v>0</v>
      </c>
      <c r="AO13" s="26">
        <f t="shared" si="1"/>
        <v>0</v>
      </c>
      <c r="AP13" s="26">
        <f t="shared" si="1"/>
        <v>0</v>
      </c>
      <c r="AQ13" s="26">
        <f t="shared" si="1"/>
        <v>0</v>
      </c>
      <c r="AR13" s="26">
        <f t="shared" si="1"/>
        <v>0</v>
      </c>
      <c r="AS13" s="26">
        <f t="shared" si="1"/>
        <v>0</v>
      </c>
      <c r="AT13" s="26">
        <f t="shared" si="1"/>
        <v>0</v>
      </c>
      <c r="AU13" s="26">
        <f t="shared" si="1"/>
        <v>0</v>
      </c>
      <c r="AV13" s="26">
        <f t="shared" si="1"/>
        <v>0</v>
      </c>
      <c r="AW13" s="26">
        <f t="shared" si="1"/>
        <v>0</v>
      </c>
      <c r="AX13" s="26">
        <f t="shared" si="1"/>
        <v>0</v>
      </c>
      <c r="AY13" s="26">
        <f t="shared" si="1"/>
        <v>0</v>
      </c>
      <c r="AZ13" s="26">
        <f t="shared" si="1"/>
        <v>0</v>
      </c>
      <c r="BA13" s="26">
        <f t="shared" si="1"/>
        <v>0</v>
      </c>
      <c r="BB13" s="26">
        <f t="shared" si="1"/>
        <v>0</v>
      </c>
      <c r="BC13" s="26">
        <f t="shared" si="1"/>
        <v>0</v>
      </c>
    </row>
    <row r="14" spans="1:55">
      <c r="A14" s="8" t="s">
        <v>15</v>
      </c>
      <c r="B14" s="11">
        <v>1</v>
      </c>
      <c r="C14" s="5">
        <v>18126.454500575004</v>
      </c>
      <c r="D14" s="11">
        <v>0</v>
      </c>
      <c r="E14" s="11"/>
      <c r="F14" s="26">
        <f t="shared" si="0"/>
        <v>0</v>
      </c>
      <c r="G14" s="26">
        <f t="shared" si="1"/>
        <v>0</v>
      </c>
      <c r="H14" s="26">
        <f t="shared" si="1"/>
        <v>0</v>
      </c>
      <c r="I14" s="26">
        <f t="shared" si="1"/>
        <v>0</v>
      </c>
      <c r="J14" s="26">
        <f t="shared" si="1"/>
        <v>0</v>
      </c>
      <c r="K14" s="26">
        <f t="shared" si="1"/>
        <v>0</v>
      </c>
      <c r="L14" s="26">
        <f t="shared" si="1"/>
        <v>0</v>
      </c>
      <c r="M14" s="26">
        <f t="shared" si="1"/>
        <v>0</v>
      </c>
      <c r="N14" s="26">
        <f t="shared" si="1"/>
        <v>0</v>
      </c>
      <c r="O14" s="26">
        <f t="shared" si="1"/>
        <v>0</v>
      </c>
      <c r="P14" s="26">
        <f t="shared" si="1"/>
        <v>0</v>
      </c>
      <c r="Q14" s="26">
        <f t="shared" si="1"/>
        <v>0</v>
      </c>
      <c r="R14" s="26">
        <f t="shared" si="1"/>
        <v>0</v>
      </c>
      <c r="S14" s="26">
        <f t="shared" si="1"/>
        <v>0</v>
      </c>
      <c r="T14" s="26">
        <f t="shared" si="1"/>
        <v>0</v>
      </c>
      <c r="U14" s="26">
        <f t="shared" si="1"/>
        <v>0</v>
      </c>
      <c r="V14" s="26">
        <f t="shared" si="1"/>
        <v>0</v>
      </c>
      <c r="W14" s="26">
        <f t="shared" si="1"/>
        <v>0</v>
      </c>
      <c r="X14" s="26">
        <f t="shared" si="1"/>
        <v>0</v>
      </c>
      <c r="Y14" s="26">
        <f t="shared" si="1"/>
        <v>0</v>
      </c>
      <c r="Z14" s="26">
        <f t="shared" si="1"/>
        <v>0</v>
      </c>
      <c r="AA14" s="26">
        <f t="shared" si="1"/>
        <v>0</v>
      </c>
      <c r="AB14" s="26">
        <f t="shared" si="1"/>
        <v>0</v>
      </c>
      <c r="AC14" s="26">
        <f t="shared" si="1"/>
        <v>0</v>
      </c>
      <c r="AD14" s="26">
        <f t="shared" si="1"/>
        <v>0</v>
      </c>
      <c r="AE14" s="26">
        <f t="shared" si="1"/>
        <v>0</v>
      </c>
      <c r="AF14" s="26">
        <f t="shared" si="1"/>
        <v>0</v>
      </c>
      <c r="AG14" s="26">
        <f t="shared" si="1"/>
        <v>0</v>
      </c>
      <c r="AH14" s="26">
        <f t="shared" si="1"/>
        <v>0</v>
      </c>
      <c r="AI14" s="26">
        <f t="shared" si="1"/>
        <v>0</v>
      </c>
      <c r="AJ14" s="26">
        <f t="shared" si="1"/>
        <v>0</v>
      </c>
      <c r="AK14" s="26">
        <f t="shared" si="1"/>
        <v>0</v>
      </c>
      <c r="AL14" s="26">
        <f t="shared" si="1"/>
        <v>0</v>
      </c>
      <c r="AM14" s="26">
        <f t="shared" si="1"/>
        <v>0</v>
      </c>
      <c r="AN14" s="26">
        <f t="shared" si="1"/>
        <v>0</v>
      </c>
      <c r="AO14" s="26">
        <f t="shared" si="1"/>
        <v>0</v>
      </c>
      <c r="AP14" s="26">
        <f t="shared" si="1"/>
        <v>0</v>
      </c>
      <c r="AQ14" s="26">
        <f t="shared" si="1"/>
        <v>0</v>
      </c>
      <c r="AR14" s="26">
        <f t="shared" si="1"/>
        <v>0</v>
      </c>
      <c r="AS14" s="26">
        <f t="shared" si="1"/>
        <v>0</v>
      </c>
      <c r="AT14" s="26">
        <f t="shared" si="1"/>
        <v>0</v>
      </c>
      <c r="AU14" s="26">
        <f t="shared" si="1"/>
        <v>0</v>
      </c>
      <c r="AV14" s="26">
        <f t="shared" si="1"/>
        <v>0</v>
      </c>
      <c r="AW14" s="26">
        <f t="shared" si="1"/>
        <v>0</v>
      </c>
      <c r="AX14" s="26">
        <f t="shared" si="1"/>
        <v>0</v>
      </c>
      <c r="AY14" s="26">
        <f t="shared" si="1"/>
        <v>0</v>
      </c>
      <c r="AZ14" s="26">
        <f t="shared" si="1"/>
        <v>0</v>
      </c>
      <c r="BA14" s="26">
        <f t="shared" si="1"/>
        <v>0</v>
      </c>
      <c r="BB14" s="26">
        <f t="shared" si="1"/>
        <v>0</v>
      </c>
      <c r="BC14" s="26">
        <f t="shared" si="1"/>
        <v>0</v>
      </c>
    </row>
    <row r="15" spans="1:55">
      <c r="A15" s="8" t="s">
        <v>16</v>
      </c>
      <c r="B15" s="11">
        <v>3</v>
      </c>
      <c r="C15" s="5">
        <v>58303.208296472003</v>
      </c>
      <c r="D15" s="11">
        <v>0</v>
      </c>
      <c r="E15" s="11">
        <f>D14</f>
        <v>0</v>
      </c>
      <c r="F15" s="26">
        <f>IF(MOD(F$9,$B15)=0,$C15,0)*($D15-$E15)</f>
        <v>0</v>
      </c>
      <c r="G15" s="26">
        <f t="shared" si="1"/>
        <v>0</v>
      </c>
      <c r="H15" s="26">
        <f t="shared" si="1"/>
        <v>0</v>
      </c>
      <c r="I15" s="26">
        <f t="shared" si="1"/>
        <v>0</v>
      </c>
      <c r="J15" s="26">
        <f t="shared" si="1"/>
        <v>0</v>
      </c>
      <c r="K15" s="26">
        <f t="shared" si="1"/>
        <v>0</v>
      </c>
      <c r="L15" s="26">
        <f t="shared" si="1"/>
        <v>0</v>
      </c>
      <c r="M15" s="26">
        <f t="shared" si="1"/>
        <v>0</v>
      </c>
      <c r="N15" s="26">
        <f t="shared" si="1"/>
        <v>0</v>
      </c>
      <c r="O15" s="26">
        <f t="shared" si="1"/>
        <v>0</v>
      </c>
      <c r="P15" s="26">
        <f t="shared" si="1"/>
        <v>0</v>
      </c>
      <c r="Q15" s="26">
        <f t="shared" si="1"/>
        <v>0</v>
      </c>
      <c r="R15" s="26">
        <f t="shared" si="1"/>
        <v>0</v>
      </c>
      <c r="S15" s="26">
        <f t="shared" si="1"/>
        <v>0</v>
      </c>
      <c r="T15" s="26">
        <f t="shared" si="1"/>
        <v>0</v>
      </c>
      <c r="U15" s="26">
        <f t="shared" si="1"/>
        <v>0</v>
      </c>
      <c r="V15" s="26">
        <f t="shared" si="1"/>
        <v>0</v>
      </c>
      <c r="W15" s="26">
        <f t="shared" si="1"/>
        <v>0</v>
      </c>
      <c r="X15" s="26">
        <f t="shared" si="1"/>
        <v>0</v>
      </c>
      <c r="Y15" s="26">
        <f t="shared" si="1"/>
        <v>0</v>
      </c>
      <c r="Z15" s="26">
        <f t="shared" si="1"/>
        <v>0</v>
      </c>
      <c r="AA15" s="26">
        <f t="shared" si="1"/>
        <v>0</v>
      </c>
      <c r="AB15" s="26">
        <f t="shared" si="1"/>
        <v>0</v>
      </c>
      <c r="AC15" s="26">
        <f t="shared" si="1"/>
        <v>0</v>
      </c>
      <c r="AD15" s="26">
        <f t="shared" si="1"/>
        <v>0</v>
      </c>
      <c r="AE15" s="26">
        <f t="shared" si="1"/>
        <v>0</v>
      </c>
      <c r="AF15" s="26">
        <f t="shared" ref="AF15:BC15" si="2">IF(MOD(AF$9,$B15)=0,$C15,0)*($D15-$E15)</f>
        <v>0</v>
      </c>
      <c r="AG15" s="26">
        <f t="shared" si="2"/>
        <v>0</v>
      </c>
      <c r="AH15" s="26">
        <f t="shared" si="2"/>
        <v>0</v>
      </c>
      <c r="AI15" s="26">
        <f t="shared" si="2"/>
        <v>0</v>
      </c>
      <c r="AJ15" s="26">
        <f t="shared" si="2"/>
        <v>0</v>
      </c>
      <c r="AK15" s="26">
        <f t="shared" si="2"/>
        <v>0</v>
      </c>
      <c r="AL15" s="26">
        <f t="shared" si="2"/>
        <v>0</v>
      </c>
      <c r="AM15" s="26">
        <f t="shared" si="2"/>
        <v>0</v>
      </c>
      <c r="AN15" s="26">
        <f t="shared" si="2"/>
        <v>0</v>
      </c>
      <c r="AO15" s="26">
        <f t="shared" si="2"/>
        <v>0</v>
      </c>
      <c r="AP15" s="26">
        <f t="shared" si="2"/>
        <v>0</v>
      </c>
      <c r="AQ15" s="26">
        <f t="shared" si="2"/>
        <v>0</v>
      </c>
      <c r="AR15" s="26">
        <f t="shared" si="2"/>
        <v>0</v>
      </c>
      <c r="AS15" s="26">
        <f t="shared" si="2"/>
        <v>0</v>
      </c>
      <c r="AT15" s="26">
        <f t="shared" si="2"/>
        <v>0</v>
      </c>
      <c r="AU15" s="26">
        <f t="shared" si="2"/>
        <v>0</v>
      </c>
      <c r="AV15" s="26">
        <f t="shared" si="2"/>
        <v>0</v>
      </c>
      <c r="AW15" s="26">
        <f t="shared" si="2"/>
        <v>0</v>
      </c>
      <c r="AX15" s="26">
        <f t="shared" si="2"/>
        <v>0</v>
      </c>
      <c r="AY15" s="26">
        <f t="shared" si="2"/>
        <v>0</v>
      </c>
      <c r="AZ15" s="26">
        <f t="shared" si="2"/>
        <v>0</v>
      </c>
      <c r="BA15" s="26">
        <f t="shared" si="2"/>
        <v>0</v>
      </c>
      <c r="BB15" s="26">
        <f t="shared" si="2"/>
        <v>0</v>
      </c>
      <c r="BC15" s="26">
        <f t="shared" si="2"/>
        <v>0</v>
      </c>
    </row>
    <row r="16" spans="1:55">
      <c r="A16" s="8" t="s">
        <v>17</v>
      </c>
      <c r="B16" s="11">
        <v>3</v>
      </c>
      <c r="C16" s="5">
        <v>72599.367151840008</v>
      </c>
      <c r="D16" s="11">
        <f>$B$6</f>
        <v>0</v>
      </c>
      <c r="E16" s="11"/>
      <c r="F16" s="26">
        <f t="shared" ref="F16:U17" si="3">IF(MOD(F$9,$B16)=0,$C16,0)*($D16-$E16)</f>
        <v>0</v>
      </c>
      <c r="G16" s="26">
        <f t="shared" si="3"/>
        <v>0</v>
      </c>
      <c r="H16" s="26">
        <f t="shared" si="3"/>
        <v>0</v>
      </c>
      <c r="I16" s="26">
        <f t="shared" si="3"/>
        <v>0</v>
      </c>
      <c r="J16" s="26">
        <f t="shared" si="3"/>
        <v>0</v>
      </c>
      <c r="K16" s="26">
        <f t="shared" si="3"/>
        <v>0</v>
      </c>
      <c r="L16" s="26">
        <f t="shared" si="3"/>
        <v>0</v>
      </c>
      <c r="M16" s="26">
        <f t="shared" si="3"/>
        <v>0</v>
      </c>
      <c r="N16" s="26">
        <f t="shared" si="3"/>
        <v>0</v>
      </c>
      <c r="O16" s="26">
        <f t="shared" si="3"/>
        <v>0</v>
      </c>
      <c r="P16" s="26">
        <f t="shared" si="3"/>
        <v>0</v>
      </c>
      <c r="Q16" s="26">
        <f t="shared" si="3"/>
        <v>0</v>
      </c>
      <c r="R16" s="26">
        <f t="shared" si="3"/>
        <v>0</v>
      </c>
      <c r="S16" s="26">
        <f t="shared" si="3"/>
        <v>0</v>
      </c>
      <c r="T16" s="26">
        <f t="shared" si="3"/>
        <v>0</v>
      </c>
      <c r="U16" s="26">
        <f t="shared" si="3"/>
        <v>0</v>
      </c>
      <c r="V16" s="26">
        <f t="shared" ref="G16:BC17" si="4">IF(MOD(V$9,$B16)=0,$C16,0)*($D16-$E16)</f>
        <v>0</v>
      </c>
      <c r="W16" s="26">
        <f t="shared" si="4"/>
        <v>0</v>
      </c>
      <c r="X16" s="26">
        <f t="shared" si="4"/>
        <v>0</v>
      </c>
      <c r="Y16" s="26">
        <f t="shared" si="4"/>
        <v>0</v>
      </c>
      <c r="Z16" s="26">
        <f t="shared" si="4"/>
        <v>0</v>
      </c>
      <c r="AA16" s="26">
        <f t="shared" si="4"/>
        <v>0</v>
      </c>
      <c r="AB16" s="26">
        <f t="shared" si="4"/>
        <v>0</v>
      </c>
      <c r="AC16" s="26">
        <f t="shared" si="4"/>
        <v>0</v>
      </c>
      <c r="AD16" s="26">
        <f t="shared" si="4"/>
        <v>0</v>
      </c>
      <c r="AE16" s="26">
        <f t="shared" si="4"/>
        <v>0</v>
      </c>
      <c r="AF16" s="26">
        <f t="shared" si="4"/>
        <v>0</v>
      </c>
      <c r="AG16" s="26">
        <f t="shared" si="4"/>
        <v>0</v>
      </c>
      <c r="AH16" s="26">
        <f t="shared" si="4"/>
        <v>0</v>
      </c>
      <c r="AI16" s="26">
        <f t="shared" si="4"/>
        <v>0</v>
      </c>
      <c r="AJ16" s="26">
        <f t="shared" si="4"/>
        <v>0</v>
      </c>
      <c r="AK16" s="26">
        <f t="shared" si="4"/>
        <v>0</v>
      </c>
      <c r="AL16" s="26">
        <f t="shared" si="4"/>
        <v>0</v>
      </c>
      <c r="AM16" s="26">
        <f t="shared" si="4"/>
        <v>0</v>
      </c>
      <c r="AN16" s="26">
        <f t="shared" si="4"/>
        <v>0</v>
      </c>
      <c r="AO16" s="26">
        <f t="shared" si="4"/>
        <v>0</v>
      </c>
      <c r="AP16" s="26">
        <f t="shared" si="4"/>
        <v>0</v>
      </c>
      <c r="AQ16" s="26">
        <f t="shared" si="4"/>
        <v>0</v>
      </c>
      <c r="AR16" s="26">
        <f t="shared" si="4"/>
        <v>0</v>
      </c>
      <c r="AS16" s="26">
        <f t="shared" si="4"/>
        <v>0</v>
      </c>
      <c r="AT16" s="26">
        <f t="shared" si="4"/>
        <v>0</v>
      </c>
      <c r="AU16" s="26">
        <f t="shared" si="4"/>
        <v>0</v>
      </c>
      <c r="AV16" s="26">
        <f t="shared" si="4"/>
        <v>0</v>
      </c>
      <c r="AW16" s="26">
        <f t="shared" si="4"/>
        <v>0</v>
      </c>
      <c r="AX16" s="26">
        <f t="shared" si="4"/>
        <v>0</v>
      </c>
      <c r="AY16" s="26">
        <f t="shared" si="4"/>
        <v>0</v>
      </c>
      <c r="AZ16" s="26">
        <f t="shared" si="4"/>
        <v>0</v>
      </c>
      <c r="BA16" s="26">
        <f t="shared" si="4"/>
        <v>0</v>
      </c>
      <c r="BB16" s="26">
        <f t="shared" si="4"/>
        <v>0</v>
      </c>
      <c r="BC16" s="26">
        <f t="shared" si="4"/>
        <v>0</v>
      </c>
    </row>
    <row r="17" spans="1:55">
      <c r="A17" s="8" t="s">
        <v>18</v>
      </c>
      <c r="B17" s="11">
        <v>20</v>
      </c>
      <c r="C17" s="5">
        <v>7820.8841801380013</v>
      </c>
      <c r="D17" s="11">
        <v>1</v>
      </c>
      <c r="E17" s="11"/>
      <c r="F17" s="26">
        <f t="shared" si="3"/>
        <v>0</v>
      </c>
      <c r="G17" s="26">
        <f t="shared" si="4"/>
        <v>0</v>
      </c>
      <c r="H17" s="26">
        <f t="shared" si="4"/>
        <v>0</v>
      </c>
      <c r="I17" s="26">
        <f t="shared" si="4"/>
        <v>0</v>
      </c>
      <c r="J17" s="26">
        <f t="shared" si="4"/>
        <v>0</v>
      </c>
      <c r="K17" s="26">
        <f t="shared" si="4"/>
        <v>0</v>
      </c>
      <c r="L17" s="26">
        <f t="shared" si="4"/>
        <v>0</v>
      </c>
      <c r="M17" s="26">
        <f t="shared" si="4"/>
        <v>0</v>
      </c>
      <c r="N17" s="26">
        <f t="shared" si="4"/>
        <v>0</v>
      </c>
      <c r="O17" s="26">
        <f t="shared" si="4"/>
        <v>0</v>
      </c>
      <c r="P17" s="26">
        <f t="shared" si="4"/>
        <v>0</v>
      </c>
      <c r="Q17" s="26">
        <f t="shared" si="4"/>
        <v>0</v>
      </c>
      <c r="R17" s="26">
        <f t="shared" si="4"/>
        <v>0</v>
      </c>
      <c r="S17" s="26">
        <f t="shared" si="4"/>
        <v>0</v>
      </c>
      <c r="T17" s="26">
        <f t="shared" si="4"/>
        <v>0</v>
      </c>
      <c r="U17" s="26">
        <f t="shared" si="4"/>
        <v>0</v>
      </c>
      <c r="V17" s="26">
        <f t="shared" si="4"/>
        <v>0</v>
      </c>
      <c r="W17" s="26">
        <f t="shared" si="4"/>
        <v>0</v>
      </c>
      <c r="X17" s="26">
        <f t="shared" si="4"/>
        <v>0</v>
      </c>
      <c r="Y17" s="26">
        <f t="shared" si="4"/>
        <v>7820.8841801380013</v>
      </c>
      <c r="Z17" s="26">
        <f t="shared" si="4"/>
        <v>0</v>
      </c>
      <c r="AA17" s="26">
        <f t="shared" si="4"/>
        <v>0</v>
      </c>
      <c r="AB17" s="26">
        <f t="shared" si="4"/>
        <v>0</v>
      </c>
      <c r="AC17" s="26">
        <f t="shared" si="4"/>
        <v>0</v>
      </c>
      <c r="AD17" s="26">
        <f t="shared" si="4"/>
        <v>0</v>
      </c>
      <c r="AE17" s="26">
        <f t="shared" si="4"/>
        <v>0</v>
      </c>
      <c r="AF17" s="26">
        <f t="shared" si="4"/>
        <v>0</v>
      </c>
      <c r="AG17" s="26">
        <f t="shared" si="4"/>
        <v>0</v>
      </c>
      <c r="AH17" s="26">
        <f t="shared" si="4"/>
        <v>0</v>
      </c>
      <c r="AI17" s="26">
        <f t="shared" si="4"/>
        <v>0</v>
      </c>
      <c r="AJ17" s="26">
        <f t="shared" si="4"/>
        <v>0</v>
      </c>
      <c r="AK17" s="26">
        <f t="shared" si="4"/>
        <v>0</v>
      </c>
      <c r="AL17" s="26">
        <f t="shared" si="4"/>
        <v>0</v>
      </c>
      <c r="AM17" s="26">
        <f t="shared" si="4"/>
        <v>0</v>
      </c>
      <c r="AN17" s="26">
        <f t="shared" si="4"/>
        <v>0</v>
      </c>
      <c r="AO17" s="26">
        <f t="shared" si="4"/>
        <v>0</v>
      </c>
      <c r="AP17" s="26">
        <f t="shared" si="4"/>
        <v>0</v>
      </c>
      <c r="AQ17" s="26">
        <f t="shared" si="4"/>
        <v>0</v>
      </c>
      <c r="AR17" s="26">
        <f t="shared" si="4"/>
        <v>0</v>
      </c>
      <c r="AS17" s="26">
        <f t="shared" si="4"/>
        <v>7820.8841801380013</v>
      </c>
      <c r="AT17" s="26">
        <f t="shared" si="4"/>
        <v>0</v>
      </c>
      <c r="AU17" s="26">
        <f t="shared" si="4"/>
        <v>0</v>
      </c>
      <c r="AV17" s="26">
        <f t="shared" si="4"/>
        <v>0</v>
      </c>
      <c r="AW17" s="26">
        <f t="shared" si="4"/>
        <v>0</v>
      </c>
      <c r="AX17" s="26">
        <f t="shared" si="4"/>
        <v>0</v>
      </c>
      <c r="AY17" s="26">
        <f t="shared" si="4"/>
        <v>0</v>
      </c>
      <c r="AZ17" s="26">
        <f t="shared" si="4"/>
        <v>0</v>
      </c>
      <c r="BA17" s="26">
        <f t="shared" si="4"/>
        <v>0</v>
      </c>
      <c r="BB17" s="26">
        <f t="shared" si="4"/>
        <v>0</v>
      </c>
      <c r="BC17" s="26">
        <f t="shared" si="4"/>
        <v>0</v>
      </c>
    </row>
    <row r="18" spans="1:55" ht="15.75" thickBot="1">
      <c r="A18" s="9" t="s">
        <v>19</v>
      </c>
      <c r="B18" s="14"/>
      <c r="C18" s="14"/>
      <c r="D18" s="14">
        <f>Summary!B4</f>
        <v>30</v>
      </c>
      <c r="E18" s="14"/>
      <c r="F18" s="21">
        <f>SUM(F10:F17)</f>
        <v>0</v>
      </c>
      <c r="G18" s="21">
        <f t="shared" ref="G18:BC18" si="5">SUM(G10:G17)</f>
        <v>0</v>
      </c>
      <c r="H18" s="21">
        <f t="shared" si="5"/>
        <v>0</v>
      </c>
      <c r="I18" s="21">
        <f t="shared" si="5"/>
        <v>0</v>
      </c>
      <c r="J18" s="21">
        <f t="shared" si="5"/>
        <v>0</v>
      </c>
      <c r="K18" s="21">
        <f t="shared" si="5"/>
        <v>3195.1300650977505</v>
      </c>
      <c r="L18" s="21">
        <f t="shared" si="5"/>
        <v>0</v>
      </c>
      <c r="M18" s="21">
        <f t="shared" si="5"/>
        <v>0</v>
      </c>
      <c r="N18" s="21">
        <f t="shared" si="5"/>
        <v>0</v>
      </c>
      <c r="O18" s="21">
        <f t="shared" si="5"/>
        <v>0</v>
      </c>
      <c r="P18" s="21">
        <f t="shared" si="5"/>
        <v>0</v>
      </c>
      <c r="Q18" s="21">
        <f t="shared" si="5"/>
        <v>3195.1300650977505</v>
      </c>
      <c r="R18" s="21">
        <f t="shared" si="5"/>
        <v>0</v>
      </c>
      <c r="S18" s="21">
        <f t="shared" si="5"/>
        <v>0</v>
      </c>
      <c r="T18" s="21">
        <f t="shared" si="5"/>
        <v>0</v>
      </c>
      <c r="U18" s="21">
        <f t="shared" si="5"/>
        <v>0</v>
      </c>
      <c r="V18" s="21">
        <f t="shared" si="5"/>
        <v>0</v>
      </c>
      <c r="W18" s="21">
        <f t="shared" si="5"/>
        <v>3195.1300650977505</v>
      </c>
      <c r="X18" s="21">
        <f t="shared" si="5"/>
        <v>0</v>
      </c>
      <c r="Y18" s="21">
        <f t="shared" si="5"/>
        <v>7820.8841801380013</v>
      </c>
      <c r="Z18" s="21">
        <f t="shared" si="5"/>
        <v>0</v>
      </c>
      <c r="AA18" s="21">
        <f t="shared" si="5"/>
        <v>0</v>
      </c>
      <c r="AB18" s="21">
        <f t="shared" si="5"/>
        <v>0</v>
      </c>
      <c r="AC18" s="21">
        <f t="shared" si="5"/>
        <v>3195.1300650977505</v>
      </c>
      <c r="AD18" s="21">
        <f t="shared" si="5"/>
        <v>0</v>
      </c>
      <c r="AE18" s="21">
        <f t="shared" si="5"/>
        <v>0</v>
      </c>
      <c r="AF18" s="21">
        <f t="shared" si="5"/>
        <v>0</v>
      </c>
      <c r="AG18" s="21">
        <f t="shared" si="5"/>
        <v>0</v>
      </c>
      <c r="AH18" s="21">
        <f t="shared" si="5"/>
        <v>0</v>
      </c>
      <c r="AI18" s="21">
        <f t="shared" si="5"/>
        <v>3195.1300650977505</v>
      </c>
      <c r="AJ18" s="21">
        <f t="shared" si="5"/>
        <v>0</v>
      </c>
      <c r="AK18" s="21">
        <f t="shared" si="5"/>
        <v>0</v>
      </c>
      <c r="AL18" s="21">
        <f t="shared" si="5"/>
        <v>0</v>
      </c>
      <c r="AM18" s="21">
        <f t="shared" si="5"/>
        <v>0</v>
      </c>
      <c r="AN18" s="21">
        <f t="shared" si="5"/>
        <v>0</v>
      </c>
      <c r="AO18" s="21">
        <f t="shared" si="5"/>
        <v>3195.1300650977505</v>
      </c>
      <c r="AP18" s="21">
        <f t="shared" si="5"/>
        <v>0</v>
      </c>
      <c r="AQ18" s="21">
        <f t="shared" si="5"/>
        <v>0</v>
      </c>
      <c r="AR18" s="21">
        <f t="shared" si="5"/>
        <v>0</v>
      </c>
      <c r="AS18" s="21">
        <f t="shared" si="5"/>
        <v>7820.8841801380013</v>
      </c>
      <c r="AT18" s="21">
        <f t="shared" si="5"/>
        <v>0</v>
      </c>
      <c r="AU18" s="21">
        <f t="shared" si="5"/>
        <v>3195.1300650977505</v>
      </c>
      <c r="AV18" s="21">
        <f t="shared" si="5"/>
        <v>0</v>
      </c>
      <c r="AW18" s="21">
        <f t="shared" si="5"/>
        <v>0</v>
      </c>
      <c r="AX18" s="21">
        <f t="shared" si="5"/>
        <v>0</v>
      </c>
      <c r="AY18" s="21">
        <f t="shared" si="5"/>
        <v>0</v>
      </c>
      <c r="AZ18" s="21">
        <f t="shared" si="5"/>
        <v>0</v>
      </c>
      <c r="BA18" s="21">
        <f t="shared" si="5"/>
        <v>3195.1300650977505</v>
      </c>
      <c r="BB18" s="21">
        <f t="shared" si="5"/>
        <v>0</v>
      </c>
      <c r="BC18" s="21">
        <f t="shared" si="5"/>
        <v>0</v>
      </c>
    </row>
    <row r="19" spans="1:55" ht="15.75" thickBot="1">
      <c r="A19" s="6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</row>
    <row r="20" spans="1:55" ht="15.75" thickBot="1">
      <c r="A20" s="20" t="s">
        <v>20</v>
      </c>
      <c r="B20" s="28">
        <f>AVERAGE(F18:INDEX(F18:BC18,1,Summary!B4))</f>
        <v>793.21781685422513</v>
      </c>
      <c r="C20" s="2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</row>
    <row r="21" spans="1:5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</row>
    <row r="23" spans="1:55">
      <c r="A23" t="s">
        <v>21</v>
      </c>
      <c r="B23" s="1">
        <f ca="1">SUM(OFFSET($F$18,0,0,1,$D$18))</f>
        <v>23796.534505626754</v>
      </c>
    </row>
    <row r="27" spans="1:55">
      <c r="D27" s="27"/>
      <c r="E27" s="27"/>
    </row>
  </sheetData>
  <dataValidations disablePrompts="1" count="1">
    <dataValidation type="list" allowBlank="1" showInputMessage="1" showErrorMessage="1" sqref="B7" xr:uid="{00000000-0002-0000-0100-000000000000}">
      <formula1>"Polymer,Porcelain"</formula1>
    </dataValidation>
  </dataValidations>
  <pageMargins left="0.7" right="0.7" top="0.75" bottom="0.75" header="0.3" footer="0.3"/>
  <pageSetup paperSize="8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38"/>
  <sheetViews>
    <sheetView zoomScale="70" zoomScaleNormal="70" workbookViewId="0">
      <selection activeCell="K51" sqref="K51"/>
    </sheetView>
  </sheetViews>
  <sheetFormatPr defaultColWidth="9.140625" defaultRowHeight="15"/>
  <cols>
    <col min="1" max="1" width="38.5703125" style="2" bestFit="1" customWidth="1"/>
    <col min="2" max="3" width="6.42578125" style="2" customWidth="1"/>
    <col min="4" max="4" width="21.28515625" style="2" customWidth="1"/>
    <col min="5" max="5" width="5.7109375" style="2" bestFit="1" customWidth="1"/>
    <col min="6" max="12" width="14.5703125" style="2" bestFit="1" customWidth="1"/>
    <col min="13" max="13" width="17.140625" style="2" bestFit="1" customWidth="1"/>
    <col min="14" max="16" width="14.5703125" style="2" bestFit="1" customWidth="1"/>
    <col min="17" max="17" width="15" style="2" bestFit="1" customWidth="1"/>
    <col min="18" max="20" width="14.5703125" style="2" bestFit="1" customWidth="1"/>
    <col min="21" max="21" width="17.140625" style="2" bestFit="1" customWidth="1"/>
    <col min="22" max="24" width="14.5703125" style="2" bestFit="1" customWidth="1"/>
    <col min="25" max="25" width="15" style="2" bestFit="1" customWidth="1"/>
    <col min="26" max="28" width="14.5703125" style="2" bestFit="1" customWidth="1"/>
    <col min="29" max="29" width="15" style="2" bestFit="1" customWidth="1"/>
    <col min="30" max="32" width="14.5703125" style="2" bestFit="1" customWidth="1"/>
    <col min="33" max="33" width="15" style="2" bestFit="1" customWidth="1"/>
    <col min="34" max="34" width="14.5703125" style="2" bestFit="1" customWidth="1"/>
    <col min="35" max="35" width="15" style="2" bestFit="1" customWidth="1"/>
    <col min="36" max="40" width="14.5703125" style="2" bestFit="1" customWidth="1"/>
    <col min="41" max="41" width="15" style="2" bestFit="1" customWidth="1"/>
    <col min="42" max="44" width="14.5703125" style="2" bestFit="1" customWidth="1"/>
    <col min="45" max="45" width="15" style="2" bestFit="1" customWidth="1"/>
    <col min="46" max="52" width="14.5703125" style="2" bestFit="1" customWidth="1"/>
    <col min="53" max="53" width="15" style="2" bestFit="1" customWidth="1"/>
    <col min="54" max="55" width="14.5703125" style="2" bestFit="1" customWidth="1"/>
    <col min="56" max="16384" width="9.140625" style="2"/>
  </cols>
  <sheetData>
    <row r="1" spans="1:55">
      <c r="A1" s="3"/>
      <c r="B1" s="3"/>
      <c r="C1" s="3"/>
    </row>
    <row r="2" spans="1:55" ht="23.25">
      <c r="A2" s="56" t="s">
        <v>115</v>
      </c>
      <c r="B2" s="56"/>
      <c r="C2" s="56"/>
    </row>
    <row r="4" spans="1:55" s="36" customFormat="1" ht="15.75" thickBot="1">
      <c r="A4" s="16" t="s">
        <v>116</v>
      </c>
      <c r="B4" s="6"/>
      <c r="C4" s="35"/>
    </row>
    <row r="5" spans="1:55" s="35" customFormat="1">
      <c r="F5" s="35" t="s">
        <v>34</v>
      </c>
    </row>
    <row r="6" spans="1:55" s="35" customFormat="1">
      <c r="A6" s="37" t="s">
        <v>7</v>
      </c>
      <c r="B6" s="37" t="s">
        <v>35</v>
      </c>
      <c r="C6" s="37" t="s">
        <v>36</v>
      </c>
      <c r="D6" s="37" t="s">
        <v>37</v>
      </c>
      <c r="E6" s="37" t="s">
        <v>38</v>
      </c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>
        <v>6</v>
      </c>
      <c r="L6" s="37">
        <v>7</v>
      </c>
      <c r="M6" s="37">
        <v>8</v>
      </c>
      <c r="N6" s="37">
        <v>9</v>
      </c>
      <c r="O6" s="37">
        <v>10</v>
      </c>
      <c r="P6" s="37">
        <v>11</v>
      </c>
      <c r="Q6" s="37">
        <v>12</v>
      </c>
      <c r="R6" s="37">
        <v>13</v>
      </c>
      <c r="S6" s="37">
        <v>14</v>
      </c>
      <c r="T6" s="37">
        <v>15</v>
      </c>
      <c r="U6" s="37">
        <v>16</v>
      </c>
      <c r="V6" s="37">
        <v>17</v>
      </c>
      <c r="W6" s="37">
        <v>18</v>
      </c>
      <c r="X6" s="37">
        <v>19</v>
      </c>
      <c r="Y6" s="37">
        <v>20</v>
      </c>
      <c r="Z6" s="37">
        <v>21</v>
      </c>
      <c r="AA6" s="37">
        <v>22</v>
      </c>
      <c r="AB6" s="37">
        <v>23</v>
      </c>
      <c r="AC6" s="37">
        <v>24</v>
      </c>
      <c r="AD6" s="37">
        <v>25</v>
      </c>
      <c r="AE6" s="37">
        <v>26</v>
      </c>
      <c r="AF6" s="37">
        <v>27</v>
      </c>
      <c r="AG6" s="37">
        <v>28</v>
      </c>
      <c r="AH6" s="37">
        <v>29</v>
      </c>
      <c r="AI6" s="37">
        <v>30</v>
      </c>
      <c r="AJ6" s="37">
        <v>31</v>
      </c>
      <c r="AK6" s="37">
        <v>32</v>
      </c>
      <c r="AL6" s="37">
        <v>33</v>
      </c>
      <c r="AM6" s="37">
        <v>34</v>
      </c>
      <c r="AN6" s="37">
        <v>35</v>
      </c>
      <c r="AO6" s="37">
        <v>36</v>
      </c>
      <c r="AP6" s="37">
        <v>37</v>
      </c>
      <c r="AQ6" s="37">
        <v>38</v>
      </c>
      <c r="AR6" s="37">
        <v>39</v>
      </c>
      <c r="AS6" s="37">
        <v>40</v>
      </c>
      <c r="AT6" s="37">
        <v>41</v>
      </c>
      <c r="AU6" s="37">
        <v>42</v>
      </c>
      <c r="AV6" s="37">
        <v>43</v>
      </c>
      <c r="AW6" s="37">
        <v>44</v>
      </c>
      <c r="AX6" s="37">
        <v>45</v>
      </c>
      <c r="AY6" s="37">
        <v>46</v>
      </c>
      <c r="AZ6" s="37">
        <v>47</v>
      </c>
      <c r="BA6" s="37">
        <v>48</v>
      </c>
      <c r="BB6" s="37">
        <v>49</v>
      </c>
      <c r="BC6" s="37">
        <v>50</v>
      </c>
    </row>
    <row r="7" spans="1:55" s="36" customFormat="1">
      <c r="A7" s="37" t="s">
        <v>39</v>
      </c>
      <c r="B7" s="37">
        <v>0</v>
      </c>
      <c r="C7" s="37"/>
      <c r="D7" s="38"/>
      <c r="E7" s="38">
        <v>0</v>
      </c>
      <c r="F7" s="39" t="e">
        <f>$E7*VLOOKUP($A7&amp;" - Total Cost",#REF!,'O&amp;M - Site'!F$6+5,FALSE)</f>
        <v>#REF!</v>
      </c>
      <c r="G7" s="39" t="e">
        <f>$E7*VLOOKUP($A7&amp;" - Total Cost",#REF!,'O&amp;M - Site'!G$6+5,FALSE)</f>
        <v>#REF!</v>
      </c>
      <c r="H7" s="39" t="e">
        <f>$E7*VLOOKUP($A7&amp;" - Total Cost",#REF!,'O&amp;M - Site'!H$6+5,FALSE)</f>
        <v>#REF!</v>
      </c>
      <c r="I7" s="39" t="e">
        <f>$E7*VLOOKUP($A7&amp;" - Total Cost",#REF!,'O&amp;M - Site'!I$6+5,FALSE)</f>
        <v>#REF!</v>
      </c>
      <c r="J7" s="39" t="e">
        <f>$E7*VLOOKUP($A7&amp;" - Total Cost",#REF!,'O&amp;M - Site'!J$6+5,FALSE)</f>
        <v>#REF!</v>
      </c>
      <c r="K7" s="39" t="e">
        <f>$E7*VLOOKUP($A7&amp;" - Total Cost",#REF!,'O&amp;M - Site'!K$6+5,FALSE)</f>
        <v>#REF!</v>
      </c>
      <c r="L7" s="39" t="e">
        <f>$E7*VLOOKUP($A7&amp;" - Total Cost",#REF!,'O&amp;M - Site'!L$6+5,FALSE)</f>
        <v>#REF!</v>
      </c>
      <c r="M7" s="39" t="e">
        <f>$E7*VLOOKUP($A7&amp;" - Total Cost",#REF!,'O&amp;M - Site'!M$6+5,FALSE)</f>
        <v>#REF!</v>
      </c>
      <c r="N7" s="39" t="e">
        <f>$E7*VLOOKUP($A7&amp;" - Total Cost",#REF!,'O&amp;M - Site'!N$6+5,FALSE)</f>
        <v>#REF!</v>
      </c>
      <c r="O7" s="39" t="e">
        <f>$E7*VLOOKUP($A7&amp;" - Total Cost",#REF!,'O&amp;M - Site'!O$6+5,FALSE)</f>
        <v>#REF!</v>
      </c>
      <c r="P7" s="39" t="e">
        <f>$E7*VLOOKUP($A7&amp;" - Total Cost",#REF!,'O&amp;M - Site'!P$6+5,FALSE)</f>
        <v>#REF!</v>
      </c>
      <c r="Q7" s="39" t="e">
        <f>$E7*VLOOKUP($A7&amp;" - Total Cost",#REF!,'O&amp;M - Site'!Q$6+5,FALSE)</f>
        <v>#REF!</v>
      </c>
      <c r="R7" s="39" t="e">
        <f>$E7*VLOOKUP($A7&amp;" - Total Cost",#REF!,'O&amp;M - Site'!R$6+5,FALSE)</f>
        <v>#REF!</v>
      </c>
      <c r="S7" s="39" t="e">
        <f>$E7*VLOOKUP($A7&amp;" - Total Cost",#REF!,'O&amp;M - Site'!S$6+5,FALSE)</f>
        <v>#REF!</v>
      </c>
      <c r="T7" s="39" t="e">
        <f>$E7*VLOOKUP($A7&amp;" - Total Cost",#REF!,'O&amp;M - Site'!T$6+5,FALSE)</f>
        <v>#REF!</v>
      </c>
      <c r="U7" s="39" t="e">
        <f>$E7*VLOOKUP($A7&amp;" - Total Cost",#REF!,'O&amp;M - Site'!U$6+5,FALSE)</f>
        <v>#REF!</v>
      </c>
      <c r="V7" s="39" t="e">
        <f>$E7*VLOOKUP($A7&amp;" - Total Cost",#REF!,'O&amp;M - Site'!V$6+5,FALSE)</f>
        <v>#REF!</v>
      </c>
      <c r="W7" s="39" t="e">
        <f>$E7*VLOOKUP($A7&amp;" - Total Cost",#REF!,'O&amp;M - Site'!W$6+5,FALSE)</f>
        <v>#REF!</v>
      </c>
      <c r="X7" s="39" t="e">
        <f>$E7*VLOOKUP($A7&amp;" - Total Cost",#REF!,'O&amp;M - Site'!X$6+5,FALSE)</f>
        <v>#REF!</v>
      </c>
      <c r="Y7" s="39" t="e">
        <f>$E7*VLOOKUP($A7&amp;" - Total Cost",#REF!,'O&amp;M - Site'!Y$6+5,FALSE)</f>
        <v>#REF!</v>
      </c>
      <c r="Z7" s="39" t="e">
        <f>$E7*VLOOKUP($A7&amp;" - Total Cost",#REF!,'O&amp;M - Site'!Z$6+5,FALSE)</f>
        <v>#REF!</v>
      </c>
      <c r="AA7" s="39" t="e">
        <f>$E7*VLOOKUP($A7&amp;" - Total Cost",#REF!,'O&amp;M - Site'!AA$6+5,FALSE)</f>
        <v>#REF!</v>
      </c>
      <c r="AB7" s="39" t="e">
        <f>$E7*VLOOKUP($A7&amp;" - Total Cost",#REF!,'O&amp;M - Site'!AB$6+5,FALSE)</f>
        <v>#REF!</v>
      </c>
      <c r="AC7" s="39" t="e">
        <f>$E7*VLOOKUP($A7&amp;" - Total Cost",#REF!,'O&amp;M - Site'!AC$6+5,FALSE)</f>
        <v>#REF!</v>
      </c>
      <c r="AD7" s="39" t="e">
        <f>$E7*VLOOKUP($A7&amp;" - Total Cost",#REF!,'O&amp;M - Site'!AD$6+5,FALSE)</f>
        <v>#REF!</v>
      </c>
      <c r="AE7" s="39" t="e">
        <f>$E7*VLOOKUP($A7&amp;" - Total Cost",#REF!,'O&amp;M - Site'!AE$6+5,FALSE)</f>
        <v>#REF!</v>
      </c>
      <c r="AF7" s="39" t="e">
        <f>$E7*VLOOKUP($A7&amp;" - Total Cost",#REF!,'O&amp;M - Site'!AF$6+5,FALSE)</f>
        <v>#REF!</v>
      </c>
      <c r="AG7" s="39" t="e">
        <f>$E7*VLOOKUP($A7&amp;" - Total Cost",#REF!,'O&amp;M - Site'!AG$6+5,FALSE)</f>
        <v>#REF!</v>
      </c>
      <c r="AH7" s="39" t="e">
        <f>$E7*VLOOKUP($A7&amp;" - Total Cost",#REF!,'O&amp;M - Site'!AH$6+5,FALSE)</f>
        <v>#REF!</v>
      </c>
      <c r="AI7" s="39" t="e">
        <f>$E7*VLOOKUP($A7&amp;" - Total Cost",#REF!,'O&amp;M - Site'!AI$6+5,FALSE)</f>
        <v>#REF!</v>
      </c>
      <c r="AJ7" s="39" t="e">
        <f>$E7*VLOOKUP($A7&amp;" - Total Cost",#REF!,'O&amp;M - Site'!AJ$6+5,FALSE)</f>
        <v>#REF!</v>
      </c>
      <c r="AK7" s="39" t="e">
        <f>$E7*VLOOKUP($A7&amp;" - Total Cost",#REF!,'O&amp;M - Site'!AK$6+5,FALSE)</f>
        <v>#REF!</v>
      </c>
      <c r="AL7" s="39" t="e">
        <f>$E7*VLOOKUP($A7&amp;" - Total Cost",#REF!,'O&amp;M - Site'!AL$6+5,FALSE)</f>
        <v>#REF!</v>
      </c>
      <c r="AM7" s="39" t="e">
        <f>$E7*VLOOKUP($A7&amp;" - Total Cost",#REF!,'O&amp;M - Site'!AM$6+5,FALSE)</f>
        <v>#REF!</v>
      </c>
      <c r="AN7" s="39" t="e">
        <f>$E7*VLOOKUP($A7&amp;" - Total Cost",#REF!,'O&amp;M - Site'!AN$6+5,FALSE)</f>
        <v>#REF!</v>
      </c>
      <c r="AO7" s="39" t="e">
        <f>$E7*VLOOKUP($A7&amp;" - Total Cost",#REF!,'O&amp;M - Site'!AO$6+5,FALSE)</f>
        <v>#REF!</v>
      </c>
      <c r="AP7" s="39" t="e">
        <f>$E7*VLOOKUP($A7&amp;" - Total Cost",#REF!,'O&amp;M - Site'!AP$6+5,FALSE)</f>
        <v>#REF!</v>
      </c>
      <c r="AQ7" s="39" t="e">
        <f>$E7*VLOOKUP($A7&amp;" - Total Cost",#REF!,'O&amp;M - Site'!AQ$6+5,FALSE)</f>
        <v>#REF!</v>
      </c>
      <c r="AR7" s="39" t="e">
        <f>$E7*VLOOKUP($A7&amp;" - Total Cost",#REF!,'O&amp;M - Site'!AR$6+5,FALSE)</f>
        <v>#REF!</v>
      </c>
      <c r="AS7" s="39" t="e">
        <f>$E7*VLOOKUP($A7&amp;" - Total Cost",#REF!,'O&amp;M - Site'!AS$6+5,FALSE)</f>
        <v>#REF!</v>
      </c>
      <c r="AT7" s="39" t="e">
        <f>$E7*VLOOKUP($A7&amp;" - Total Cost",#REF!,'O&amp;M - Site'!AT$6+5,FALSE)</f>
        <v>#REF!</v>
      </c>
      <c r="AU7" s="39" t="e">
        <f>$E7*VLOOKUP($A7&amp;" - Total Cost",#REF!,'O&amp;M - Site'!AU$6+5,FALSE)</f>
        <v>#REF!</v>
      </c>
      <c r="AV7" s="39" t="e">
        <f>$E7*VLOOKUP($A7&amp;" - Total Cost",#REF!,'O&amp;M - Site'!AV$6+5,FALSE)</f>
        <v>#REF!</v>
      </c>
      <c r="AW7" s="39" t="e">
        <f>$E7*VLOOKUP($A7&amp;" - Total Cost",#REF!,'O&amp;M - Site'!AW$6+5,FALSE)</f>
        <v>#REF!</v>
      </c>
      <c r="AX7" s="39" t="e">
        <f>$E7*VLOOKUP($A7&amp;" - Total Cost",#REF!,'O&amp;M - Site'!AX$6+5,FALSE)</f>
        <v>#REF!</v>
      </c>
      <c r="AY7" s="39" t="e">
        <f>$E7*VLOOKUP($A7&amp;" - Total Cost",#REF!,'O&amp;M - Site'!AY$6+5,FALSE)</f>
        <v>#REF!</v>
      </c>
      <c r="AZ7" s="39" t="e">
        <f>$E7*VLOOKUP($A7&amp;" - Total Cost",#REF!,'O&amp;M - Site'!AZ$6+5,FALSE)</f>
        <v>#REF!</v>
      </c>
      <c r="BA7" s="39" t="e">
        <f>$E7*VLOOKUP($A7&amp;" - Total Cost",#REF!,'O&amp;M - Site'!BA$6+5,FALSE)</f>
        <v>#REF!</v>
      </c>
      <c r="BB7" s="39" t="e">
        <f>$E7*VLOOKUP($A7&amp;" - Total Cost",#REF!,'O&amp;M - Site'!BB$6+5,FALSE)</f>
        <v>#REF!</v>
      </c>
      <c r="BC7" s="39" t="e">
        <f>$E7*VLOOKUP($A7&amp;" - Total Cost",#REF!,'O&amp;M - Site'!BC$6+5,FALSE)</f>
        <v>#REF!</v>
      </c>
    </row>
    <row r="8" spans="1:55" s="36" customFormat="1">
      <c r="A8" s="37" t="s">
        <v>40</v>
      </c>
      <c r="B8" s="37">
        <f t="shared" ref="B8:B9" si="0">2*E8</f>
        <v>0</v>
      </c>
      <c r="C8" s="37"/>
      <c r="D8" s="38"/>
      <c r="E8" s="38">
        <v>0</v>
      </c>
      <c r="F8" s="39" t="e">
        <f>$E8*VLOOKUP($A8&amp;" - Total Cost",#REF!,'O&amp;M - Site'!F$6+5,FALSE)</f>
        <v>#REF!</v>
      </c>
      <c r="G8" s="39" t="e">
        <f>$E8*VLOOKUP($A8&amp;" - Total Cost",#REF!,'O&amp;M - Site'!G$6+5,FALSE)</f>
        <v>#REF!</v>
      </c>
      <c r="H8" s="39" t="e">
        <f>$E8*VLOOKUP($A8&amp;" - Total Cost",#REF!,'O&amp;M - Site'!H$6+5,FALSE)</f>
        <v>#REF!</v>
      </c>
      <c r="I8" s="39" t="e">
        <f>$E8*VLOOKUP($A8&amp;" - Total Cost",#REF!,'O&amp;M - Site'!I$6+5,FALSE)</f>
        <v>#REF!</v>
      </c>
      <c r="J8" s="39" t="e">
        <f>$E8*VLOOKUP($A8&amp;" - Total Cost",#REF!,'O&amp;M - Site'!J$6+5,FALSE)</f>
        <v>#REF!</v>
      </c>
      <c r="K8" s="39" t="e">
        <f>$E8*VLOOKUP($A8&amp;" - Total Cost",#REF!,'O&amp;M - Site'!K$6+5,FALSE)</f>
        <v>#REF!</v>
      </c>
      <c r="L8" s="39" t="e">
        <f>$E8*VLOOKUP($A8&amp;" - Total Cost",#REF!,'O&amp;M - Site'!L$6+5,FALSE)</f>
        <v>#REF!</v>
      </c>
      <c r="M8" s="39" t="e">
        <f>$E8*VLOOKUP($A8&amp;" - Total Cost",#REF!,'O&amp;M - Site'!M$6+5,FALSE)</f>
        <v>#REF!</v>
      </c>
      <c r="N8" s="39" t="e">
        <f>$E8*VLOOKUP($A8&amp;" - Total Cost",#REF!,'O&amp;M - Site'!N$6+5,FALSE)</f>
        <v>#REF!</v>
      </c>
      <c r="O8" s="39" t="e">
        <f>$E8*VLOOKUP($A8&amp;" - Total Cost",#REF!,'O&amp;M - Site'!O$6+5,FALSE)</f>
        <v>#REF!</v>
      </c>
      <c r="P8" s="39" t="e">
        <f>$E8*VLOOKUP($A8&amp;" - Total Cost",#REF!,'O&amp;M - Site'!P$6+5,FALSE)</f>
        <v>#REF!</v>
      </c>
      <c r="Q8" s="39" t="e">
        <f>$E8*VLOOKUP($A8&amp;" - Total Cost",#REF!,'O&amp;M - Site'!Q$6+5,FALSE)</f>
        <v>#REF!</v>
      </c>
      <c r="R8" s="39" t="e">
        <f>$E8*VLOOKUP($A8&amp;" - Total Cost",#REF!,'O&amp;M - Site'!R$6+5,FALSE)</f>
        <v>#REF!</v>
      </c>
      <c r="S8" s="39" t="e">
        <f>$E8*VLOOKUP($A8&amp;" - Total Cost",#REF!,'O&amp;M - Site'!S$6+5,FALSE)</f>
        <v>#REF!</v>
      </c>
      <c r="T8" s="39" t="e">
        <f>$E8*VLOOKUP($A8&amp;" - Total Cost",#REF!,'O&amp;M - Site'!T$6+5,FALSE)</f>
        <v>#REF!</v>
      </c>
      <c r="U8" s="39" t="e">
        <f>$E8*VLOOKUP($A8&amp;" - Total Cost",#REF!,'O&amp;M - Site'!U$6+5,FALSE)</f>
        <v>#REF!</v>
      </c>
      <c r="V8" s="39" t="e">
        <f>$E8*VLOOKUP($A8&amp;" - Total Cost",#REF!,'O&amp;M - Site'!V$6+5,FALSE)</f>
        <v>#REF!</v>
      </c>
      <c r="W8" s="39" t="e">
        <f>$E8*VLOOKUP($A8&amp;" - Total Cost",#REF!,'O&amp;M - Site'!W$6+5,FALSE)</f>
        <v>#REF!</v>
      </c>
      <c r="X8" s="39" t="e">
        <f>$E8*VLOOKUP($A8&amp;" - Total Cost",#REF!,'O&amp;M - Site'!X$6+5,FALSE)</f>
        <v>#REF!</v>
      </c>
      <c r="Y8" s="39" t="e">
        <f>$E8*VLOOKUP($A8&amp;" - Total Cost",#REF!,'O&amp;M - Site'!Y$6+5,FALSE)</f>
        <v>#REF!</v>
      </c>
      <c r="Z8" s="39" t="e">
        <f>$E8*VLOOKUP($A8&amp;" - Total Cost",#REF!,'O&amp;M - Site'!Z$6+5,FALSE)</f>
        <v>#REF!</v>
      </c>
      <c r="AA8" s="39" t="e">
        <f>$E8*VLOOKUP($A8&amp;" - Total Cost",#REF!,'O&amp;M - Site'!AA$6+5,FALSE)</f>
        <v>#REF!</v>
      </c>
      <c r="AB8" s="39" t="e">
        <f>$E8*VLOOKUP($A8&amp;" - Total Cost",#REF!,'O&amp;M - Site'!AB$6+5,FALSE)</f>
        <v>#REF!</v>
      </c>
      <c r="AC8" s="39" t="e">
        <f>$E8*VLOOKUP($A8&amp;" - Total Cost",#REF!,'O&amp;M - Site'!AC$6+5,FALSE)</f>
        <v>#REF!</v>
      </c>
      <c r="AD8" s="39" t="e">
        <f>$E8*VLOOKUP($A8&amp;" - Total Cost",#REF!,'O&amp;M - Site'!AD$6+5,FALSE)</f>
        <v>#REF!</v>
      </c>
      <c r="AE8" s="39" t="e">
        <f>$E8*VLOOKUP($A8&amp;" - Total Cost",#REF!,'O&amp;M - Site'!AE$6+5,FALSE)</f>
        <v>#REF!</v>
      </c>
      <c r="AF8" s="39" t="e">
        <f>$E8*VLOOKUP($A8&amp;" - Total Cost",#REF!,'O&amp;M - Site'!AF$6+5,FALSE)</f>
        <v>#REF!</v>
      </c>
      <c r="AG8" s="39" t="e">
        <f>$E8*VLOOKUP($A8&amp;" - Total Cost",#REF!,'O&amp;M - Site'!AG$6+5,FALSE)</f>
        <v>#REF!</v>
      </c>
      <c r="AH8" s="39" t="e">
        <f>$E8*VLOOKUP($A8&amp;" - Total Cost",#REF!,'O&amp;M - Site'!AH$6+5,FALSE)</f>
        <v>#REF!</v>
      </c>
      <c r="AI8" s="39" t="e">
        <f>$E8*VLOOKUP($A8&amp;" - Total Cost",#REF!,'O&amp;M - Site'!AI$6+5,FALSE)</f>
        <v>#REF!</v>
      </c>
      <c r="AJ8" s="39" t="e">
        <f>$E8*VLOOKUP($A8&amp;" - Total Cost",#REF!,'O&amp;M - Site'!AJ$6+5,FALSE)</f>
        <v>#REF!</v>
      </c>
      <c r="AK8" s="39" t="e">
        <f>$E8*VLOOKUP($A8&amp;" - Total Cost",#REF!,'O&amp;M - Site'!AK$6+5,FALSE)</f>
        <v>#REF!</v>
      </c>
      <c r="AL8" s="39" t="e">
        <f>$E8*VLOOKUP($A8&amp;" - Total Cost",#REF!,'O&amp;M - Site'!AL$6+5,FALSE)</f>
        <v>#REF!</v>
      </c>
      <c r="AM8" s="39" t="e">
        <f>$E8*VLOOKUP($A8&amp;" - Total Cost",#REF!,'O&amp;M - Site'!AM$6+5,FALSE)</f>
        <v>#REF!</v>
      </c>
      <c r="AN8" s="39" t="e">
        <f>$E8*VLOOKUP($A8&amp;" - Total Cost",#REF!,'O&amp;M - Site'!AN$6+5,FALSE)</f>
        <v>#REF!</v>
      </c>
      <c r="AO8" s="39" t="e">
        <f>$E8*VLOOKUP($A8&amp;" - Total Cost",#REF!,'O&amp;M - Site'!AO$6+5,FALSE)</f>
        <v>#REF!</v>
      </c>
      <c r="AP8" s="39" t="e">
        <f>$E8*VLOOKUP($A8&amp;" - Total Cost",#REF!,'O&amp;M - Site'!AP$6+5,FALSE)</f>
        <v>#REF!</v>
      </c>
      <c r="AQ8" s="39" t="e">
        <f>$E8*VLOOKUP($A8&amp;" - Total Cost",#REF!,'O&amp;M - Site'!AQ$6+5,FALSE)</f>
        <v>#REF!</v>
      </c>
      <c r="AR8" s="39" t="e">
        <f>$E8*VLOOKUP($A8&amp;" - Total Cost",#REF!,'O&amp;M - Site'!AR$6+5,FALSE)</f>
        <v>#REF!</v>
      </c>
      <c r="AS8" s="39" t="e">
        <f>$E8*VLOOKUP($A8&amp;" - Total Cost",#REF!,'O&amp;M - Site'!AS$6+5,FALSE)</f>
        <v>#REF!</v>
      </c>
      <c r="AT8" s="39" t="e">
        <f>$E8*VLOOKUP($A8&amp;" - Total Cost",#REF!,'O&amp;M - Site'!AT$6+5,FALSE)</f>
        <v>#REF!</v>
      </c>
      <c r="AU8" s="39" t="e">
        <f>$E8*VLOOKUP($A8&amp;" - Total Cost",#REF!,'O&amp;M - Site'!AU$6+5,FALSE)</f>
        <v>#REF!</v>
      </c>
      <c r="AV8" s="39" t="e">
        <f>$E8*VLOOKUP($A8&amp;" - Total Cost",#REF!,'O&amp;M - Site'!AV$6+5,FALSE)</f>
        <v>#REF!</v>
      </c>
      <c r="AW8" s="39" t="e">
        <f>$E8*VLOOKUP($A8&amp;" - Total Cost",#REF!,'O&amp;M - Site'!AW$6+5,FALSE)</f>
        <v>#REF!</v>
      </c>
      <c r="AX8" s="39" t="e">
        <f>$E8*VLOOKUP($A8&amp;" - Total Cost",#REF!,'O&amp;M - Site'!AX$6+5,FALSE)</f>
        <v>#REF!</v>
      </c>
      <c r="AY8" s="39" t="e">
        <f>$E8*VLOOKUP($A8&amp;" - Total Cost",#REF!,'O&amp;M - Site'!AY$6+5,FALSE)</f>
        <v>#REF!</v>
      </c>
      <c r="AZ8" s="39" t="e">
        <f>$E8*VLOOKUP($A8&amp;" - Total Cost",#REF!,'O&amp;M - Site'!AZ$6+5,FALSE)</f>
        <v>#REF!</v>
      </c>
      <c r="BA8" s="39" t="e">
        <f>$E8*VLOOKUP($A8&amp;" - Total Cost",#REF!,'O&amp;M - Site'!BA$6+5,FALSE)</f>
        <v>#REF!</v>
      </c>
      <c r="BB8" s="39" t="e">
        <f>$E8*VLOOKUP($A8&amp;" - Total Cost",#REF!,'O&amp;M - Site'!BB$6+5,FALSE)</f>
        <v>#REF!</v>
      </c>
      <c r="BC8" s="39" t="e">
        <f>$E8*VLOOKUP($A8&amp;" - Total Cost",#REF!,'O&amp;M - Site'!BC$6+5,FALSE)</f>
        <v>#REF!</v>
      </c>
    </row>
    <row r="9" spans="1:55" s="36" customFormat="1">
      <c r="A9" s="37" t="s">
        <v>41</v>
      </c>
      <c r="B9" s="37">
        <f t="shared" si="0"/>
        <v>0</v>
      </c>
      <c r="C9" s="37"/>
      <c r="D9" s="38"/>
      <c r="E9" s="38">
        <v>0</v>
      </c>
      <c r="F9" s="39" t="e">
        <f>$E9*VLOOKUP($A9&amp;" - Total Cost",#REF!,'O&amp;M - Site'!F$6+5,FALSE)</f>
        <v>#REF!</v>
      </c>
      <c r="G9" s="39" t="e">
        <f>$E9*VLOOKUP($A9&amp;" - Total Cost",#REF!,'O&amp;M - Site'!G$6+5,FALSE)</f>
        <v>#REF!</v>
      </c>
      <c r="H9" s="39" t="e">
        <f>$E9*VLOOKUP($A9&amp;" - Total Cost",#REF!,'O&amp;M - Site'!H$6+5,FALSE)</f>
        <v>#REF!</v>
      </c>
      <c r="I9" s="39" t="e">
        <f>$E9*VLOOKUP($A9&amp;" - Total Cost",#REF!,'O&amp;M - Site'!I$6+5,FALSE)</f>
        <v>#REF!</v>
      </c>
      <c r="J9" s="39" t="e">
        <f>$E9*VLOOKUP($A9&amp;" - Total Cost",#REF!,'O&amp;M - Site'!J$6+5,FALSE)</f>
        <v>#REF!</v>
      </c>
      <c r="K9" s="39" t="e">
        <f>$E9*VLOOKUP($A9&amp;" - Total Cost",#REF!,'O&amp;M - Site'!K$6+5,FALSE)</f>
        <v>#REF!</v>
      </c>
      <c r="L9" s="39" t="e">
        <f>$E9*VLOOKUP($A9&amp;" - Total Cost",#REF!,'O&amp;M - Site'!L$6+5,FALSE)</f>
        <v>#REF!</v>
      </c>
      <c r="M9" s="39" t="e">
        <f>$E9*VLOOKUP($A9&amp;" - Total Cost",#REF!,'O&amp;M - Site'!M$6+5,FALSE)</f>
        <v>#REF!</v>
      </c>
      <c r="N9" s="39" t="e">
        <f>$E9*VLOOKUP($A9&amp;" - Total Cost",#REF!,'O&amp;M - Site'!N$6+5,FALSE)</f>
        <v>#REF!</v>
      </c>
      <c r="O9" s="39" t="e">
        <f>$E9*VLOOKUP($A9&amp;" - Total Cost",#REF!,'O&amp;M - Site'!O$6+5,FALSE)</f>
        <v>#REF!</v>
      </c>
      <c r="P9" s="39" t="e">
        <f>$E9*VLOOKUP($A9&amp;" - Total Cost",#REF!,'O&amp;M - Site'!P$6+5,FALSE)</f>
        <v>#REF!</v>
      </c>
      <c r="Q9" s="39" t="e">
        <f>$E9*VLOOKUP($A9&amp;" - Total Cost",#REF!,'O&amp;M - Site'!Q$6+5,FALSE)</f>
        <v>#REF!</v>
      </c>
      <c r="R9" s="39" t="e">
        <f>$E9*VLOOKUP($A9&amp;" - Total Cost",#REF!,'O&amp;M - Site'!R$6+5,FALSE)</f>
        <v>#REF!</v>
      </c>
      <c r="S9" s="39" t="e">
        <f>$E9*VLOOKUP($A9&amp;" - Total Cost",#REF!,'O&amp;M - Site'!S$6+5,FALSE)</f>
        <v>#REF!</v>
      </c>
      <c r="T9" s="39" t="e">
        <f>$E9*VLOOKUP($A9&amp;" - Total Cost",#REF!,'O&amp;M - Site'!T$6+5,FALSE)</f>
        <v>#REF!</v>
      </c>
      <c r="U9" s="39" t="e">
        <f>$E9*VLOOKUP($A9&amp;" - Total Cost",#REF!,'O&amp;M - Site'!U$6+5,FALSE)</f>
        <v>#REF!</v>
      </c>
      <c r="V9" s="39" t="e">
        <f>$E9*VLOOKUP($A9&amp;" - Total Cost",#REF!,'O&amp;M - Site'!V$6+5,FALSE)</f>
        <v>#REF!</v>
      </c>
      <c r="W9" s="39" t="e">
        <f>$E9*VLOOKUP($A9&amp;" - Total Cost",#REF!,'O&amp;M - Site'!W$6+5,FALSE)</f>
        <v>#REF!</v>
      </c>
      <c r="X9" s="39" t="e">
        <f>$E9*VLOOKUP($A9&amp;" - Total Cost",#REF!,'O&amp;M - Site'!X$6+5,FALSE)</f>
        <v>#REF!</v>
      </c>
      <c r="Y9" s="39" t="e">
        <f>$E9*VLOOKUP($A9&amp;" - Total Cost",#REF!,'O&amp;M - Site'!Y$6+5,FALSE)</f>
        <v>#REF!</v>
      </c>
      <c r="Z9" s="39" t="e">
        <f>$E9*VLOOKUP($A9&amp;" - Total Cost",#REF!,'O&amp;M - Site'!Z$6+5,FALSE)</f>
        <v>#REF!</v>
      </c>
      <c r="AA9" s="39" t="e">
        <f>$E9*VLOOKUP($A9&amp;" - Total Cost",#REF!,'O&amp;M - Site'!AA$6+5,FALSE)</f>
        <v>#REF!</v>
      </c>
      <c r="AB9" s="39" t="e">
        <f>$E9*VLOOKUP($A9&amp;" - Total Cost",#REF!,'O&amp;M - Site'!AB$6+5,FALSE)</f>
        <v>#REF!</v>
      </c>
      <c r="AC9" s="39" t="e">
        <f>$E9*VLOOKUP($A9&amp;" - Total Cost",#REF!,'O&amp;M - Site'!AC$6+5,FALSE)</f>
        <v>#REF!</v>
      </c>
      <c r="AD9" s="39" t="e">
        <f>$E9*VLOOKUP($A9&amp;" - Total Cost",#REF!,'O&amp;M - Site'!AD$6+5,FALSE)</f>
        <v>#REF!</v>
      </c>
      <c r="AE9" s="39" t="e">
        <f>$E9*VLOOKUP($A9&amp;" - Total Cost",#REF!,'O&amp;M - Site'!AE$6+5,FALSE)</f>
        <v>#REF!</v>
      </c>
      <c r="AF9" s="39" t="e">
        <f>$E9*VLOOKUP($A9&amp;" - Total Cost",#REF!,'O&amp;M - Site'!AF$6+5,FALSE)</f>
        <v>#REF!</v>
      </c>
      <c r="AG9" s="39" t="e">
        <f>$E9*VLOOKUP($A9&amp;" - Total Cost",#REF!,'O&amp;M - Site'!AG$6+5,FALSE)</f>
        <v>#REF!</v>
      </c>
      <c r="AH9" s="39" t="e">
        <f>$E9*VLOOKUP($A9&amp;" - Total Cost",#REF!,'O&amp;M - Site'!AH$6+5,FALSE)</f>
        <v>#REF!</v>
      </c>
      <c r="AI9" s="39" t="e">
        <f>$E9*VLOOKUP($A9&amp;" - Total Cost",#REF!,'O&amp;M - Site'!AI$6+5,FALSE)</f>
        <v>#REF!</v>
      </c>
      <c r="AJ9" s="39" t="e">
        <f>$E9*VLOOKUP($A9&amp;" - Total Cost",#REF!,'O&amp;M - Site'!AJ$6+5,FALSE)</f>
        <v>#REF!</v>
      </c>
      <c r="AK9" s="39" t="e">
        <f>$E9*VLOOKUP($A9&amp;" - Total Cost",#REF!,'O&amp;M - Site'!AK$6+5,FALSE)</f>
        <v>#REF!</v>
      </c>
      <c r="AL9" s="39" t="e">
        <f>$E9*VLOOKUP($A9&amp;" - Total Cost",#REF!,'O&amp;M - Site'!AL$6+5,FALSE)</f>
        <v>#REF!</v>
      </c>
      <c r="AM9" s="39" t="e">
        <f>$E9*VLOOKUP($A9&amp;" - Total Cost",#REF!,'O&amp;M - Site'!AM$6+5,FALSE)</f>
        <v>#REF!</v>
      </c>
      <c r="AN9" s="39" t="e">
        <f>$E9*VLOOKUP($A9&amp;" - Total Cost",#REF!,'O&amp;M - Site'!AN$6+5,FALSE)</f>
        <v>#REF!</v>
      </c>
      <c r="AO9" s="39" t="e">
        <f>$E9*VLOOKUP($A9&amp;" - Total Cost",#REF!,'O&amp;M - Site'!AO$6+5,FALSE)</f>
        <v>#REF!</v>
      </c>
      <c r="AP9" s="39" t="e">
        <f>$E9*VLOOKUP($A9&amp;" - Total Cost",#REF!,'O&amp;M - Site'!AP$6+5,FALSE)</f>
        <v>#REF!</v>
      </c>
      <c r="AQ9" s="39" t="e">
        <f>$E9*VLOOKUP($A9&amp;" - Total Cost",#REF!,'O&amp;M - Site'!AQ$6+5,FALSE)</f>
        <v>#REF!</v>
      </c>
      <c r="AR9" s="39" t="e">
        <f>$E9*VLOOKUP($A9&amp;" - Total Cost",#REF!,'O&amp;M - Site'!AR$6+5,FALSE)</f>
        <v>#REF!</v>
      </c>
      <c r="AS9" s="39" t="e">
        <f>$E9*VLOOKUP($A9&amp;" - Total Cost",#REF!,'O&amp;M - Site'!AS$6+5,FALSE)</f>
        <v>#REF!</v>
      </c>
      <c r="AT9" s="39" t="e">
        <f>$E9*VLOOKUP($A9&amp;" - Total Cost",#REF!,'O&amp;M - Site'!AT$6+5,FALSE)</f>
        <v>#REF!</v>
      </c>
      <c r="AU9" s="39" t="e">
        <f>$E9*VLOOKUP($A9&amp;" - Total Cost",#REF!,'O&amp;M - Site'!AU$6+5,FALSE)</f>
        <v>#REF!</v>
      </c>
      <c r="AV9" s="39" t="e">
        <f>$E9*VLOOKUP($A9&amp;" - Total Cost",#REF!,'O&amp;M - Site'!AV$6+5,FALSE)</f>
        <v>#REF!</v>
      </c>
      <c r="AW9" s="39" t="e">
        <f>$E9*VLOOKUP($A9&amp;" - Total Cost",#REF!,'O&amp;M - Site'!AW$6+5,FALSE)</f>
        <v>#REF!</v>
      </c>
      <c r="AX9" s="39" t="e">
        <f>$E9*VLOOKUP($A9&amp;" - Total Cost",#REF!,'O&amp;M - Site'!AX$6+5,FALSE)</f>
        <v>#REF!</v>
      </c>
      <c r="AY9" s="39" t="e">
        <f>$E9*VLOOKUP($A9&amp;" - Total Cost",#REF!,'O&amp;M - Site'!AY$6+5,FALSE)</f>
        <v>#REF!</v>
      </c>
      <c r="AZ9" s="39" t="e">
        <f>$E9*VLOOKUP($A9&amp;" - Total Cost",#REF!,'O&amp;M - Site'!AZ$6+5,FALSE)</f>
        <v>#REF!</v>
      </c>
      <c r="BA9" s="39" t="e">
        <f>$E9*VLOOKUP($A9&amp;" - Total Cost",#REF!,'O&amp;M - Site'!BA$6+5,FALSE)</f>
        <v>#REF!</v>
      </c>
      <c r="BB9" s="39" t="e">
        <f>$E9*VLOOKUP($A9&amp;" - Total Cost",#REF!,'O&amp;M - Site'!BB$6+5,FALSE)</f>
        <v>#REF!</v>
      </c>
      <c r="BC9" s="39" t="e">
        <f>$E9*VLOOKUP($A9&amp;" - Total Cost",#REF!,'O&amp;M - Site'!BC$6+5,FALSE)</f>
        <v>#REF!</v>
      </c>
    </row>
    <row r="10" spans="1:55" s="36" customFormat="1">
      <c r="A10" s="37" t="s">
        <v>42</v>
      </c>
      <c r="B10" s="37">
        <v>0</v>
      </c>
      <c r="C10" s="37">
        <v>0</v>
      </c>
      <c r="D10" s="38"/>
      <c r="E10" s="38">
        <v>0</v>
      </c>
      <c r="F10" s="39" t="e">
        <f>$E10*VLOOKUP($A10&amp;" - Total Cost",#REF!,'O&amp;M - Site'!F$6+5,FALSE)</f>
        <v>#REF!</v>
      </c>
      <c r="G10" s="39" t="e">
        <f>$E10*VLOOKUP($A10&amp;" - Total Cost",#REF!,'O&amp;M - Site'!G$6+5,FALSE)</f>
        <v>#REF!</v>
      </c>
      <c r="H10" s="39" t="e">
        <f>$E10*VLOOKUP($A10&amp;" - Total Cost",#REF!,'O&amp;M - Site'!H$6+5,FALSE)</f>
        <v>#REF!</v>
      </c>
      <c r="I10" s="39" t="e" cm="1">
        <f t="array" ref="I10">$E10*VLOOKUP($A10&amp;" - Total Cost",#REF!,_xlfn.SINGLE('O&amp;M - Site'!I$6)+5,FALSE)</f>
        <v>#REF!</v>
      </c>
      <c r="J10" s="39" t="e">
        <f>$E10*VLOOKUP($A10&amp;" - Total Cost",#REF!,'O&amp;M - Site'!J$6+5,FALSE)</f>
        <v>#REF!</v>
      </c>
      <c r="K10" s="39" t="e">
        <f>$E10*VLOOKUP($A10&amp;" - Total Cost",#REF!,'O&amp;M - Site'!K$6+5,FALSE)</f>
        <v>#REF!</v>
      </c>
      <c r="L10" s="39" t="e">
        <f>$E10*VLOOKUP($A10&amp;" - Total Cost",#REF!,'O&amp;M - Site'!L$6+5,FALSE)</f>
        <v>#REF!</v>
      </c>
      <c r="M10" s="39" t="e">
        <f>$E10*VLOOKUP($A10&amp;" - Total Cost",#REF!,'O&amp;M - Site'!M$6+5,FALSE)</f>
        <v>#REF!</v>
      </c>
      <c r="N10" s="39" t="e">
        <f>$E10*VLOOKUP($A10&amp;" - Total Cost",#REF!,'O&amp;M - Site'!N$6+5,FALSE)</f>
        <v>#REF!</v>
      </c>
      <c r="O10" s="39" t="e">
        <f>$E10*VLOOKUP($A10&amp;" - Total Cost",#REF!,'O&amp;M - Site'!O$6+5,FALSE)</f>
        <v>#REF!</v>
      </c>
      <c r="P10" s="39" t="e">
        <f>$E10*VLOOKUP($A10&amp;" - Total Cost",#REF!,'O&amp;M - Site'!P$6+5,FALSE)</f>
        <v>#REF!</v>
      </c>
      <c r="Q10" s="39" t="e">
        <f>$E10*VLOOKUP($A10&amp;" - Total Cost",#REF!,'O&amp;M - Site'!Q$6+5,FALSE)</f>
        <v>#REF!</v>
      </c>
      <c r="R10" s="39" t="e">
        <f>$E10*VLOOKUP($A10&amp;" - Total Cost",#REF!,'O&amp;M - Site'!R$6+5,FALSE)</f>
        <v>#REF!</v>
      </c>
      <c r="S10" s="39" t="e">
        <f>$E10*VLOOKUP($A10&amp;" - Total Cost",#REF!,'O&amp;M - Site'!S$6+5,FALSE)</f>
        <v>#REF!</v>
      </c>
      <c r="T10" s="39" t="e">
        <f>$E10*VLOOKUP($A10&amp;" - Total Cost",#REF!,'O&amp;M - Site'!T$6+5,FALSE)</f>
        <v>#REF!</v>
      </c>
      <c r="U10" s="39" t="e">
        <f>$E10*VLOOKUP($A10&amp;" - Total Cost",#REF!,'O&amp;M - Site'!U$6+5,FALSE)</f>
        <v>#REF!</v>
      </c>
      <c r="V10" s="39" t="e">
        <f>$E10*VLOOKUP($A10&amp;" - Total Cost",#REF!,'O&amp;M - Site'!V$6+5,FALSE)</f>
        <v>#REF!</v>
      </c>
      <c r="W10" s="39" t="e">
        <f>$E10*VLOOKUP($A10&amp;" - Total Cost",#REF!,'O&amp;M - Site'!W$6+5,FALSE)</f>
        <v>#REF!</v>
      </c>
      <c r="X10" s="39" t="e">
        <f>$E10*VLOOKUP($A10&amp;" - Total Cost",#REF!,'O&amp;M - Site'!X$6+5,FALSE)</f>
        <v>#REF!</v>
      </c>
      <c r="Y10" s="39" t="e">
        <f>$E10*VLOOKUP($A10&amp;" - Total Cost",#REF!,'O&amp;M - Site'!Y$6+5,FALSE)</f>
        <v>#REF!</v>
      </c>
      <c r="Z10" s="39" t="e">
        <f>$E10*VLOOKUP($A10&amp;" - Total Cost",#REF!,'O&amp;M - Site'!Z$6+5,FALSE)</f>
        <v>#REF!</v>
      </c>
      <c r="AA10" s="39" t="e">
        <f>$E10*VLOOKUP($A10&amp;" - Total Cost",#REF!,'O&amp;M - Site'!AA$6+5,FALSE)</f>
        <v>#REF!</v>
      </c>
      <c r="AB10" s="39" t="e">
        <f>$E10*VLOOKUP($A10&amp;" - Total Cost",#REF!,'O&amp;M - Site'!AB$6+5,FALSE)</f>
        <v>#REF!</v>
      </c>
      <c r="AC10" s="39" t="e">
        <f>$E10*VLOOKUP($A10&amp;" - Total Cost",#REF!,'O&amp;M - Site'!AC$6+5,FALSE)</f>
        <v>#REF!</v>
      </c>
      <c r="AD10" s="39" t="e">
        <f>$E10*VLOOKUP($A10&amp;" - Total Cost",#REF!,'O&amp;M - Site'!AD$6+5,FALSE)</f>
        <v>#REF!</v>
      </c>
      <c r="AE10" s="39" t="e">
        <f>$E10*VLOOKUP($A10&amp;" - Total Cost",#REF!,'O&amp;M - Site'!AE$6+5,FALSE)</f>
        <v>#REF!</v>
      </c>
      <c r="AF10" s="39" t="e">
        <f>$E10*VLOOKUP($A10&amp;" - Total Cost",#REF!,'O&amp;M - Site'!AF$6+5,FALSE)</f>
        <v>#REF!</v>
      </c>
      <c r="AG10" s="39" t="e">
        <f>$E10*VLOOKUP($A10&amp;" - Total Cost",#REF!,'O&amp;M - Site'!AG$6+5,FALSE)</f>
        <v>#REF!</v>
      </c>
      <c r="AH10" s="39" t="e">
        <f>$E10*VLOOKUP($A10&amp;" - Total Cost",#REF!,'O&amp;M - Site'!AH$6+5,FALSE)</f>
        <v>#REF!</v>
      </c>
      <c r="AI10" s="39" t="e">
        <f>$E10*VLOOKUP($A10&amp;" - Total Cost",#REF!,'O&amp;M - Site'!AI$6+5,FALSE)</f>
        <v>#REF!</v>
      </c>
      <c r="AJ10" s="39" t="e">
        <f>$E10*VLOOKUP($A10&amp;" - Total Cost",#REF!,'O&amp;M - Site'!AJ$6+5,FALSE)</f>
        <v>#REF!</v>
      </c>
      <c r="AK10" s="39" t="e">
        <f>$E10*VLOOKUP($A10&amp;" - Total Cost",#REF!,'O&amp;M - Site'!AK$6+5,FALSE)</f>
        <v>#REF!</v>
      </c>
      <c r="AL10" s="39" t="e">
        <f>$E10*VLOOKUP($A10&amp;" - Total Cost",#REF!,'O&amp;M - Site'!AL$6+5,FALSE)</f>
        <v>#REF!</v>
      </c>
      <c r="AM10" s="39" t="e">
        <f>$E10*VLOOKUP($A10&amp;" - Total Cost",#REF!,'O&amp;M - Site'!AM$6+5,FALSE)</f>
        <v>#REF!</v>
      </c>
      <c r="AN10" s="39" t="e">
        <f>$E10*VLOOKUP($A10&amp;" - Total Cost",#REF!,'O&amp;M - Site'!AN$6+5,FALSE)</f>
        <v>#REF!</v>
      </c>
      <c r="AO10" s="39" t="e">
        <f>$E10*VLOOKUP($A10&amp;" - Total Cost",#REF!,'O&amp;M - Site'!AO$6+5,FALSE)</f>
        <v>#REF!</v>
      </c>
      <c r="AP10" s="39" t="e">
        <f>$E10*VLOOKUP($A10&amp;" - Total Cost",#REF!,'O&amp;M - Site'!AP$6+5,FALSE)</f>
        <v>#REF!</v>
      </c>
      <c r="AQ10" s="39" t="e">
        <f>$E10*VLOOKUP($A10&amp;" - Total Cost",#REF!,'O&amp;M - Site'!AQ$6+5,FALSE)</f>
        <v>#REF!</v>
      </c>
      <c r="AR10" s="39" t="e">
        <f>$E10*VLOOKUP($A10&amp;" - Total Cost",#REF!,'O&amp;M - Site'!AR$6+5,FALSE)</f>
        <v>#REF!</v>
      </c>
      <c r="AS10" s="39" t="e">
        <f>$E10*VLOOKUP($A10&amp;" - Total Cost",#REF!,'O&amp;M - Site'!AS$6+5,FALSE)</f>
        <v>#REF!</v>
      </c>
      <c r="AT10" s="39" t="e">
        <f>$E10*VLOOKUP($A10&amp;" - Total Cost",#REF!,'O&amp;M - Site'!AT$6+5,FALSE)</f>
        <v>#REF!</v>
      </c>
      <c r="AU10" s="39" t="e">
        <f>$E10*VLOOKUP($A10&amp;" - Total Cost",#REF!,'O&amp;M - Site'!AU$6+5,FALSE)</f>
        <v>#REF!</v>
      </c>
      <c r="AV10" s="39" t="e">
        <f>$E10*VLOOKUP($A10&amp;" - Total Cost",#REF!,'O&amp;M - Site'!AV$6+5,FALSE)</f>
        <v>#REF!</v>
      </c>
      <c r="AW10" s="39" t="e">
        <f>$E10*VLOOKUP($A10&amp;" - Total Cost",#REF!,'O&amp;M - Site'!AW$6+5,FALSE)</f>
        <v>#REF!</v>
      </c>
      <c r="AX10" s="39" t="e">
        <f>$E10*VLOOKUP($A10&amp;" - Total Cost",#REF!,'O&amp;M - Site'!AX$6+5,FALSE)</f>
        <v>#REF!</v>
      </c>
      <c r="AY10" s="39" t="e">
        <f>$E10*VLOOKUP($A10&amp;" - Total Cost",#REF!,'O&amp;M - Site'!AY$6+5,FALSE)</f>
        <v>#REF!</v>
      </c>
      <c r="AZ10" s="39" t="e">
        <f>$E10*VLOOKUP($A10&amp;" - Total Cost",#REF!,'O&amp;M - Site'!AZ$6+5,FALSE)</f>
        <v>#REF!</v>
      </c>
      <c r="BA10" s="39" t="e">
        <f>$E10*VLOOKUP($A10&amp;" - Total Cost",#REF!,'O&amp;M - Site'!BA$6+5,FALSE)</f>
        <v>#REF!</v>
      </c>
      <c r="BB10" s="39" t="e">
        <f>$E10*VLOOKUP($A10&amp;" - Total Cost",#REF!,'O&amp;M - Site'!BB$6+5,FALSE)</f>
        <v>#REF!</v>
      </c>
      <c r="BC10" s="39" t="e">
        <f>$E10*VLOOKUP($A10&amp;" - Total Cost",#REF!,'O&amp;M - Site'!BC$6+5,FALSE)</f>
        <v>#REF!</v>
      </c>
    </row>
    <row r="11" spans="1:55" s="36" customFormat="1">
      <c r="A11" s="37" t="s">
        <v>43</v>
      </c>
      <c r="B11" s="37"/>
      <c r="C11" s="37">
        <f>E11*1</f>
        <v>0</v>
      </c>
      <c r="D11" s="38"/>
      <c r="E11" s="38">
        <v>0</v>
      </c>
      <c r="F11" s="39" t="e">
        <f>$E11*VLOOKUP($A11&amp;" - Total Cost",#REF!,'O&amp;M - Site'!F$6+5,FALSE)</f>
        <v>#REF!</v>
      </c>
      <c r="G11" s="39" t="e">
        <f>$E11*VLOOKUP($A11&amp;" - Total Cost",#REF!,'O&amp;M - Site'!G$6+5,FALSE)</f>
        <v>#REF!</v>
      </c>
      <c r="H11" s="39" t="e">
        <f>$E11*VLOOKUP($A11&amp;" - Total Cost",#REF!,'O&amp;M - Site'!H$6+5,FALSE)</f>
        <v>#REF!</v>
      </c>
      <c r="I11" s="39" t="e">
        <f>$E11*VLOOKUP($A11&amp;" - Total Cost",#REF!,'O&amp;M - Site'!I$6+5,FALSE)</f>
        <v>#REF!</v>
      </c>
      <c r="J11" s="39" t="e">
        <f>$E11*VLOOKUP($A11&amp;" - Total Cost",#REF!,'O&amp;M - Site'!J$6+5,FALSE)</f>
        <v>#REF!</v>
      </c>
      <c r="K11" s="39" t="e">
        <f>$E11*VLOOKUP($A11&amp;" - Total Cost",#REF!,'O&amp;M - Site'!K$6+5,FALSE)</f>
        <v>#REF!</v>
      </c>
      <c r="L11" s="39" t="e">
        <f>$E11*VLOOKUP($A11&amp;" - Total Cost",#REF!,'O&amp;M - Site'!L$6+5,FALSE)</f>
        <v>#REF!</v>
      </c>
      <c r="M11" s="39" t="e">
        <f>$E11*VLOOKUP($A11&amp;" - Total Cost",#REF!,'O&amp;M - Site'!M$6+5,FALSE)</f>
        <v>#REF!</v>
      </c>
      <c r="N11" s="39" t="e">
        <f>$E11*VLOOKUP($A11&amp;" - Total Cost",#REF!,'O&amp;M - Site'!N$6+5,FALSE)</f>
        <v>#REF!</v>
      </c>
      <c r="O11" s="39" t="e">
        <f>$E11*VLOOKUP($A11&amp;" - Total Cost",#REF!,'O&amp;M - Site'!O$6+5,FALSE)</f>
        <v>#REF!</v>
      </c>
      <c r="P11" s="39" t="e">
        <f>$E11*VLOOKUP($A11&amp;" - Total Cost",#REF!,'O&amp;M - Site'!P$6+5,FALSE)</f>
        <v>#REF!</v>
      </c>
      <c r="Q11" s="39" t="e">
        <f>$E11*VLOOKUP($A11&amp;" - Total Cost",#REF!,'O&amp;M - Site'!Q$6+5,FALSE)</f>
        <v>#REF!</v>
      </c>
      <c r="R11" s="39" t="e">
        <f>$E11*VLOOKUP($A11&amp;" - Total Cost",#REF!,'O&amp;M - Site'!R$6+5,FALSE)</f>
        <v>#REF!</v>
      </c>
      <c r="S11" s="39" t="e">
        <f>$E11*VLOOKUP($A11&amp;" - Total Cost",#REF!,'O&amp;M - Site'!S$6+5,FALSE)</f>
        <v>#REF!</v>
      </c>
      <c r="T11" s="39" t="e">
        <f>$E11*VLOOKUP($A11&amp;" - Total Cost",#REF!,'O&amp;M - Site'!T$6+5,FALSE)</f>
        <v>#REF!</v>
      </c>
      <c r="U11" s="39" t="e">
        <f>$E11*VLOOKUP($A11&amp;" - Total Cost",#REF!,'O&amp;M - Site'!U$6+5,FALSE)</f>
        <v>#REF!</v>
      </c>
      <c r="V11" s="39" t="e">
        <f>$E11*VLOOKUP($A11&amp;" - Total Cost",#REF!,'O&amp;M - Site'!V$6+5,FALSE)</f>
        <v>#REF!</v>
      </c>
      <c r="W11" s="39" t="e">
        <f>$E11*VLOOKUP($A11&amp;" - Total Cost",#REF!,'O&amp;M - Site'!W$6+5,FALSE)</f>
        <v>#REF!</v>
      </c>
      <c r="X11" s="39" t="e">
        <f>$E11*VLOOKUP($A11&amp;" - Total Cost",#REF!,'O&amp;M - Site'!X$6+5,FALSE)</f>
        <v>#REF!</v>
      </c>
      <c r="Y11" s="39" t="e">
        <f>$E11*VLOOKUP($A11&amp;" - Total Cost",#REF!,'O&amp;M - Site'!Y$6+5,FALSE)</f>
        <v>#REF!</v>
      </c>
      <c r="Z11" s="39" t="e">
        <f>$E11*VLOOKUP($A11&amp;" - Total Cost",#REF!,'O&amp;M - Site'!Z$6+5,FALSE)</f>
        <v>#REF!</v>
      </c>
      <c r="AA11" s="39" t="e">
        <f>$E11*VLOOKUP($A11&amp;" - Total Cost",#REF!,'O&amp;M - Site'!AA$6+5,FALSE)</f>
        <v>#REF!</v>
      </c>
      <c r="AB11" s="39" t="e">
        <f>$E11*VLOOKUP($A11&amp;" - Total Cost",#REF!,'O&amp;M - Site'!AB$6+5,FALSE)</f>
        <v>#REF!</v>
      </c>
      <c r="AC11" s="39" t="e">
        <f>$E11*VLOOKUP($A11&amp;" - Total Cost",#REF!,'O&amp;M - Site'!AC$6+5,FALSE)</f>
        <v>#REF!</v>
      </c>
      <c r="AD11" s="39" t="e">
        <f>$E11*VLOOKUP($A11&amp;" - Total Cost",#REF!,'O&amp;M - Site'!AD$6+5,FALSE)</f>
        <v>#REF!</v>
      </c>
      <c r="AE11" s="39" t="e">
        <f>$E11*VLOOKUP($A11&amp;" - Total Cost",#REF!,'O&amp;M - Site'!AE$6+5,FALSE)</f>
        <v>#REF!</v>
      </c>
      <c r="AF11" s="39" t="e">
        <f>$E11*VLOOKUP($A11&amp;" - Total Cost",#REF!,'O&amp;M - Site'!AF$6+5,FALSE)</f>
        <v>#REF!</v>
      </c>
      <c r="AG11" s="39" t="e">
        <f>$E11*VLOOKUP($A11&amp;" - Total Cost",#REF!,'O&amp;M - Site'!AG$6+5,FALSE)</f>
        <v>#REF!</v>
      </c>
      <c r="AH11" s="39" t="e">
        <f>$E11*VLOOKUP($A11&amp;" - Total Cost",#REF!,'O&amp;M - Site'!AH$6+5,FALSE)</f>
        <v>#REF!</v>
      </c>
      <c r="AI11" s="39" t="e">
        <f>$E11*VLOOKUP($A11&amp;" - Total Cost",#REF!,'O&amp;M - Site'!AI$6+5,FALSE)</f>
        <v>#REF!</v>
      </c>
      <c r="AJ11" s="39" t="e">
        <f>$E11*VLOOKUP($A11&amp;" - Total Cost",#REF!,'O&amp;M - Site'!AJ$6+5,FALSE)</f>
        <v>#REF!</v>
      </c>
      <c r="AK11" s="39" t="e">
        <f>$E11*VLOOKUP($A11&amp;" - Total Cost",#REF!,'O&amp;M - Site'!AK$6+5,FALSE)</f>
        <v>#REF!</v>
      </c>
      <c r="AL11" s="39" t="e">
        <f>$E11*VLOOKUP($A11&amp;" - Total Cost",#REF!,'O&amp;M - Site'!AL$6+5,FALSE)</f>
        <v>#REF!</v>
      </c>
      <c r="AM11" s="39" t="e">
        <f>$E11*VLOOKUP($A11&amp;" - Total Cost",#REF!,'O&amp;M - Site'!AM$6+5,FALSE)</f>
        <v>#REF!</v>
      </c>
      <c r="AN11" s="39" t="e">
        <f>$E11*VLOOKUP($A11&amp;" - Total Cost",#REF!,'O&amp;M - Site'!AN$6+5,FALSE)</f>
        <v>#REF!</v>
      </c>
      <c r="AO11" s="39" t="e">
        <f>$E11*VLOOKUP($A11&amp;" - Total Cost",#REF!,'O&amp;M - Site'!AO$6+5,FALSE)</f>
        <v>#REF!</v>
      </c>
      <c r="AP11" s="39" t="e">
        <f>$E11*VLOOKUP($A11&amp;" - Total Cost",#REF!,'O&amp;M - Site'!AP$6+5,FALSE)</f>
        <v>#REF!</v>
      </c>
      <c r="AQ11" s="39" t="e">
        <f>$E11*VLOOKUP($A11&amp;" - Total Cost",#REF!,'O&amp;M - Site'!AQ$6+5,FALSE)</f>
        <v>#REF!</v>
      </c>
      <c r="AR11" s="39" t="e">
        <f>$E11*VLOOKUP($A11&amp;" - Total Cost",#REF!,'O&amp;M - Site'!AR$6+5,FALSE)</f>
        <v>#REF!</v>
      </c>
      <c r="AS11" s="39" t="e">
        <f>$E11*VLOOKUP($A11&amp;" - Total Cost",#REF!,'O&amp;M - Site'!AS$6+5,FALSE)</f>
        <v>#REF!</v>
      </c>
      <c r="AT11" s="39" t="e">
        <f>$E11*VLOOKUP($A11&amp;" - Total Cost",#REF!,'O&amp;M - Site'!AT$6+5,FALSE)</f>
        <v>#REF!</v>
      </c>
      <c r="AU11" s="39" t="e">
        <f>$E11*VLOOKUP($A11&amp;" - Total Cost",#REF!,'O&amp;M - Site'!AU$6+5,FALSE)</f>
        <v>#REF!</v>
      </c>
      <c r="AV11" s="39" t="e">
        <f>$E11*VLOOKUP($A11&amp;" - Total Cost",#REF!,'O&amp;M - Site'!AV$6+5,FALSE)</f>
        <v>#REF!</v>
      </c>
      <c r="AW11" s="39" t="e">
        <f>$E11*VLOOKUP($A11&amp;" - Total Cost",#REF!,'O&amp;M - Site'!AW$6+5,FALSE)</f>
        <v>#REF!</v>
      </c>
      <c r="AX11" s="39" t="e">
        <f>$E11*VLOOKUP($A11&amp;" - Total Cost",#REF!,'O&amp;M - Site'!AX$6+5,FALSE)</f>
        <v>#REF!</v>
      </c>
      <c r="AY11" s="39" t="e">
        <f>$E11*VLOOKUP($A11&amp;" - Total Cost",#REF!,'O&amp;M - Site'!AY$6+5,FALSE)</f>
        <v>#REF!</v>
      </c>
      <c r="AZ11" s="39" t="e">
        <f>$E11*VLOOKUP($A11&amp;" - Total Cost",#REF!,'O&amp;M - Site'!AZ$6+5,FALSE)</f>
        <v>#REF!</v>
      </c>
      <c r="BA11" s="39" t="e">
        <f>$E11*VLOOKUP($A11&amp;" - Total Cost",#REF!,'O&amp;M - Site'!BA$6+5,FALSE)</f>
        <v>#REF!</v>
      </c>
      <c r="BB11" s="39" t="e">
        <f>$E11*VLOOKUP($A11&amp;" - Total Cost",#REF!,'O&amp;M - Site'!BB$6+5,FALSE)</f>
        <v>#REF!</v>
      </c>
      <c r="BC11" s="39" t="e">
        <f>$E11*VLOOKUP($A11&amp;" - Total Cost",#REF!,'O&amp;M - Site'!BC$6+5,FALSE)</f>
        <v>#REF!</v>
      </c>
    </row>
    <row r="12" spans="1:55" s="36" customFormat="1">
      <c r="A12" s="37" t="s">
        <v>44</v>
      </c>
      <c r="B12" s="37"/>
      <c r="C12" s="37">
        <f>E12*1</f>
        <v>0</v>
      </c>
      <c r="D12" s="38"/>
      <c r="E12" s="38">
        <v>0</v>
      </c>
      <c r="F12" s="39" t="e">
        <f>$E12*VLOOKUP($A12&amp;" - Total Cost",#REF!,'O&amp;M - Site'!F$6+5,FALSE)</f>
        <v>#REF!</v>
      </c>
      <c r="G12" s="39" t="e">
        <f>$E12*VLOOKUP($A12&amp;" - Total Cost",#REF!,'O&amp;M - Site'!G$6+5,FALSE)</f>
        <v>#REF!</v>
      </c>
      <c r="H12" s="39" t="e">
        <f>$E12*VLOOKUP($A12&amp;" - Total Cost",#REF!,'O&amp;M - Site'!H$6+5,FALSE)</f>
        <v>#REF!</v>
      </c>
      <c r="I12" s="39" t="e">
        <f>$E12*VLOOKUP($A12&amp;" - Total Cost",#REF!,'O&amp;M - Site'!I$6+5,FALSE)</f>
        <v>#REF!</v>
      </c>
      <c r="J12" s="39" t="e">
        <f>$E12*VLOOKUP($A12&amp;" - Total Cost",#REF!,'O&amp;M - Site'!J$6+5,FALSE)</f>
        <v>#REF!</v>
      </c>
      <c r="K12" s="39" t="e">
        <f>$E12*VLOOKUP($A12&amp;" - Total Cost",#REF!,'O&amp;M - Site'!K$6+5,FALSE)</f>
        <v>#REF!</v>
      </c>
      <c r="L12" s="39" t="e">
        <f>$E12*VLOOKUP($A12&amp;" - Total Cost",#REF!,'O&amp;M - Site'!L$6+5,FALSE)</f>
        <v>#REF!</v>
      </c>
      <c r="M12" s="39" t="e">
        <f>$E12*VLOOKUP($A12&amp;" - Total Cost",#REF!,'O&amp;M - Site'!M$6+5,FALSE)</f>
        <v>#REF!</v>
      </c>
      <c r="N12" s="39" t="e">
        <f>$E12*VLOOKUP($A12&amp;" - Total Cost",#REF!,'O&amp;M - Site'!N$6+5,FALSE)</f>
        <v>#REF!</v>
      </c>
      <c r="O12" s="39" t="e">
        <f>$E12*VLOOKUP($A12&amp;" - Total Cost",#REF!,'O&amp;M - Site'!O$6+5,FALSE)</f>
        <v>#REF!</v>
      </c>
      <c r="P12" s="39" t="e">
        <f>$E12*VLOOKUP($A12&amp;" - Total Cost",#REF!,'O&amp;M - Site'!P$6+5,FALSE)</f>
        <v>#REF!</v>
      </c>
      <c r="Q12" s="39" t="e">
        <f>$E12*VLOOKUP($A12&amp;" - Total Cost",#REF!,'O&amp;M - Site'!Q$6+5,FALSE)</f>
        <v>#REF!</v>
      </c>
      <c r="R12" s="39" t="e">
        <f>$E12*VLOOKUP($A12&amp;" - Total Cost",#REF!,'O&amp;M - Site'!R$6+5,FALSE)</f>
        <v>#REF!</v>
      </c>
      <c r="S12" s="39" t="e">
        <f>$E12*VLOOKUP($A12&amp;" - Total Cost",#REF!,'O&amp;M - Site'!S$6+5,FALSE)</f>
        <v>#REF!</v>
      </c>
      <c r="T12" s="39" t="e">
        <f>$E12*VLOOKUP($A12&amp;" - Total Cost",#REF!,'O&amp;M - Site'!T$6+5,FALSE)</f>
        <v>#REF!</v>
      </c>
      <c r="U12" s="39" t="e">
        <f>$E12*VLOOKUP($A12&amp;" - Total Cost",#REF!,'O&amp;M - Site'!U$6+5,FALSE)</f>
        <v>#REF!</v>
      </c>
      <c r="V12" s="39" t="e">
        <f>$E12*VLOOKUP($A12&amp;" - Total Cost",#REF!,'O&amp;M - Site'!V$6+5,FALSE)</f>
        <v>#REF!</v>
      </c>
      <c r="W12" s="39" t="e">
        <f>$E12*VLOOKUP($A12&amp;" - Total Cost",#REF!,'O&amp;M - Site'!W$6+5,FALSE)</f>
        <v>#REF!</v>
      </c>
      <c r="X12" s="39" t="e">
        <f>$E12*VLOOKUP($A12&amp;" - Total Cost",#REF!,'O&amp;M - Site'!X$6+5,FALSE)</f>
        <v>#REF!</v>
      </c>
      <c r="Y12" s="39" t="e">
        <f>$E12*VLOOKUP($A12&amp;" - Total Cost",#REF!,'O&amp;M - Site'!Y$6+5,FALSE)</f>
        <v>#REF!</v>
      </c>
      <c r="Z12" s="39" t="e">
        <f>$E12*VLOOKUP($A12&amp;" - Total Cost",#REF!,'O&amp;M - Site'!Z$6+5,FALSE)</f>
        <v>#REF!</v>
      </c>
      <c r="AA12" s="39" t="e">
        <f>$E12*VLOOKUP($A12&amp;" - Total Cost",#REF!,'O&amp;M - Site'!AA$6+5,FALSE)</f>
        <v>#REF!</v>
      </c>
      <c r="AB12" s="39" t="e">
        <f>$E12*VLOOKUP($A12&amp;" - Total Cost",#REF!,'O&amp;M - Site'!AB$6+5,FALSE)</f>
        <v>#REF!</v>
      </c>
      <c r="AC12" s="39" t="e">
        <f>$E12*VLOOKUP($A12&amp;" - Total Cost",#REF!,'O&amp;M - Site'!AC$6+5,FALSE)</f>
        <v>#REF!</v>
      </c>
      <c r="AD12" s="39" t="e">
        <f>$E12*VLOOKUP($A12&amp;" - Total Cost",#REF!,'O&amp;M - Site'!AD$6+5,FALSE)</f>
        <v>#REF!</v>
      </c>
      <c r="AE12" s="39" t="e">
        <f>$E12*VLOOKUP($A12&amp;" - Total Cost",#REF!,'O&amp;M - Site'!AE$6+5,FALSE)</f>
        <v>#REF!</v>
      </c>
      <c r="AF12" s="39" t="e">
        <f>$E12*VLOOKUP($A12&amp;" - Total Cost",#REF!,'O&amp;M - Site'!AF$6+5,FALSE)</f>
        <v>#REF!</v>
      </c>
      <c r="AG12" s="39" t="e">
        <f>$E12*VLOOKUP($A12&amp;" - Total Cost",#REF!,'O&amp;M - Site'!AG$6+5,FALSE)</f>
        <v>#REF!</v>
      </c>
      <c r="AH12" s="39" t="e">
        <f>$E12*VLOOKUP($A12&amp;" - Total Cost",#REF!,'O&amp;M - Site'!AH$6+5,FALSE)</f>
        <v>#REF!</v>
      </c>
      <c r="AI12" s="39" t="e">
        <f>$E12*VLOOKUP($A12&amp;" - Total Cost",#REF!,'O&amp;M - Site'!AI$6+5,FALSE)</f>
        <v>#REF!</v>
      </c>
      <c r="AJ12" s="39" t="e">
        <f>$E12*VLOOKUP($A12&amp;" - Total Cost",#REF!,'O&amp;M - Site'!AJ$6+5,FALSE)</f>
        <v>#REF!</v>
      </c>
      <c r="AK12" s="39" t="e">
        <f>$E12*VLOOKUP($A12&amp;" - Total Cost",#REF!,'O&amp;M - Site'!AK$6+5,FALSE)</f>
        <v>#REF!</v>
      </c>
      <c r="AL12" s="39" t="e">
        <f>$E12*VLOOKUP($A12&amp;" - Total Cost",#REF!,'O&amp;M - Site'!AL$6+5,FALSE)</f>
        <v>#REF!</v>
      </c>
      <c r="AM12" s="39" t="e">
        <f>$E12*VLOOKUP($A12&amp;" - Total Cost",#REF!,'O&amp;M - Site'!AM$6+5,FALSE)</f>
        <v>#REF!</v>
      </c>
      <c r="AN12" s="39" t="e">
        <f>$E12*VLOOKUP($A12&amp;" - Total Cost",#REF!,'O&amp;M - Site'!AN$6+5,FALSE)</f>
        <v>#REF!</v>
      </c>
      <c r="AO12" s="39" t="e">
        <f>$E12*VLOOKUP($A12&amp;" - Total Cost",#REF!,'O&amp;M - Site'!AO$6+5,FALSE)</f>
        <v>#REF!</v>
      </c>
      <c r="AP12" s="39" t="e">
        <f>$E12*VLOOKUP($A12&amp;" - Total Cost",#REF!,'O&amp;M - Site'!AP$6+5,FALSE)</f>
        <v>#REF!</v>
      </c>
      <c r="AQ12" s="39" t="e">
        <f>$E12*VLOOKUP($A12&amp;" - Total Cost",#REF!,'O&amp;M - Site'!AQ$6+5,FALSE)</f>
        <v>#REF!</v>
      </c>
      <c r="AR12" s="39" t="e">
        <f>$E12*VLOOKUP($A12&amp;" - Total Cost",#REF!,'O&amp;M - Site'!AR$6+5,FALSE)</f>
        <v>#REF!</v>
      </c>
      <c r="AS12" s="39" t="e">
        <f>$E12*VLOOKUP($A12&amp;" - Total Cost",#REF!,'O&amp;M - Site'!AS$6+5,FALSE)</f>
        <v>#REF!</v>
      </c>
      <c r="AT12" s="39" t="e">
        <f>$E12*VLOOKUP($A12&amp;" - Total Cost",#REF!,'O&amp;M - Site'!AT$6+5,FALSE)</f>
        <v>#REF!</v>
      </c>
      <c r="AU12" s="39" t="e">
        <f>$E12*VLOOKUP($A12&amp;" - Total Cost",#REF!,'O&amp;M - Site'!AU$6+5,FALSE)</f>
        <v>#REF!</v>
      </c>
      <c r="AV12" s="39" t="e">
        <f>$E12*VLOOKUP($A12&amp;" - Total Cost",#REF!,'O&amp;M - Site'!AV$6+5,FALSE)</f>
        <v>#REF!</v>
      </c>
      <c r="AW12" s="39" t="e">
        <f>$E12*VLOOKUP($A12&amp;" - Total Cost",#REF!,'O&amp;M - Site'!AW$6+5,FALSE)</f>
        <v>#REF!</v>
      </c>
      <c r="AX12" s="39" t="e">
        <f>$E12*VLOOKUP($A12&amp;" - Total Cost",#REF!,'O&amp;M - Site'!AX$6+5,FALSE)</f>
        <v>#REF!</v>
      </c>
      <c r="AY12" s="39" t="e">
        <f>$E12*VLOOKUP($A12&amp;" - Total Cost",#REF!,'O&amp;M - Site'!AY$6+5,FALSE)</f>
        <v>#REF!</v>
      </c>
      <c r="AZ12" s="39" t="e">
        <f>$E12*VLOOKUP($A12&amp;" - Total Cost",#REF!,'O&amp;M - Site'!AZ$6+5,FALSE)</f>
        <v>#REF!</v>
      </c>
      <c r="BA12" s="39" t="e">
        <f>$E12*VLOOKUP($A12&amp;" - Total Cost",#REF!,'O&amp;M - Site'!BA$6+5,FALSE)</f>
        <v>#REF!</v>
      </c>
      <c r="BB12" s="39" t="e">
        <f>$E12*VLOOKUP($A12&amp;" - Total Cost",#REF!,'O&amp;M - Site'!BB$6+5,FALSE)</f>
        <v>#REF!</v>
      </c>
      <c r="BC12" s="39" t="e">
        <f>$E12*VLOOKUP($A12&amp;" - Total Cost",#REF!,'O&amp;M - Site'!BC$6+5,FALSE)</f>
        <v>#REF!</v>
      </c>
    </row>
    <row r="13" spans="1:55" s="36" customFormat="1">
      <c r="A13" s="37" t="s">
        <v>45</v>
      </c>
      <c r="B13" s="37">
        <f>2*E13</f>
        <v>0</v>
      </c>
      <c r="C13" s="37">
        <f>E13*1</f>
        <v>0</v>
      </c>
      <c r="D13" s="38"/>
      <c r="E13" s="38">
        <v>0</v>
      </c>
      <c r="F13" s="39" t="e">
        <f>$E13*VLOOKUP($A13&amp;" - Total Cost",#REF!,'O&amp;M - Site'!F$6+5,FALSE)</f>
        <v>#REF!</v>
      </c>
      <c r="G13" s="39" t="e">
        <f>$E13*VLOOKUP($A13&amp;" - Total Cost",#REF!,'O&amp;M - Site'!G$6+5,FALSE)</f>
        <v>#REF!</v>
      </c>
      <c r="H13" s="39" t="e">
        <f>$E13*VLOOKUP($A13&amp;" - Total Cost",#REF!,'O&amp;M - Site'!H$6+5,FALSE)</f>
        <v>#REF!</v>
      </c>
      <c r="I13" s="39" t="e">
        <f>$E13*VLOOKUP($A13&amp;" - Total Cost",#REF!,'O&amp;M - Site'!I$6+5,FALSE)</f>
        <v>#REF!</v>
      </c>
      <c r="J13" s="39" t="e">
        <f>$E13*VLOOKUP($A13&amp;" - Total Cost",#REF!,'O&amp;M - Site'!J$6+5,FALSE)</f>
        <v>#REF!</v>
      </c>
      <c r="K13" s="39" t="e">
        <f>$E13*VLOOKUP($A13&amp;" - Total Cost",#REF!,'O&amp;M - Site'!K$6+5,FALSE)</f>
        <v>#REF!</v>
      </c>
      <c r="L13" s="39" t="e">
        <f>$E13*VLOOKUP($A13&amp;" - Total Cost",#REF!,'O&amp;M - Site'!L$6+5,FALSE)</f>
        <v>#REF!</v>
      </c>
      <c r="M13" s="39" t="e">
        <f>$E13*VLOOKUP($A13&amp;" - Total Cost",#REF!,'O&amp;M - Site'!M$6+5,FALSE)</f>
        <v>#REF!</v>
      </c>
      <c r="N13" s="39" t="e">
        <f>$E13*VLOOKUP($A13&amp;" - Total Cost",#REF!,'O&amp;M - Site'!N$6+5,FALSE)</f>
        <v>#REF!</v>
      </c>
      <c r="O13" s="39" t="e">
        <f>$E13*VLOOKUP($A13&amp;" - Total Cost",#REF!,'O&amp;M - Site'!O$6+5,FALSE)</f>
        <v>#REF!</v>
      </c>
      <c r="P13" s="39" t="e">
        <f>$E13*VLOOKUP($A13&amp;" - Total Cost",#REF!,'O&amp;M - Site'!P$6+5,FALSE)</f>
        <v>#REF!</v>
      </c>
      <c r="Q13" s="39" t="e">
        <f>$E13*VLOOKUP($A13&amp;" - Total Cost",#REF!,'O&amp;M - Site'!Q$6+5,FALSE)</f>
        <v>#REF!</v>
      </c>
      <c r="R13" s="39" t="e">
        <f>$E13*VLOOKUP($A13&amp;" - Total Cost",#REF!,'O&amp;M - Site'!R$6+5,FALSE)</f>
        <v>#REF!</v>
      </c>
      <c r="S13" s="39" t="e">
        <f>$E13*VLOOKUP($A13&amp;" - Total Cost",#REF!,'O&amp;M - Site'!S$6+5,FALSE)</f>
        <v>#REF!</v>
      </c>
      <c r="T13" s="39" t="e">
        <f>$E13*VLOOKUP($A13&amp;" - Total Cost",#REF!,'O&amp;M - Site'!T$6+5,FALSE)</f>
        <v>#REF!</v>
      </c>
      <c r="U13" s="39" t="e">
        <f>$E13*VLOOKUP($A13&amp;" - Total Cost",#REF!,'O&amp;M - Site'!U$6+5,FALSE)</f>
        <v>#REF!</v>
      </c>
      <c r="V13" s="39" t="e">
        <f>$E13*VLOOKUP($A13&amp;" - Total Cost",#REF!,'O&amp;M - Site'!V$6+5,FALSE)</f>
        <v>#REF!</v>
      </c>
      <c r="W13" s="39" t="e">
        <f>$E13*VLOOKUP($A13&amp;" - Total Cost",#REF!,'O&amp;M - Site'!W$6+5,FALSE)</f>
        <v>#REF!</v>
      </c>
      <c r="X13" s="39" t="e">
        <f>$E13*VLOOKUP($A13&amp;" - Total Cost",#REF!,'O&amp;M - Site'!X$6+5,FALSE)</f>
        <v>#REF!</v>
      </c>
      <c r="Y13" s="39" t="e">
        <f>$E13*VLOOKUP($A13&amp;" - Total Cost",#REF!,'O&amp;M - Site'!Y$6+5,FALSE)</f>
        <v>#REF!</v>
      </c>
      <c r="Z13" s="39" t="e">
        <f>$E13*VLOOKUP($A13&amp;" - Total Cost",#REF!,'O&amp;M - Site'!Z$6+5,FALSE)</f>
        <v>#REF!</v>
      </c>
      <c r="AA13" s="39" t="e">
        <f>$E13*VLOOKUP($A13&amp;" - Total Cost",#REF!,'O&amp;M - Site'!AA$6+5,FALSE)</f>
        <v>#REF!</v>
      </c>
      <c r="AB13" s="39" t="e">
        <f>$E13*VLOOKUP($A13&amp;" - Total Cost",#REF!,'O&amp;M - Site'!AB$6+5,FALSE)</f>
        <v>#REF!</v>
      </c>
      <c r="AC13" s="39" t="e">
        <f>$E13*VLOOKUP($A13&amp;" - Total Cost",#REF!,'O&amp;M - Site'!AC$6+5,FALSE)</f>
        <v>#REF!</v>
      </c>
      <c r="AD13" s="39" t="e">
        <f>$E13*VLOOKUP($A13&amp;" - Total Cost",#REF!,'O&amp;M - Site'!AD$6+5,FALSE)</f>
        <v>#REF!</v>
      </c>
      <c r="AE13" s="39" t="e">
        <f>$E13*VLOOKUP($A13&amp;" - Total Cost",#REF!,'O&amp;M - Site'!AE$6+5,FALSE)</f>
        <v>#REF!</v>
      </c>
      <c r="AF13" s="39" t="e">
        <f>$E13*VLOOKUP($A13&amp;" - Total Cost",#REF!,'O&amp;M - Site'!AF$6+5,FALSE)</f>
        <v>#REF!</v>
      </c>
      <c r="AG13" s="39" t="e">
        <f>$E13*VLOOKUP($A13&amp;" - Total Cost",#REF!,'O&amp;M - Site'!AG$6+5,FALSE)</f>
        <v>#REF!</v>
      </c>
      <c r="AH13" s="39" t="e">
        <f>$E13*VLOOKUP($A13&amp;" - Total Cost",#REF!,'O&amp;M - Site'!AH$6+5,FALSE)</f>
        <v>#REF!</v>
      </c>
      <c r="AI13" s="39" t="e">
        <f>$E13*VLOOKUP($A13&amp;" - Total Cost",#REF!,'O&amp;M - Site'!AI$6+5,FALSE)</f>
        <v>#REF!</v>
      </c>
      <c r="AJ13" s="39" t="e">
        <f>$E13*VLOOKUP($A13&amp;" - Total Cost",#REF!,'O&amp;M - Site'!AJ$6+5,FALSE)</f>
        <v>#REF!</v>
      </c>
      <c r="AK13" s="39" t="e">
        <f>$E13*VLOOKUP($A13&amp;" - Total Cost",#REF!,'O&amp;M - Site'!AK$6+5,FALSE)</f>
        <v>#REF!</v>
      </c>
      <c r="AL13" s="39" t="e">
        <f>$E13*VLOOKUP($A13&amp;" - Total Cost",#REF!,'O&amp;M - Site'!AL$6+5,FALSE)</f>
        <v>#REF!</v>
      </c>
      <c r="AM13" s="39" t="e">
        <f>$E13*VLOOKUP($A13&amp;" - Total Cost",#REF!,'O&amp;M - Site'!AM$6+5,FALSE)</f>
        <v>#REF!</v>
      </c>
      <c r="AN13" s="39" t="e">
        <f>$E13*VLOOKUP($A13&amp;" - Total Cost",#REF!,'O&amp;M - Site'!AN$6+5,FALSE)</f>
        <v>#REF!</v>
      </c>
      <c r="AO13" s="39" t="e">
        <f>$E13*VLOOKUP($A13&amp;" - Total Cost",#REF!,'O&amp;M - Site'!AO$6+5,FALSE)</f>
        <v>#REF!</v>
      </c>
      <c r="AP13" s="39" t="e">
        <f>$E13*VLOOKUP($A13&amp;" - Total Cost",#REF!,'O&amp;M - Site'!AP$6+5,FALSE)</f>
        <v>#REF!</v>
      </c>
      <c r="AQ13" s="39" t="e">
        <f>$E13*VLOOKUP($A13&amp;" - Total Cost",#REF!,'O&amp;M - Site'!AQ$6+5,FALSE)</f>
        <v>#REF!</v>
      </c>
      <c r="AR13" s="39" t="e">
        <f>$E13*VLOOKUP($A13&amp;" - Total Cost",#REF!,'O&amp;M - Site'!AR$6+5,FALSE)</f>
        <v>#REF!</v>
      </c>
      <c r="AS13" s="39" t="e">
        <f>$E13*VLOOKUP($A13&amp;" - Total Cost",#REF!,'O&amp;M - Site'!AS$6+5,FALSE)</f>
        <v>#REF!</v>
      </c>
      <c r="AT13" s="39" t="e">
        <f>$E13*VLOOKUP($A13&amp;" - Total Cost",#REF!,'O&amp;M - Site'!AT$6+5,FALSE)</f>
        <v>#REF!</v>
      </c>
      <c r="AU13" s="39" t="e">
        <f>$E13*VLOOKUP($A13&amp;" - Total Cost",#REF!,'O&amp;M - Site'!AU$6+5,FALSE)</f>
        <v>#REF!</v>
      </c>
      <c r="AV13" s="39" t="e">
        <f>$E13*VLOOKUP($A13&amp;" - Total Cost",#REF!,'O&amp;M - Site'!AV$6+5,FALSE)</f>
        <v>#REF!</v>
      </c>
      <c r="AW13" s="39" t="e">
        <f>$E13*VLOOKUP($A13&amp;" - Total Cost",#REF!,'O&amp;M - Site'!AW$6+5,FALSE)</f>
        <v>#REF!</v>
      </c>
      <c r="AX13" s="39" t="e">
        <f>$E13*VLOOKUP($A13&amp;" - Total Cost",#REF!,'O&amp;M - Site'!AX$6+5,FALSE)</f>
        <v>#REF!</v>
      </c>
      <c r="AY13" s="39" t="e">
        <f>$E13*VLOOKUP($A13&amp;" - Total Cost",#REF!,'O&amp;M - Site'!AY$6+5,FALSE)</f>
        <v>#REF!</v>
      </c>
      <c r="AZ13" s="39" t="e">
        <f>$E13*VLOOKUP($A13&amp;" - Total Cost",#REF!,'O&amp;M - Site'!AZ$6+5,FALSE)</f>
        <v>#REF!</v>
      </c>
      <c r="BA13" s="39" t="e">
        <f>$E13*VLOOKUP($A13&amp;" - Total Cost",#REF!,'O&amp;M - Site'!BA$6+5,FALSE)</f>
        <v>#REF!</v>
      </c>
      <c r="BB13" s="39" t="e">
        <f>$E13*VLOOKUP($A13&amp;" - Total Cost",#REF!,'O&amp;M - Site'!BB$6+5,FALSE)</f>
        <v>#REF!</v>
      </c>
      <c r="BC13" s="39" t="e">
        <f>$E13*VLOOKUP($A13&amp;" - Total Cost",#REF!,'O&amp;M - Site'!BC$6+5,FALSE)</f>
        <v>#REF!</v>
      </c>
    </row>
    <row r="14" spans="1:55" s="36" customFormat="1">
      <c r="A14" s="37" t="s">
        <v>46</v>
      </c>
      <c r="B14" s="37">
        <f>2*E14</f>
        <v>0</v>
      </c>
      <c r="C14" s="37">
        <f>E14*2</f>
        <v>0</v>
      </c>
      <c r="D14" s="38"/>
      <c r="E14" s="38">
        <v>0</v>
      </c>
      <c r="F14" s="39" t="e">
        <f>$E14*VLOOKUP($A14&amp;" - Total Cost",#REF!,'O&amp;M - Site'!F$6+5,FALSE)</f>
        <v>#REF!</v>
      </c>
      <c r="G14" s="39" t="e">
        <f>$E14*VLOOKUP($A14&amp;" - Total Cost",#REF!,'O&amp;M - Site'!G$6+5,FALSE)</f>
        <v>#REF!</v>
      </c>
      <c r="H14" s="39" t="e">
        <f>$E14*VLOOKUP($A14&amp;" - Total Cost",#REF!,'O&amp;M - Site'!H$6+5,FALSE)</f>
        <v>#REF!</v>
      </c>
      <c r="I14" s="39" t="e">
        <f>$E14*VLOOKUP($A14&amp;" - Total Cost",#REF!,'O&amp;M - Site'!I$6+5,FALSE)</f>
        <v>#REF!</v>
      </c>
      <c r="J14" s="39" t="e">
        <f>$E14*VLOOKUP($A14&amp;" - Total Cost",#REF!,'O&amp;M - Site'!J$6+5,FALSE)</f>
        <v>#REF!</v>
      </c>
      <c r="K14" s="39" t="e">
        <f>$E14*VLOOKUP($A14&amp;" - Total Cost",#REF!,'O&amp;M - Site'!K$6+5,FALSE)</f>
        <v>#REF!</v>
      </c>
      <c r="L14" s="39" t="e">
        <f>$E14*VLOOKUP($A14&amp;" - Total Cost",#REF!,'O&amp;M - Site'!L$6+5,FALSE)</f>
        <v>#REF!</v>
      </c>
      <c r="M14" s="39" t="e">
        <f>$E14*VLOOKUP($A14&amp;" - Total Cost",#REF!,'O&amp;M - Site'!M$6+5,FALSE)</f>
        <v>#REF!</v>
      </c>
      <c r="N14" s="39" t="e">
        <f>$E14*VLOOKUP($A14&amp;" - Total Cost",#REF!,'O&amp;M - Site'!N$6+5,FALSE)</f>
        <v>#REF!</v>
      </c>
      <c r="O14" s="39" t="e">
        <f>$E14*VLOOKUP($A14&amp;" - Total Cost",#REF!,'O&amp;M - Site'!O$6+5,FALSE)</f>
        <v>#REF!</v>
      </c>
      <c r="P14" s="39" t="e">
        <f>$E14*VLOOKUP($A14&amp;" - Total Cost",#REF!,'O&amp;M - Site'!P$6+5,FALSE)</f>
        <v>#REF!</v>
      </c>
      <c r="Q14" s="39" t="e">
        <f>$E14*VLOOKUP($A14&amp;" - Total Cost",#REF!,'O&amp;M - Site'!Q$6+5,FALSE)</f>
        <v>#REF!</v>
      </c>
      <c r="R14" s="39" t="e">
        <f>$E14*VLOOKUP($A14&amp;" - Total Cost",#REF!,'O&amp;M - Site'!R$6+5,FALSE)</f>
        <v>#REF!</v>
      </c>
      <c r="S14" s="39" t="e">
        <f>$E14*VLOOKUP($A14&amp;" - Total Cost",#REF!,'O&amp;M - Site'!S$6+5,FALSE)</f>
        <v>#REF!</v>
      </c>
      <c r="T14" s="39" t="e">
        <f>$E14*VLOOKUP($A14&amp;" - Total Cost",#REF!,'O&amp;M - Site'!T$6+5,FALSE)</f>
        <v>#REF!</v>
      </c>
      <c r="U14" s="39" t="e">
        <f>$E14*VLOOKUP($A14&amp;" - Total Cost",#REF!,'O&amp;M - Site'!U$6+5,FALSE)</f>
        <v>#REF!</v>
      </c>
      <c r="V14" s="39" t="e">
        <f>$E14*VLOOKUP($A14&amp;" - Total Cost",#REF!,'O&amp;M - Site'!V$6+5,FALSE)</f>
        <v>#REF!</v>
      </c>
      <c r="W14" s="39" t="e">
        <f>$E14*VLOOKUP($A14&amp;" - Total Cost",#REF!,'O&amp;M - Site'!W$6+5,FALSE)</f>
        <v>#REF!</v>
      </c>
      <c r="X14" s="39" t="e">
        <f>$E14*VLOOKUP($A14&amp;" - Total Cost",#REF!,'O&amp;M - Site'!X$6+5,FALSE)</f>
        <v>#REF!</v>
      </c>
      <c r="Y14" s="39" t="e">
        <f>$E14*VLOOKUP($A14&amp;" - Total Cost",#REF!,'O&amp;M - Site'!Y$6+5,FALSE)</f>
        <v>#REF!</v>
      </c>
      <c r="Z14" s="39" t="e">
        <f>$E14*VLOOKUP($A14&amp;" - Total Cost",#REF!,'O&amp;M - Site'!Z$6+5,FALSE)</f>
        <v>#REF!</v>
      </c>
      <c r="AA14" s="39" t="e">
        <f>$E14*VLOOKUP($A14&amp;" - Total Cost",#REF!,'O&amp;M - Site'!AA$6+5,FALSE)</f>
        <v>#REF!</v>
      </c>
      <c r="AB14" s="39" t="e">
        <f>$E14*VLOOKUP($A14&amp;" - Total Cost",#REF!,'O&amp;M - Site'!AB$6+5,FALSE)</f>
        <v>#REF!</v>
      </c>
      <c r="AC14" s="39" t="e">
        <f>$E14*VLOOKUP($A14&amp;" - Total Cost",#REF!,'O&amp;M - Site'!AC$6+5,FALSE)</f>
        <v>#REF!</v>
      </c>
      <c r="AD14" s="39" t="e">
        <f>$E14*VLOOKUP($A14&amp;" - Total Cost",#REF!,'O&amp;M - Site'!AD$6+5,FALSE)</f>
        <v>#REF!</v>
      </c>
      <c r="AE14" s="39" t="e">
        <f>$E14*VLOOKUP($A14&amp;" - Total Cost",#REF!,'O&amp;M - Site'!AE$6+5,FALSE)</f>
        <v>#REF!</v>
      </c>
      <c r="AF14" s="39" t="e">
        <f>$E14*VLOOKUP($A14&amp;" - Total Cost",#REF!,'O&amp;M - Site'!AF$6+5,FALSE)</f>
        <v>#REF!</v>
      </c>
      <c r="AG14" s="39" t="e">
        <f>$E14*VLOOKUP($A14&amp;" - Total Cost",#REF!,'O&amp;M - Site'!AG$6+5,FALSE)</f>
        <v>#REF!</v>
      </c>
      <c r="AH14" s="39" t="e">
        <f>$E14*VLOOKUP($A14&amp;" - Total Cost",#REF!,'O&amp;M - Site'!AH$6+5,FALSE)</f>
        <v>#REF!</v>
      </c>
      <c r="AI14" s="39" t="e">
        <f>$E14*VLOOKUP($A14&amp;" - Total Cost",#REF!,'O&amp;M - Site'!AI$6+5,FALSE)</f>
        <v>#REF!</v>
      </c>
      <c r="AJ14" s="39" t="e">
        <f>$E14*VLOOKUP($A14&amp;" - Total Cost",#REF!,'O&amp;M - Site'!AJ$6+5,FALSE)</f>
        <v>#REF!</v>
      </c>
      <c r="AK14" s="39" t="e">
        <f>$E14*VLOOKUP($A14&amp;" - Total Cost",#REF!,'O&amp;M - Site'!AK$6+5,FALSE)</f>
        <v>#REF!</v>
      </c>
      <c r="AL14" s="39" t="e">
        <f>$E14*VLOOKUP($A14&amp;" - Total Cost",#REF!,'O&amp;M - Site'!AL$6+5,FALSE)</f>
        <v>#REF!</v>
      </c>
      <c r="AM14" s="39" t="e">
        <f>$E14*VLOOKUP($A14&amp;" - Total Cost",#REF!,'O&amp;M - Site'!AM$6+5,FALSE)</f>
        <v>#REF!</v>
      </c>
      <c r="AN14" s="39" t="e">
        <f>$E14*VLOOKUP($A14&amp;" - Total Cost",#REF!,'O&amp;M - Site'!AN$6+5,FALSE)</f>
        <v>#REF!</v>
      </c>
      <c r="AO14" s="39" t="e">
        <f>$E14*VLOOKUP($A14&amp;" - Total Cost",#REF!,'O&amp;M - Site'!AO$6+5,FALSE)</f>
        <v>#REF!</v>
      </c>
      <c r="AP14" s="39" t="e">
        <f>$E14*VLOOKUP($A14&amp;" - Total Cost",#REF!,'O&amp;M - Site'!AP$6+5,FALSE)</f>
        <v>#REF!</v>
      </c>
      <c r="AQ14" s="39" t="e">
        <f>$E14*VLOOKUP($A14&amp;" - Total Cost",#REF!,'O&amp;M - Site'!AQ$6+5,FALSE)</f>
        <v>#REF!</v>
      </c>
      <c r="AR14" s="39" t="e">
        <f>$E14*VLOOKUP($A14&amp;" - Total Cost",#REF!,'O&amp;M - Site'!AR$6+5,FALSE)</f>
        <v>#REF!</v>
      </c>
      <c r="AS14" s="39" t="e">
        <f>$E14*VLOOKUP($A14&amp;" - Total Cost",#REF!,'O&amp;M - Site'!AS$6+5,FALSE)</f>
        <v>#REF!</v>
      </c>
      <c r="AT14" s="39" t="e">
        <f>$E14*VLOOKUP($A14&amp;" - Total Cost",#REF!,'O&amp;M - Site'!AT$6+5,FALSE)</f>
        <v>#REF!</v>
      </c>
      <c r="AU14" s="39" t="e">
        <f>$E14*VLOOKUP($A14&amp;" - Total Cost",#REF!,'O&amp;M - Site'!AU$6+5,FALSE)</f>
        <v>#REF!</v>
      </c>
      <c r="AV14" s="39" t="e">
        <f>$E14*VLOOKUP($A14&amp;" - Total Cost",#REF!,'O&amp;M - Site'!AV$6+5,FALSE)</f>
        <v>#REF!</v>
      </c>
      <c r="AW14" s="39" t="e">
        <f>$E14*VLOOKUP($A14&amp;" - Total Cost",#REF!,'O&amp;M - Site'!AW$6+5,FALSE)</f>
        <v>#REF!</v>
      </c>
      <c r="AX14" s="39" t="e">
        <f>$E14*VLOOKUP($A14&amp;" - Total Cost",#REF!,'O&amp;M - Site'!AX$6+5,FALSE)</f>
        <v>#REF!</v>
      </c>
      <c r="AY14" s="39" t="e">
        <f>$E14*VLOOKUP($A14&amp;" - Total Cost",#REF!,'O&amp;M - Site'!AY$6+5,FALSE)</f>
        <v>#REF!</v>
      </c>
      <c r="AZ14" s="39" t="e">
        <f>$E14*VLOOKUP($A14&amp;" - Total Cost",#REF!,'O&amp;M - Site'!AZ$6+5,FALSE)</f>
        <v>#REF!</v>
      </c>
      <c r="BA14" s="39" t="e">
        <f>$E14*VLOOKUP($A14&amp;" - Total Cost",#REF!,'O&amp;M - Site'!BA$6+5,FALSE)</f>
        <v>#REF!</v>
      </c>
      <c r="BB14" s="39" t="e">
        <f>$E14*VLOOKUP($A14&amp;" - Total Cost",#REF!,'O&amp;M - Site'!BB$6+5,FALSE)</f>
        <v>#REF!</v>
      </c>
      <c r="BC14" s="39" t="e">
        <f>$E14*VLOOKUP($A14&amp;" - Total Cost",#REF!,'O&amp;M - Site'!BC$6+5,FALSE)</f>
        <v>#REF!</v>
      </c>
    </row>
    <row r="15" spans="1:55" s="36" customFormat="1">
      <c r="A15" s="37" t="s">
        <v>47</v>
      </c>
      <c r="B15" s="37">
        <f>4*E15</f>
        <v>0</v>
      </c>
      <c r="C15" s="37">
        <f>E15*3</f>
        <v>0</v>
      </c>
      <c r="D15" s="38"/>
      <c r="E15" s="38">
        <v>0</v>
      </c>
      <c r="F15" s="39" t="e">
        <f>$E15*VLOOKUP($A15&amp;" - Total Cost",#REF!,'O&amp;M - Site'!F$6+5,FALSE)</f>
        <v>#REF!</v>
      </c>
      <c r="G15" s="39" t="e">
        <f>$E15*VLOOKUP($A15&amp;" - Total Cost",#REF!,'O&amp;M - Site'!G$6+5,FALSE)</f>
        <v>#REF!</v>
      </c>
      <c r="H15" s="39" t="e">
        <f>$E15*VLOOKUP($A15&amp;" - Total Cost",#REF!,'O&amp;M - Site'!H$6+5,FALSE)</f>
        <v>#REF!</v>
      </c>
      <c r="I15" s="39" t="e">
        <f>$E15*VLOOKUP($A15&amp;" - Total Cost",#REF!,'O&amp;M - Site'!I$6+5,FALSE)</f>
        <v>#REF!</v>
      </c>
      <c r="J15" s="39" t="e">
        <f>$E15*VLOOKUP($A15&amp;" - Total Cost",#REF!,'O&amp;M - Site'!J$6+5,FALSE)</f>
        <v>#REF!</v>
      </c>
      <c r="K15" s="39" t="e">
        <f>$E15*VLOOKUP($A15&amp;" - Total Cost",#REF!,'O&amp;M - Site'!K$6+5,FALSE)</f>
        <v>#REF!</v>
      </c>
      <c r="L15" s="39" t="e">
        <f>$E15*VLOOKUP($A15&amp;" - Total Cost",#REF!,'O&amp;M - Site'!L$6+5,FALSE)</f>
        <v>#REF!</v>
      </c>
      <c r="M15" s="39" t="e">
        <f>$E15*VLOOKUP($A15&amp;" - Total Cost",#REF!,'O&amp;M - Site'!M$6+5,FALSE)</f>
        <v>#REF!</v>
      </c>
      <c r="N15" s="39" t="e">
        <f>$E15*VLOOKUP($A15&amp;" - Total Cost",#REF!,'O&amp;M - Site'!N$6+5,FALSE)</f>
        <v>#REF!</v>
      </c>
      <c r="O15" s="39" t="e">
        <f>$E15*VLOOKUP($A15&amp;" - Total Cost",#REF!,'O&amp;M - Site'!O$6+5,FALSE)</f>
        <v>#REF!</v>
      </c>
      <c r="P15" s="39" t="e">
        <f>$E15*VLOOKUP($A15&amp;" - Total Cost",#REF!,'O&amp;M - Site'!P$6+5,FALSE)</f>
        <v>#REF!</v>
      </c>
      <c r="Q15" s="39" t="e">
        <f>$E15*VLOOKUP($A15&amp;" - Total Cost",#REF!,'O&amp;M - Site'!Q$6+5,FALSE)</f>
        <v>#REF!</v>
      </c>
      <c r="R15" s="39" t="e">
        <f>$E15*VLOOKUP($A15&amp;" - Total Cost",#REF!,'O&amp;M - Site'!R$6+5,FALSE)</f>
        <v>#REF!</v>
      </c>
      <c r="S15" s="39" t="e">
        <f>$E15*VLOOKUP($A15&amp;" - Total Cost",#REF!,'O&amp;M - Site'!S$6+5,FALSE)</f>
        <v>#REF!</v>
      </c>
      <c r="T15" s="39" t="e">
        <f>$E15*VLOOKUP($A15&amp;" - Total Cost",#REF!,'O&amp;M - Site'!T$6+5,FALSE)</f>
        <v>#REF!</v>
      </c>
      <c r="U15" s="39" t="e">
        <f>$E15*VLOOKUP($A15&amp;" - Total Cost",#REF!,'O&amp;M - Site'!U$6+5,FALSE)</f>
        <v>#REF!</v>
      </c>
      <c r="V15" s="39" t="e">
        <f>$E15*VLOOKUP($A15&amp;" - Total Cost",#REF!,'O&amp;M - Site'!V$6+5,FALSE)</f>
        <v>#REF!</v>
      </c>
      <c r="W15" s="39" t="e">
        <f>$E15*VLOOKUP($A15&amp;" - Total Cost",#REF!,'O&amp;M - Site'!W$6+5,FALSE)</f>
        <v>#REF!</v>
      </c>
      <c r="X15" s="39" t="e">
        <f>$E15*VLOOKUP($A15&amp;" - Total Cost",#REF!,'O&amp;M - Site'!X$6+5,FALSE)</f>
        <v>#REF!</v>
      </c>
      <c r="Y15" s="39" t="e">
        <f>$E15*VLOOKUP($A15&amp;" - Total Cost",#REF!,'O&amp;M - Site'!Y$6+5,FALSE)</f>
        <v>#REF!</v>
      </c>
      <c r="Z15" s="39" t="e">
        <f>$E15*VLOOKUP($A15&amp;" - Total Cost",#REF!,'O&amp;M - Site'!Z$6+5,FALSE)</f>
        <v>#REF!</v>
      </c>
      <c r="AA15" s="39" t="e">
        <f>$E15*VLOOKUP($A15&amp;" - Total Cost",#REF!,'O&amp;M - Site'!AA$6+5,FALSE)</f>
        <v>#REF!</v>
      </c>
      <c r="AB15" s="39" t="e">
        <f>$E15*VLOOKUP($A15&amp;" - Total Cost",#REF!,'O&amp;M - Site'!AB$6+5,FALSE)</f>
        <v>#REF!</v>
      </c>
      <c r="AC15" s="39" t="e">
        <f>$E15*VLOOKUP($A15&amp;" - Total Cost",#REF!,'O&amp;M - Site'!AC$6+5,FALSE)</f>
        <v>#REF!</v>
      </c>
      <c r="AD15" s="39" t="e">
        <f>$E15*VLOOKUP($A15&amp;" - Total Cost",#REF!,'O&amp;M - Site'!AD$6+5,FALSE)</f>
        <v>#REF!</v>
      </c>
      <c r="AE15" s="39" t="e">
        <f>$E15*VLOOKUP($A15&amp;" - Total Cost",#REF!,'O&amp;M - Site'!AE$6+5,FALSE)</f>
        <v>#REF!</v>
      </c>
      <c r="AF15" s="39" t="e">
        <f>$E15*VLOOKUP($A15&amp;" - Total Cost",#REF!,'O&amp;M - Site'!AF$6+5,FALSE)</f>
        <v>#REF!</v>
      </c>
      <c r="AG15" s="39" t="e">
        <f>$E15*VLOOKUP($A15&amp;" - Total Cost",#REF!,'O&amp;M - Site'!AG$6+5,FALSE)</f>
        <v>#REF!</v>
      </c>
      <c r="AH15" s="39" t="e">
        <f>$E15*VLOOKUP($A15&amp;" - Total Cost",#REF!,'O&amp;M - Site'!AH$6+5,FALSE)</f>
        <v>#REF!</v>
      </c>
      <c r="AI15" s="39" t="e">
        <f>$E15*VLOOKUP($A15&amp;" - Total Cost",#REF!,'O&amp;M - Site'!AI$6+5,FALSE)</f>
        <v>#REF!</v>
      </c>
      <c r="AJ15" s="39" t="e">
        <f>$E15*VLOOKUP($A15&amp;" - Total Cost",#REF!,'O&amp;M - Site'!AJ$6+5,FALSE)</f>
        <v>#REF!</v>
      </c>
      <c r="AK15" s="39" t="e">
        <f>$E15*VLOOKUP($A15&amp;" - Total Cost",#REF!,'O&amp;M - Site'!AK$6+5,FALSE)</f>
        <v>#REF!</v>
      </c>
      <c r="AL15" s="39" t="e">
        <f>$E15*VLOOKUP($A15&amp;" - Total Cost",#REF!,'O&amp;M - Site'!AL$6+5,FALSE)</f>
        <v>#REF!</v>
      </c>
      <c r="AM15" s="39" t="e">
        <f>$E15*VLOOKUP($A15&amp;" - Total Cost",#REF!,'O&amp;M - Site'!AM$6+5,FALSE)</f>
        <v>#REF!</v>
      </c>
      <c r="AN15" s="39" t="e">
        <f>$E15*VLOOKUP($A15&amp;" - Total Cost",#REF!,'O&amp;M - Site'!AN$6+5,FALSE)</f>
        <v>#REF!</v>
      </c>
      <c r="AO15" s="39" t="e">
        <f>$E15*VLOOKUP($A15&amp;" - Total Cost",#REF!,'O&amp;M - Site'!AO$6+5,FALSE)</f>
        <v>#REF!</v>
      </c>
      <c r="AP15" s="39" t="e">
        <f>$E15*VLOOKUP($A15&amp;" - Total Cost",#REF!,'O&amp;M - Site'!AP$6+5,FALSE)</f>
        <v>#REF!</v>
      </c>
      <c r="AQ15" s="39" t="e">
        <f>$E15*VLOOKUP($A15&amp;" - Total Cost",#REF!,'O&amp;M - Site'!AQ$6+5,FALSE)</f>
        <v>#REF!</v>
      </c>
      <c r="AR15" s="39" t="e">
        <f>$E15*VLOOKUP($A15&amp;" - Total Cost",#REF!,'O&amp;M - Site'!AR$6+5,FALSE)</f>
        <v>#REF!</v>
      </c>
      <c r="AS15" s="39" t="e">
        <f>$E15*VLOOKUP($A15&amp;" - Total Cost",#REF!,'O&amp;M - Site'!AS$6+5,FALSE)</f>
        <v>#REF!</v>
      </c>
      <c r="AT15" s="39" t="e">
        <f>$E15*VLOOKUP($A15&amp;" - Total Cost",#REF!,'O&amp;M - Site'!AT$6+5,FALSE)</f>
        <v>#REF!</v>
      </c>
      <c r="AU15" s="39" t="e">
        <f>$E15*VLOOKUP($A15&amp;" - Total Cost",#REF!,'O&amp;M - Site'!AU$6+5,FALSE)</f>
        <v>#REF!</v>
      </c>
      <c r="AV15" s="39" t="e">
        <f>$E15*VLOOKUP($A15&amp;" - Total Cost",#REF!,'O&amp;M - Site'!AV$6+5,FALSE)</f>
        <v>#REF!</v>
      </c>
      <c r="AW15" s="39" t="e">
        <f>$E15*VLOOKUP($A15&amp;" - Total Cost",#REF!,'O&amp;M - Site'!AW$6+5,FALSE)</f>
        <v>#REF!</v>
      </c>
      <c r="AX15" s="39" t="e">
        <f>$E15*VLOOKUP($A15&amp;" - Total Cost",#REF!,'O&amp;M - Site'!AX$6+5,FALSE)</f>
        <v>#REF!</v>
      </c>
      <c r="AY15" s="39" t="e">
        <f>$E15*VLOOKUP($A15&amp;" - Total Cost",#REF!,'O&amp;M - Site'!AY$6+5,FALSE)</f>
        <v>#REF!</v>
      </c>
      <c r="AZ15" s="39" t="e">
        <f>$E15*VLOOKUP($A15&amp;" - Total Cost",#REF!,'O&amp;M - Site'!AZ$6+5,FALSE)</f>
        <v>#REF!</v>
      </c>
      <c r="BA15" s="39" t="e">
        <f>$E15*VLOOKUP($A15&amp;" - Total Cost",#REF!,'O&amp;M - Site'!BA$6+5,FALSE)</f>
        <v>#REF!</v>
      </c>
      <c r="BB15" s="39" t="e">
        <f>$E15*VLOOKUP($A15&amp;" - Total Cost",#REF!,'O&amp;M - Site'!BB$6+5,FALSE)</f>
        <v>#REF!</v>
      </c>
      <c r="BC15" s="39" t="e">
        <f>$E15*VLOOKUP($A15&amp;" - Total Cost",#REF!,'O&amp;M - Site'!BC$6+5,FALSE)</f>
        <v>#REF!</v>
      </c>
    </row>
    <row r="16" spans="1:55" s="36" customFormat="1">
      <c r="A16" s="37" t="s">
        <v>48</v>
      </c>
      <c r="B16" s="37"/>
      <c r="C16" s="37">
        <f>E16*1</f>
        <v>0</v>
      </c>
      <c r="D16" s="38"/>
      <c r="E16" s="38">
        <v>0</v>
      </c>
      <c r="F16" s="39" t="e">
        <f>$E16*VLOOKUP($A16&amp;" - Total Cost",#REF!,'O&amp;M - Site'!F$6+5,FALSE)</f>
        <v>#REF!</v>
      </c>
      <c r="G16" s="39" t="e">
        <f>$E16*VLOOKUP($A16&amp;" - Total Cost",#REF!,'O&amp;M - Site'!G$6+5,FALSE)</f>
        <v>#REF!</v>
      </c>
      <c r="H16" s="39" t="e">
        <f>$E16*VLOOKUP($A16&amp;" - Total Cost",#REF!,'O&amp;M - Site'!H$6+5,FALSE)</f>
        <v>#REF!</v>
      </c>
      <c r="I16" s="39" t="e">
        <f>$E16*VLOOKUP($A16&amp;" - Total Cost",#REF!,'O&amp;M - Site'!I$6+5,FALSE)</f>
        <v>#REF!</v>
      </c>
      <c r="J16" s="39" t="e">
        <f>$E16*VLOOKUP($A16&amp;" - Total Cost",#REF!,'O&amp;M - Site'!J$6+5,FALSE)</f>
        <v>#REF!</v>
      </c>
      <c r="K16" s="39" t="e">
        <f>$E16*VLOOKUP($A16&amp;" - Total Cost",#REF!,'O&amp;M - Site'!K$6+5,FALSE)</f>
        <v>#REF!</v>
      </c>
      <c r="L16" s="39" t="e">
        <f>$E16*VLOOKUP($A16&amp;" - Total Cost",#REF!,'O&amp;M - Site'!L$6+5,FALSE)</f>
        <v>#REF!</v>
      </c>
      <c r="M16" s="39" t="e">
        <f>$E16*VLOOKUP($A16&amp;" - Total Cost",#REF!,'O&amp;M - Site'!M$6+5,FALSE)</f>
        <v>#REF!</v>
      </c>
      <c r="N16" s="39" t="e">
        <f>$E16*VLOOKUP($A16&amp;" - Total Cost",#REF!,'O&amp;M - Site'!N$6+5,FALSE)</f>
        <v>#REF!</v>
      </c>
      <c r="O16" s="39" t="e">
        <f>$E16*VLOOKUP($A16&amp;" - Total Cost",#REF!,'O&amp;M - Site'!O$6+5,FALSE)</f>
        <v>#REF!</v>
      </c>
      <c r="P16" s="39" t="e">
        <f>$E16*VLOOKUP($A16&amp;" - Total Cost",#REF!,'O&amp;M - Site'!P$6+5,FALSE)</f>
        <v>#REF!</v>
      </c>
      <c r="Q16" s="39" t="e">
        <f>$E16*VLOOKUP($A16&amp;" - Total Cost",#REF!,'O&amp;M - Site'!Q$6+5,FALSE)</f>
        <v>#REF!</v>
      </c>
      <c r="R16" s="39" t="e">
        <f>$E16*VLOOKUP($A16&amp;" - Total Cost",#REF!,'O&amp;M - Site'!R$6+5,FALSE)</f>
        <v>#REF!</v>
      </c>
      <c r="S16" s="39" t="e">
        <f>$E16*VLOOKUP($A16&amp;" - Total Cost",#REF!,'O&amp;M - Site'!S$6+5,FALSE)</f>
        <v>#REF!</v>
      </c>
      <c r="T16" s="39" t="e">
        <f>$E16*VLOOKUP($A16&amp;" - Total Cost",#REF!,'O&amp;M - Site'!T$6+5,FALSE)</f>
        <v>#REF!</v>
      </c>
      <c r="U16" s="39" t="e">
        <f>$E16*VLOOKUP($A16&amp;" - Total Cost",#REF!,'O&amp;M - Site'!U$6+5,FALSE)</f>
        <v>#REF!</v>
      </c>
      <c r="V16" s="39" t="e">
        <f>$E16*VLOOKUP($A16&amp;" - Total Cost",#REF!,'O&amp;M - Site'!V$6+5,FALSE)</f>
        <v>#REF!</v>
      </c>
      <c r="W16" s="39" t="e">
        <f>$E16*VLOOKUP($A16&amp;" - Total Cost",#REF!,'O&amp;M - Site'!W$6+5,FALSE)</f>
        <v>#REF!</v>
      </c>
      <c r="X16" s="39" t="e">
        <f>$E16*VLOOKUP($A16&amp;" - Total Cost",#REF!,'O&amp;M - Site'!X$6+5,FALSE)</f>
        <v>#REF!</v>
      </c>
      <c r="Y16" s="39" t="e">
        <f>$E16*VLOOKUP($A16&amp;" - Total Cost",#REF!,'O&amp;M - Site'!Y$6+5,FALSE)</f>
        <v>#REF!</v>
      </c>
      <c r="Z16" s="39" t="e">
        <f>$E16*VLOOKUP($A16&amp;" - Total Cost",#REF!,'O&amp;M - Site'!Z$6+5,FALSE)</f>
        <v>#REF!</v>
      </c>
      <c r="AA16" s="39" t="e">
        <f>$E16*VLOOKUP($A16&amp;" - Total Cost",#REF!,'O&amp;M - Site'!AA$6+5,FALSE)</f>
        <v>#REF!</v>
      </c>
      <c r="AB16" s="39" t="e">
        <f>$E16*VLOOKUP($A16&amp;" - Total Cost",#REF!,'O&amp;M - Site'!AB$6+5,FALSE)</f>
        <v>#REF!</v>
      </c>
      <c r="AC16" s="39" t="e">
        <f>$E16*VLOOKUP($A16&amp;" - Total Cost",#REF!,'O&amp;M - Site'!AC$6+5,FALSE)</f>
        <v>#REF!</v>
      </c>
      <c r="AD16" s="39" t="e">
        <f>$E16*VLOOKUP($A16&amp;" - Total Cost",#REF!,'O&amp;M - Site'!AD$6+5,FALSE)</f>
        <v>#REF!</v>
      </c>
      <c r="AE16" s="39" t="e">
        <f>$E16*VLOOKUP($A16&amp;" - Total Cost",#REF!,'O&amp;M - Site'!AE$6+5,FALSE)</f>
        <v>#REF!</v>
      </c>
      <c r="AF16" s="39" t="e">
        <f>$E16*VLOOKUP($A16&amp;" - Total Cost",#REF!,'O&amp;M - Site'!AF$6+5,FALSE)</f>
        <v>#REF!</v>
      </c>
      <c r="AG16" s="39" t="e">
        <f>$E16*VLOOKUP($A16&amp;" - Total Cost",#REF!,'O&amp;M - Site'!AG$6+5,FALSE)</f>
        <v>#REF!</v>
      </c>
      <c r="AH16" s="39" t="e">
        <f>$E16*VLOOKUP($A16&amp;" - Total Cost",#REF!,'O&amp;M - Site'!AH$6+5,FALSE)</f>
        <v>#REF!</v>
      </c>
      <c r="AI16" s="39" t="e">
        <f>$E16*VLOOKUP($A16&amp;" - Total Cost",#REF!,'O&amp;M - Site'!AI$6+5,FALSE)</f>
        <v>#REF!</v>
      </c>
      <c r="AJ16" s="39" t="e">
        <f>$E16*VLOOKUP($A16&amp;" - Total Cost",#REF!,'O&amp;M - Site'!AJ$6+5,FALSE)</f>
        <v>#REF!</v>
      </c>
      <c r="AK16" s="39" t="e">
        <f>$E16*VLOOKUP($A16&amp;" - Total Cost",#REF!,'O&amp;M - Site'!AK$6+5,FALSE)</f>
        <v>#REF!</v>
      </c>
      <c r="AL16" s="39" t="e">
        <f>$E16*VLOOKUP($A16&amp;" - Total Cost",#REF!,'O&amp;M - Site'!AL$6+5,FALSE)</f>
        <v>#REF!</v>
      </c>
      <c r="AM16" s="39" t="e">
        <f>$E16*VLOOKUP($A16&amp;" - Total Cost",#REF!,'O&amp;M - Site'!AM$6+5,FALSE)</f>
        <v>#REF!</v>
      </c>
      <c r="AN16" s="39" t="e">
        <f>$E16*VLOOKUP($A16&amp;" - Total Cost",#REF!,'O&amp;M - Site'!AN$6+5,FALSE)</f>
        <v>#REF!</v>
      </c>
      <c r="AO16" s="39" t="e">
        <f>$E16*VLOOKUP($A16&amp;" - Total Cost",#REF!,'O&amp;M - Site'!AO$6+5,FALSE)</f>
        <v>#REF!</v>
      </c>
      <c r="AP16" s="39" t="e">
        <f>$E16*VLOOKUP($A16&amp;" - Total Cost",#REF!,'O&amp;M - Site'!AP$6+5,FALSE)</f>
        <v>#REF!</v>
      </c>
      <c r="AQ16" s="39" t="e">
        <f>$E16*VLOOKUP($A16&amp;" - Total Cost",#REF!,'O&amp;M - Site'!AQ$6+5,FALSE)</f>
        <v>#REF!</v>
      </c>
      <c r="AR16" s="39" t="e">
        <f>$E16*VLOOKUP($A16&amp;" - Total Cost",#REF!,'O&amp;M - Site'!AR$6+5,FALSE)</f>
        <v>#REF!</v>
      </c>
      <c r="AS16" s="39" t="e">
        <f>$E16*VLOOKUP($A16&amp;" - Total Cost",#REF!,'O&amp;M - Site'!AS$6+5,FALSE)</f>
        <v>#REF!</v>
      </c>
      <c r="AT16" s="39" t="e">
        <f>$E16*VLOOKUP($A16&amp;" - Total Cost",#REF!,'O&amp;M - Site'!AT$6+5,FALSE)</f>
        <v>#REF!</v>
      </c>
      <c r="AU16" s="39" t="e">
        <f>$E16*VLOOKUP($A16&amp;" - Total Cost",#REF!,'O&amp;M - Site'!AU$6+5,FALSE)</f>
        <v>#REF!</v>
      </c>
      <c r="AV16" s="39" t="e">
        <f>$E16*VLOOKUP($A16&amp;" - Total Cost",#REF!,'O&amp;M - Site'!AV$6+5,FALSE)</f>
        <v>#REF!</v>
      </c>
      <c r="AW16" s="39" t="e">
        <f>$E16*VLOOKUP($A16&amp;" - Total Cost",#REF!,'O&amp;M - Site'!AW$6+5,FALSE)</f>
        <v>#REF!</v>
      </c>
      <c r="AX16" s="39" t="e">
        <f>$E16*VLOOKUP($A16&amp;" - Total Cost",#REF!,'O&amp;M - Site'!AX$6+5,FALSE)</f>
        <v>#REF!</v>
      </c>
      <c r="AY16" s="39" t="e">
        <f>$E16*VLOOKUP($A16&amp;" - Total Cost",#REF!,'O&amp;M - Site'!AY$6+5,FALSE)</f>
        <v>#REF!</v>
      </c>
      <c r="AZ16" s="39" t="e">
        <f>$E16*VLOOKUP($A16&amp;" - Total Cost",#REF!,'O&amp;M - Site'!AZ$6+5,FALSE)</f>
        <v>#REF!</v>
      </c>
      <c r="BA16" s="39" t="e">
        <f>$E16*VLOOKUP($A16&amp;" - Total Cost",#REF!,'O&amp;M - Site'!BA$6+5,FALSE)</f>
        <v>#REF!</v>
      </c>
      <c r="BB16" s="39" t="e">
        <f>$E16*VLOOKUP($A16&amp;" - Total Cost",#REF!,'O&amp;M - Site'!BB$6+5,FALSE)</f>
        <v>#REF!</v>
      </c>
      <c r="BC16" s="39" t="e">
        <f>$E16*VLOOKUP($A16&amp;" - Total Cost",#REF!,'O&amp;M - Site'!BC$6+5,FALSE)</f>
        <v>#REF!</v>
      </c>
    </row>
    <row r="17" spans="1:55" s="36" customFormat="1">
      <c r="A17" s="37" t="s">
        <v>49</v>
      </c>
      <c r="B17" s="37">
        <v>0</v>
      </c>
      <c r="C17" s="37">
        <v>0</v>
      </c>
      <c r="D17" s="38"/>
      <c r="E17" s="38">
        <v>0</v>
      </c>
      <c r="F17" s="39" t="e">
        <f>$E17*VLOOKUP($A17&amp;" - Total Cost",#REF!,'O&amp;M - Site'!F$6+5,FALSE)</f>
        <v>#REF!</v>
      </c>
      <c r="G17" s="39" t="e">
        <f>$E17*VLOOKUP($A17&amp;" - Total Cost",#REF!,'O&amp;M - Site'!G$6+5,FALSE)</f>
        <v>#REF!</v>
      </c>
      <c r="H17" s="39" t="e">
        <f>$E17*VLOOKUP($A17&amp;" - Total Cost",#REF!,'O&amp;M - Site'!H$6+5,FALSE)</f>
        <v>#REF!</v>
      </c>
      <c r="I17" s="39" t="e">
        <f>$E17*VLOOKUP($A17&amp;" - Total Cost",#REF!,'O&amp;M - Site'!I$6+5,FALSE)</f>
        <v>#REF!</v>
      </c>
      <c r="J17" s="39" t="e">
        <f>$E17*VLOOKUP($A17&amp;" - Total Cost",#REF!,'O&amp;M - Site'!J$6+5,FALSE)</f>
        <v>#REF!</v>
      </c>
      <c r="K17" s="39" t="e">
        <f>$E17*VLOOKUP($A17&amp;" - Total Cost",#REF!,'O&amp;M - Site'!K$6+5,FALSE)</f>
        <v>#REF!</v>
      </c>
      <c r="L17" s="39" t="e">
        <f>$E17*VLOOKUP($A17&amp;" - Total Cost",#REF!,'O&amp;M - Site'!L$6+5,FALSE)</f>
        <v>#REF!</v>
      </c>
      <c r="M17" s="39" t="e">
        <f>$E17*VLOOKUP($A17&amp;" - Total Cost",#REF!,'O&amp;M - Site'!M$6+5,FALSE)</f>
        <v>#REF!</v>
      </c>
      <c r="N17" s="39" t="e">
        <f>$E17*VLOOKUP($A17&amp;" - Total Cost",#REF!,'O&amp;M - Site'!N$6+5,FALSE)</f>
        <v>#REF!</v>
      </c>
      <c r="O17" s="39" t="e">
        <f>$E17*VLOOKUP($A17&amp;" - Total Cost",#REF!,'O&amp;M - Site'!O$6+5,FALSE)</f>
        <v>#REF!</v>
      </c>
      <c r="P17" s="39" t="e">
        <f>$E17*VLOOKUP($A17&amp;" - Total Cost",#REF!,'O&amp;M - Site'!P$6+5,FALSE)</f>
        <v>#REF!</v>
      </c>
      <c r="Q17" s="39" t="e">
        <f>$E17*VLOOKUP($A17&amp;" - Total Cost",#REF!,'O&amp;M - Site'!Q$6+5,FALSE)</f>
        <v>#REF!</v>
      </c>
      <c r="R17" s="39" t="e">
        <f>$E17*VLOOKUP($A17&amp;" - Total Cost",#REF!,'O&amp;M - Site'!R$6+5,FALSE)</f>
        <v>#REF!</v>
      </c>
      <c r="S17" s="39" t="e">
        <f>$E17*VLOOKUP($A17&amp;" - Total Cost",#REF!,'O&amp;M - Site'!S$6+5,FALSE)</f>
        <v>#REF!</v>
      </c>
      <c r="T17" s="39" t="e">
        <f>$E17*VLOOKUP($A17&amp;" - Total Cost",#REF!,'O&amp;M - Site'!T$6+5,FALSE)</f>
        <v>#REF!</v>
      </c>
      <c r="U17" s="39" t="e">
        <f>$E17*VLOOKUP($A17&amp;" - Total Cost",#REF!,'O&amp;M - Site'!U$6+5,FALSE)</f>
        <v>#REF!</v>
      </c>
      <c r="V17" s="39" t="e">
        <f>$E17*VLOOKUP($A17&amp;" - Total Cost",#REF!,'O&amp;M - Site'!V$6+5,FALSE)</f>
        <v>#REF!</v>
      </c>
      <c r="W17" s="39" t="e">
        <f>$E17*VLOOKUP($A17&amp;" - Total Cost",#REF!,'O&amp;M - Site'!W$6+5,FALSE)</f>
        <v>#REF!</v>
      </c>
      <c r="X17" s="39" t="e">
        <f>$E17*VLOOKUP($A17&amp;" - Total Cost",#REF!,'O&amp;M - Site'!X$6+5,FALSE)</f>
        <v>#REF!</v>
      </c>
      <c r="Y17" s="39" t="e">
        <f>$E17*VLOOKUP($A17&amp;" - Total Cost",#REF!,'O&amp;M - Site'!Y$6+5,FALSE)</f>
        <v>#REF!</v>
      </c>
      <c r="Z17" s="39" t="e">
        <f>$E17*VLOOKUP($A17&amp;" - Total Cost",#REF!,'O&amp;M - Site'!Z$6+5,FALSE)</f>
        <v>#REF!</v>
      </c>
      <c r="AA17" s="39" t="e">
        <f>$E17*VLOOKUP($A17&amp;" - Total Cost",#REF!,'O&amp;M - Site'!AA$6+5,FALSE)</f>
        <v>#REF!</v>
      </c>
      <c r="AB17" s="39" t="e">
        <f>$E17*VLOOKUP($A17&amp;" - Total Cost",#REF!,'O&amp;M - Site'!AB$6+5,FALSE)</f>
        <v>#REF!</v>
      </c>
      <c r="AC17" s="39" t="e">
        <f>$E17*VLOOKUP($A17&amp;" - Total Cost",#REF!,'O&amp;M - Site'!AC$6+5,FALSE)</f>
        <v>#REF!</v>
      </c>
      <c r="AD17" s="39" t="e">
        <f>$E17*VLOOKUP($A17&amp;" - Total Cost",#REF!,'O&amp;M - Site'!AD$6+5,FALSE)</f>
        <v>#REF!</v>
      </c>
      <c r="AE17" s="39" t="e">
        <f>$E17*VLOOKUP($A17&amp;" - Total Cost",#REF!,'O&amp;M - Site'!AE$6+5,FALSE)</f>
        <v>#REF!</v>
      </c>
      <c r="AF17" s="39" t="e">
        <f>$E17*VLOOKUP($A17&amp;" - Total Cost",#REF!,'O&amp;M - Site'!AF$6+5,FALSE)</f>
        <v>#REF!</v>
      </c>
      <c r="AG17" s="39" t="e">
        <f>$E17*VLOOKUP($A17&amp;" - Total Cost",#REF!,'O&amp;M - Site'!AG$6+5,FALSE)</f>
        <v>#REF!</v>
      </c>
      <c r="AH17" s="39" t="e">
        <f>$E17*VLOOKUP($A17&amp;" - Total Cost",#REF!,'O&amp;M - Site'!AH$6+5,FALSE)</f>
        <v>#REF!</v>
      </c>
      <c r="AI17" s="39" t="e">
        <f>$E17*VLOOKUP($A17&amp;" - Total Cost",#REF!,'O&amp;M - Site'!AI$6+5,FALSE)</f>
        <v>#REF!</v>
      </c>
      <c r="AJ17" s="39" t="e">
        <f>$E17*VLOOKUP($A17&amp;" - Total Cost",#REF!,'O&amp;M - Site'!AJ$6+5,FALSE)</f>
        <v>#REF!</v>
      </c>
      <c r="AK17" s="39" t="e">
        <f>$E17*VLOOKUP($A17&amp;" - Total Cost",#REF!,'O&amp;M - Site'!AK$6+5,FALSE)</f>
        <v>#REF!</v>
      </c>
      <c r="AL17" s="39" t="e">
        <f>$E17*VLOOKUP($A17&amp;" - Total Cost",#REF!,'O&amp;M - Site'!AL$6+5,FALSE)</f>
        <v>#REF!</v>
      </c>
      <c r="AM17" s="39" t="e">
        <f>$E17*VLOOKUP($A17&amp;" - Total Cost",#REF!,'O&amp;M - Site'!AM$6+5,FALSE)</f>
        <v>#REF!</v>
      </c>
      <c r="AN17" s="39" t="e">
        <f>$E17*VLOOKUP($A17&amp;" - Total Cost",#REF!,'O&amp;M - Site'!AN$6+5,FALSE)</f>
        <v>#REF!</v>
      </c>
      <c r="AO17" s="39" t="e">
        <f>$E17*VLOOKUP($A17&amp;" - Total Cost",#REF!,'O&amp;M - Site'!AO$6+5,FALSE)</f>
        <v>#REF!</v>
      </c>
      <c r="AP17" s="39" t="e">
        <f>$E17*VLOOKUP($A17&amp;" - Total Cost",#REF!,'O&amp;M - Site'!AP$6+5,FALSE)</f>
        <v>#REF!</v>
      </c>
      <c r="AQ17" s="39" t="e">
        <f>$E17*VLOOKUP($A17&amp;" - Total Cost",#REF!,'O&amp;M - Site'!AQ$6+5,FALSE)</f>
        <v>#REF!</v>
      </c>
      <c r="AR17" s="39" t="e">
        <f>$E17*VLOOKUP($A17&amp;" - Total Cost",#REF!,'O&amp;M - Site'!AR$6+5,FALSE)</f>
        <v>#REF!</v>
      </c>
      <c r="AS17" s="39" t="e">
        <f>$E17*VLOOKUP($A17&amp;" - Total Cost",#REF!,'O&amp;M - Site'!AS$6+5,FALSE)</f>
        <v>#REF!</v>
      </c>
      <c r="AT17" s="39" t="e">
        <f>$E17*VLOOKUP($A17&amp;" - Total Cost",#REF!,'O&amp;M - Site'!AT$6+5,FALSE)</f>
        <v>#REF!</v>
      </c>
      <c r="AU17" s="39" t="e">
        <f>$E17*VLOOKUP($A17&amp;" - Total Cost",#REF!,'O&amp;M - Site'!AU$6+5,FALSE)</f>
        <v>#REF!</v>
      </c>
      <c r="AV17" s="39" t="e">
        <f>$E17*VLOOKUP($A17&amp;" - Total Cost",#REF!,'O&amp;M - Site'!AV$6+5,FALSE)</f>
        <v>#REF!</v>
      </c>
      <c r="AW17" s="39" t="e">
        <f>$E17*VLOOKUP($A17&amp;" - Total Cost",#REF!,'O&amp;M - Site'!AW$6+5,FALSE)</f>
        <v>#REF!</v>
      </c>
      <c r="AX17" s="39" t="e">
        <f>$E17*VLOOKUP($A17&amp;" - Total Cost",#REF!,'O&amp;M - Site'!AX$6+5,FALSE)</f>
        <v>#REF!</v>
      </c>
      <c r="AY17" s="39" t="e">
        <f>$E17*VLOOKUP($A17&amp;" - Total Cost",#REF!,'O&amp;M - Site'!AY$6+5,FALSE)</f>
        <v>#REF!</v>
      </c>
      <c r="AZ17" s="39" t="e">
        <f>$E17*VLOOKUP($A17&amp;" - Total Cost",#REF!,'O&amp;M - Site'!AZ$6+5,FALSE)</f>
        <v>#REF!</v>
      </c>
      <c r="BA17" s="39" t="e">
        <f>$E17*VLOOKUP($A17&amp;" - Total Cost",#REF!,'O&amp;M - Site'!BA$6+5,FALSE)</f>
        <v>#REF!</v>
      </c>
      <c r="BB17" s="39" t="e">
        <f>$E17*VLOOKUP($A17&amp;" - Total Cost",#REF!,'O&amp;M - Site'!BB$6+5,FALSE)</f>
        <v>#REF!</v>
      </c>
      <c r="BC17" s="39" t="e">
        <f>$E17*VLOOKUP($A17&amp;" - Total Cost",#REF!,'O&amp;M - Site'!BC$6+5,FALSE)</f>
        <v>#REF!</v>
      </c>
    </row>
    <row r="18" spans="1:55" s="36" customFormat="1">
      <c r="A18" s="37" t="s">
        <v>50</v>
      </c>
      <c r="B18" s="37">
        <f>2*E18</f>
        <v>0</v>
      </c>
      <c r="C18" s="37">
        <f>E18*2</f>
        <v>0</v>
      </c>
      <c r="D18" s="38"/>
      <c r="E18" s="38">
        <v>0</v>
      </c>
      <c r="F18" s="39" t="e">
        <f>$E18*VLOOKUP($A18&amp;" - Total Cost",#REF!,'O&amp;M - Site'!F$6+5,FALSE)</f>
        <v>#REF!</v>
      </c>
      <c r="G18" s="39" t="e">
        <f>$E18*VLOOKUP($A18&amp;" - Total Cost",#REF!,'O&amp;M - Site'!G$6+5,FALSE)</f>
        <v>#REF!</v>
      </c>
      <c r="H18" s="39" t="e">
        <f>$E18*VLOOKUP($A18&amp;" - Total Cost",#REF!,'O&amp;M - Site'!H$6+5,FALSE)</f>
        <v>#REF!</v>
      </c>
      <c r="I18" s="39" t="e">
        <f>$E18*VLOOKUP($A18&amp;" - Total Cost",#REF!,'O&amp;M - Site'!I$6+5,FALSE)</f>
        <v>#REF!</v>
      </c>
      <c r="J18" s="39" t="e">
        <f>$E18*VLOOKUP($A18&amp;" - Total Cost",#REF!,'O&amp;M - Site'!J$6+5,FALSE)</f>
        <v>#REF!</v>
      </c>
      <c r="K18" s="39" t="e">
        <f>$E18*VLOOKUP($A18&amp;" - Total Cost",#REF!,'O&amp;M - Site'!K$6+5,FALSE)</f>
        <v>#REF!</v>
      </c>
      <c r="L18" s="39" t="e">
        <f>$E18*VLOOKUP($A18&amp;" - Total Cost",#REF!,'O&amp;M - Site'!L$6+5,FALSE)</f>
        <v>#REF!</v>
      </c>
      <c r="M18" s="39" t="e">
        <f>$E18*VLOOKUP($A18&amp;" - Total Cost",#REF!,'O&amp;M - Site'!M$6+5,FALSE)</f>
        <v>#REF!</v>
      </c>
      <c r="N18" s="39" t="e">
        <f>$E18*VLOOKUP($A18&amp;" - Total Cost",#REF!,'O&amp;M - Site'!N$6+5,FALSE)</f>
        <v>#REF!</v>
      </c>
      <c r="O18" s="39" t="e">
        <f>$E18*VLOOKUP($A18&amp;" - Total Cost",#REF!,'O&amp;M - Site'!O$6+5,FALSE)</f>
        <v>#REF!</v>
      </c>
      <c r="P18" s="39" t="e">
        <f>$E18*VLOOKUP($A18&amp;" - Total Cost",#REF!,'O&amp;M - Site'!P$6+5,FALSE)</f>
        <v>#REF!</v>
      </c>
      <c r="Q18" s="39" t="e">
        <f>$E18*VLOOKUP($A18&amp;" - Total Cost",#REF!,'O&amp;M - Site'!Q$6+5,FALSE)</f>
        <v>#REF!</v>
      </c>
      <c r="R18" s="39" t="e">
        <f>$E18*VLOOKUP($A18&amp;" - Total Cost",#REF!,'O&amp;M - Site'!R$6+5,FALSE)</f>
        <v>#REF!</v>
      </c>
      <c r="S18" s="39" t="e">
        <f>$E18*VLOOKUP($A18&amp;" - Total Cost",#REF!,'O&amp;M - Site'!S$6+5,FALSE)</f>
        <v>#REF!</v>
      </c>
      <c r="T18" s="39" t="e">
        <f>$E18*VLOOKUP($A18&amp;" - Total Cost",#REF!,'O&amp;M - Site'!T$6+5,FALSE)</f>
        <v>#REF!</v>
      </c>
      <c r="U18" s="39" t="e">
        <f>$E18*VLOOKUP($A18&amp;" - Total Cost",#REF!,'O&amp;M - Site'!U$6+5,FALSE)</f>
        <v>#REF!</v>
      </c>
      <c r="V18" s="39" t="e">
        <f>$E18*VLOOKUP($A18&amp;" - Total Cost",#REF!,'O&amp;M - Site'!V$6+5,FALSE)</f>
        <v>#REF!</v>
      </c>
      <c r="W18" s="39" t="e">
        <f>$E18*VLOOKUP($A18&amp;" - Total Cost",#REF!,'O&amp;M - Site'!W$6+5,FALSE)</f>
        <v>#REF!</v>
      </c>
      <c r="X18" s="39" t="e">
        <f>$E18*VLOOKUP($A18&amp;" - Total Cost",#REF!,'O&amp;M - Site'!X$6+5,FALSE)</f>
        <v>#REF!</v>
      </c>
      <c r="Y18" s="39" t="e">
        <f>$E18*VLOOKUP($A18&amp;" - Total Cost",#REF!,'O&amp;M - Site'!Y$6+5,FALSE)</f>
        <v>#REF!</v>
      </c>
      <c r="Z18" s="39" t="e">
        <f>$E18*VLOOKUP($A18&amp;" - Total Cost",#REF!,'O&amp;M - Site'!Z$6+5,FALSE)</f>
        <v>#REF!</v>
      </c>
      <c r="AA18" s="39" t="e">
        <f>$E18*VLOOKUP($A18&amp;" - Total Cost",#REF!,'O&amp;M - Site'!AA$6+5,FALSE)</f>
        <v>#REF!</v>
      </c>
      <c r="AB18" s="39" t="e">
        <f>$E18*VLOOKUP($A18&amp;" - Total Cost",#REF!,'O&amp;M - Site'!AB$6+5,FALSE)</f>
        <v>#REF!</v>
      </c>
      <c r="AC18" s="39" t="e">
        <f>$E18*VLOOKUP($A18&amp;" - Total Cost",#REF!,'O&amp;M - Site'!AC$6+5,FALSE)</f>
        <v>#REF!</v>
      </c>
      <c r="AD18" s="39" t="e">
        <f>$E18*VLOOKUP($A18&amp;" - Total Cost",#REF!,'O&amp;M - Site'!AD$6+5,FALSE)</f>
        <v>#REF!</v>
      </c>
      <c r="AE18" s="39" t="e">
        <f>$E18*VLOOKUP($A18&amp;" - Total Cost",#REF!,'O&amp;M - Site'!AE$6+5,FALSE)</f>
        <v>#REF!</v>
      </c>
      <c r="AF18" s="39" t="e">
        <f>$E18*VLOOKUP($A18&amp;" - Total Cost",#REF!,'O&amp;M - Site'!AF$6+5,FALSE)</f>
        <v>#REF!</v>
      </c>
      <c r="AG18" s="39" t="e">
        <f>$E18*VLOOKUP($A18&amp;" - Total Cost",#REF!,'O&amp;M - Site'!AG$6+5,FALSE)</f>
        <v>#REF!</v>
      </c>
      <c r="AH18" s="39" t="e">
        <f>$E18*VLOOKUP($A18&amp;" - Total Cost",#REF!,'O&amp;M - Site'!AH$6+5,FALSE)</f>
        <v>#REF!</v>
      </c>
      <c r="AI18" s="39" t="e">
        <f>$E18*VLOOKUP($A18&amp;" - Total Cost",#REF!,'O&amp;M - Site'!AI$6+5,FALSE)</f>
        <v>#REF!</v>
      </c>
      <c r="AJ18" s="39" t="e">
        <f>$E18*VLOOKUP($A18&amp;" - Total Cost",#REF!,'O&amp;M - Site'!AJ$6+5,FALSE)</f>
        <v>#REF!</v>
      </c>
      <c r="AK18" s="39" t="e">
        <f>$E18*VLOOKUP($A18&amp;" - Total Cost",#REF!,'O&amp;M - Site'!AK$6+5,FALSE)</f>
        <v>#REF!</v>
      </c>
      <c r="AL18" s="39" t="e">
        <f>$E18*VLOOKUP($A18&amp;" - Total Cost",#REF!,'O&amp;M - Site'!AL$6+5,FALSE)</f>
        <v>#REF!</v>
      </c>
      <c r="AM18" s="39" t="e">
        <f>$E18*VLOOKUP($A18&amp;" - Total Cost",#REF!,'O&amp;M - Site'!AM$6+5,FALSE)</f>
        <v>#REF!</v>
      </c>
      <c r="AN18" s="39" t="e">
        <f>$E18*VLOOKUP($A18&amp;" - Total Cost",#REF!,'O&amp;M - Site'!AN$6+5,FALSE)</f>
        <v>#REF!</v>
      </c>
      <c r="AO18" s="39" t="e">
        <f>$E18*VLOOKUP($A18&amp;" - Total Cost",#REF!,'O&amp;M - Site'!AO$6+5,FALSE)</f>
        <v>#REF!</v>
      </c>
      <c r="AP18" s="39" t="e">
        <f>$E18*VLOOKUP($A18&amp;" - Total Cost",#REF!,'O&amp;M - Site'!AP$6+5,FALSE)</f>
        <v>#REF!</v>
      </c>
      <c r="AQ18" s="39" t="e">
        <f>$E18*VLOOKUP($A18&amp;" - Total Cost",#REF!,'O&amp;M - Site'!AQ$6+5,FALSE)</f>
        <v>#REF!</v>
      </c>
      <c r="AR18" s="39" t="e">
        <f>$E18*VLOOKUP($A18&amp;" - Total Cost",#REF!,'O&amp;M - Site'!AR$6+5,FALSE)</f>
        <v>#REF!</v>
      </c>
      <c r="AS18" s="39" t="e">
        <f>$E18*VLOOKUP($A18&amp;" - Total Cost",#REF!,'O&amp;M - Site'!AS$6+5,FALSE)</f>
        <v>#REF!</v>
      </c>
      <c r="AT18" s="39" t="e">
        <f>$E18*VLOOKUP($A18&amp;" - Total Cost",#REF!,'O&amp;M - Site'!AT$6+5,FALSE)</f>
        <v>#REF!</v>
      </c>
      <c r="AU18" s="39" t="e">
        <f>$E18*VLOOKUP($A18&amp;" - Total Cost",#REF!,'O&amp;M - Site'!AU$6+5,FALSE)</f>
        <v>#REF!</v>
      </c>
      <c r="AV18" s="39" t="e">
        <f>$E18*VLOOKUP($A18&amp;" - Total Cost",#REF!,'O&amp;M - Site'!AV$6+5,FALSE)</f>
        <v>#REF!</v>
      </c>
      <c r="AW18" s="39" t="e">
        <f>$E18*VLOOKUP($A18&amp;" - Total Cost",#REF!,'O&amp;M - Site'!AW$6+5,FALSE)</f>
        <v>#REF!</v>
      </c>
      <c r="AX18" s="39" t="e">
        <f>$E18*VLOOKUP($A18&amp;" - Total Cost",#REF!,'O&amp;M - Site'!AX$6+5,FALSE)</f>
        <v>#REF!</v>
      </c>
      <c r="AY18" s="39" t="e">
        <f>$E18*VLOOKUP($A18&amp;" - Total Cost",#REF!,'O&amp;M - Site'!AY$6+5,FALSE)</f>
        <v>#REF!</v>
      </c>
      <c r="AZ18" s="39" t="e">
        <f>$E18*VLOOKUP($A18&amp;" - Total Cost",#REF!,'O&amp;M - Site'!AZ$6+5,FALSE)</f>
        <v>#REF!</v>
      </c>
      <c r="BA18" s="39" t="e">
        <f>$E18*VLOOKUP($A18&amp;" - Total Cost",#REF!,'O&amp;M - Site'!BA$6+5,FALSE)</f>
        <v>#REF!</v>
      </c>
      <c r="BB18" s="39" t="e">
        <f>$E18*VLOOKUP($A18&amp;" - Total Cost",#REF!,'O&amp;M - Site'!BB$6+5,FALSE)</f>
        <v>#REF!</v>
      </c>
      <c r="BC18" s="39" t="e">
        <f>$E18*VLOOKUP($A18&amp;" - Total Cost",#REF!,'O&amp;M - Site'!BC$6+5,FALSE)</f>
        <v>#REF!</v>
      </c>
    </row>
    <row r="19" spans="1:55" s="36" customFormat="1">
      <c r="A19" s="37" t="s">
        <v>51</v>
      </c>
      <c r="B19" s="37">
        <f>4*E19</f>
        <v>0</v>
      </c>
      <c r="C19" s="37">
        <f>E19*3</f>
        <v>0</v>
      </c>
      <c r="D19" s="38"/>
      <c r="E19" s="38">
        <v>0</v>
      </c>
      <c r="F19" s="39" t="e">
        <f>$E19*VLOOKUP($A19&amp;" - Total Cost",#REF!,'O&amp;M - Site'!F$6+5,FALSE)</f>
        <v>#REF!</v>
      </c>
      <c r="G19" s="39" t="e">
        <f>$E19*VLOOKUP($A19&amp;" - Total Cost",#REF!,'O&amp;M - Site'!G$6+5,FALSE)</f>
        <v>#REF!</v>
      </c>
      <c r="H19" s="39" t="e">
        <f>$E19*VLOOKUP($A19&amp;" - Total Cost",#REF!,'O&amp;M - Site'!H$6+5,FALSE)</f>
        <v>#REF!</v>
      </c>
      <c r="I19" s="39" t="e">
        <f>$E19*VLOOKUP($A19&amp;" - Total Cost",#REF!,'O&amp;M - Site'!I$6+5,FALSE)</f>
        <v>#REF!</v>
      </c>
      <c r="J19" s="39" t="e">
        <f>$E19*VLOOKUP($A19&amp;" - Total Cost",#REF!,'O&amp;M - Site'!J$6+5,FALSE)</f>
        <v>#REF!</v>
      </c>
      <c r="K19" s="39" t="e">
        <f>$E19*VLOOKUP($A19&amp;" - Total Cost",#REF!,'O&amp;M - Site'!K$6+5,FALSE)</f>
        <v>#REF!</v>
      </c>
      <c r="L19" s="39" t="e">
        <f>$E19*VLOOKUP($A19&amp;" - Total Cost",#REF!,'O&amp;M - Site'!L$6+5,FALSE)</f>
        <v>#REF!</v>
      </c>
      <c r="M19" s="39" t="e">
        <f>$E19*VLOOKUP($A19&amp;" - Total Cost",#REF!,'O&amp;M - Site'!M$6+5,FALSE)</f>
        <v>#REF!</v>
      </c>
      <c r="N19" s="39" t="e">
        <f>$E19*VLOOKUP($A19&amp;" - Total Cost",#REF!,'O&amp;M - Site'!N$6+5,FALSE)</f>
        <v>#REF!</v>
      </c>
      <c r="O19" s="39" t="e">
        <f>$E19*VLOOKUP($A19&amp;" - Total Cost",#REF!,'O&amp;M - Site'!O$6+5,FALSE)</f>
        <v>#REF!</v>
      </c>
      <c r="P19" s="39" t="e">
        <f>$E19*VLOOKUP($A19&amp;" - Total Cost",#REF!,'O&amp;M - Site'!P$6+5,FALSE)</f>
        <v>#REF!</v>
      </c>
      <c r="Q19" s="39" t="e">
        <f>$E19*VLOOKUP($A19&amp;" - Total Cost",#REF!,'O&amp;M - Site'!Q$6+5,FALSE)</f>
        <v>#REF!</v>
      </c>
      <c r="R19" s="39" t="e">
        <f>$E19*VLOOKUP($A19&amp;" - Total Cost",#REF!,'O&amp;M - Site'!R$6+5,FALSE)</f>
        <v>#REF!</v>
      </c>
      <c r="S19" s="39" t="e">
        <f>$E19*VLOOKUP($A19&amp;" - Total Cost",#REF!,'O&amp;M - Site'!S$6+5,FALSE)</f>
        <v>#REF!</v>
      </c>
      <c r="T19" s="39" t="e">
        <f>$E19*VLOOKUP($A19&amp;" - Total Cost",#REF!,'O&amp;M - Site'!T$6+5,FALSE)</f>
        <v>#REF!</v>
      </c>
      <c r="U19" s="39" t="e">
        <f>$E19*VLOOKUP($A19&amp;" - Total Cost",#REF!,'O&amp;M - Site'!U$6+5,FALSE)</f>
        <v>#REF!</v>
      </c>
      <c r="V19" s="39" t="e">
        <f>$E19*VLOOKUP($A19&amp;" - Total Cost",#REF!,'O&amp;M - Site'!V$6+5,FALSE)</f>
        <v>#REF!</v>
      </c>
      <c r="W19" s="39" t="e">
        <f>$E19*VLOOKUP($A19&amp;" - Total Cost",#REF!,'O&amp;M - Site'!W$6+5,FALSE)</f>
        <v>#REF!</v>
      </c>
      <c r="X19" s="39" t="e">
        <f>$E19*VLOOKUP($A19&amp;" - Total Cost",#REF!,'O&amp;M - Site'!X$6+5,FALSE)</f>
        <v>#REF!</v>
      </c>
      <c r="Y19" s="39" t="e">
        <f>$E19*VLOOKUP($A19&amp;" - Total Cost",#REF!,'O&amp;M - Site'!Y$6+5,FALSE)</f>
        <v>#REF!</v>
      </c>
      <c r="Z19" s="39" t="e">
        <f>$E19*VLOOKUP($A19&amp;" - Total Cost",#REF!,'O&amp;M - Site'!Z$6+5,FALSE)</f>
        <v>#REF!</v>
      </c>
      <c r="AA19" s="39" t="e">
        <f>$E19*VLOOKUP($A19&amp;" - Total Cost",#REF!,'O&amp;M - Site'!AA$6+5,FALSE)</f>
        <v>#REF!</v>
      </c>
      <c r="AB19" s="39" t="e">
        <f>$E19*VLOOKUP($A19&amp;" - Total Cost",#REF!,'O&amp;M - Site'!AB$6+5,FALSE)</f>
        <v>#REF!</v>
      </c>
      <c r="AC19" s="39" t="e">
        <f>$E19*VLOOKUP($A19&amp;" - Total Cost",#REF!,'O&amp;M - Site'!AC$6+5,FALSE)</f>
        <v>#REF!</v>
      </c>
      <c r="AD19" s="39" t="e">
        <f>$E19*VLOOKUP($A19&amp;" - Total Cost",#REF!,'O&amp;M - Site'!AD$6+5,FALSE)</f>
        <v>#REF!</v>
      </c>
      <c r="AE19" s="39" t="e">
        <f>$E19*VLOOKUP($A19&amp;" - Total Cost",#REF!,'O&amp;M - Site'!AE$6+5,FALSE)</f>
        <v>#REF!</v>
      </c>
      <c r="AF19" s="39" t="e">
        <f>$E19*VLOOKUP($A19&amp;" - Total Cost",#REF!,'O&amp;M - Site'!AF$6+5,FALSE)</f>
        <v>#REF!</v>
      </c>
      <c r="AG19" s="39" t="e">
        <f>$E19*VLOOKUP($A19&amp;" - Total Cost",#REF!,'O&amp;M - Site'!AG$6+5,FALSE)</f>
        <v>#REF!</v>
      </c>
      <c r="AH19" s="39" t="e">
        <f>$E19*VLOOKUP($A19&amp;" - Total Cost",#REF!,'O&amp;M - Site'!AH$6+5,FALSE)</f>
        <v>#REF!</v>
      </c>
      <c r="AI19" s="39" t="e">
        <f>$E19*VLOOKUP($A19&amp;" - Total Cost",#REF!,'O&amp;M - Site'!AI$6+5,FALSE)</f>
        <v>#REF!</v>
      </c>
      <c r="AJ19" s="39" t="e">
        <f>$E19*VLOOKUP($A19&amp;" - Total Cost",#REF!,'O&amp;M - Site'!AJ$6+5,FALSE)</f>
        <v>#REF!</v>
      </c>
      <c r="AK19" s="39" t="e">
        <f>$E19*VLOOKUP($A19&amp;" - Total Cost",#REF!,'O&amp;M - Site'!AK$6+5,FALSE)</f>
        <v>#REF!</v>
      </c>
      <c r="AL19" s="39" t="e">
        <f>$E19*VLOOKUP($A19&amp;" - Total Cost",#REF!,'O&amp;M - Site'!AL$6+5,FALSE)</f>
        <v>#REF!</v>
      </c>
      <c r="AM19" s="39" t="e">
        <f>$E19*VLOOKUP($A19&amp;" - Total Cost",#REF!,'O&amp;M - Site'!AM$6+5,FALSE)</f>
        <v>#REF!</v>
      </c>
      <c r="AN19" s="39" t="e">
        <f>$E19*VLOOKUP($A19&amp;" - Total Cost",#REF!,'O&amp;M - Site'!AN$6+5,FALSE)</f>
        <v>#REF!</v>
      </c>
      <c r="AO19" s="39" t="e">
        <f>$E19*VLOOKUP($A19&amp;" - Total Cost",#REF!,'O&amp;M - Site'!AO$6+5,FALSE)</f>
        <v>#REF!</v>
      </c>
      <c r="AP19" s="39" t="e">
        <f>$E19*VLOOKUP($A19&amp;" - Total Cost",#REF!,'O&amp;M - Site'!AP$6+5,FALSE)</f>
        <v>#REF!</v>
      </c>
      <c r="AQ19" s="39" t="e">
        <f>$E19*VLOOKUP($A19&amp;" - Total Cost",#REF!,'O&amp;M - Site'!AQ$6+5,FALSE)</f>
        <v>#REF!</v>
      </c>
      <c r="AR19" s="39" t="e">
        <f>$E19*VLOOKUP($A19&amp;" - Total Cost",#REF!,'O&amp;M - Site'!AR$6+5,FALSE)</f>
        <v>#REF!</v>
      </c>
      <c r="AS19" s="39" t="e">
        <f>$E19*VLOOKUP($A19&amp;" - Total Cost",#REF!,'O&amp;M - Site'!AS$6+5,FALSE)</f>
        <v>#REF!</v>
      </c>
      <c r="AT19" s="39" t="e">
        <f>$E19*VLOOKUP($A19&amp;" - Total Cost",#REF!,'O&amp;M - Site'!AT$6+5,FALSE)</f>
        <v>#REF!</v>
      </c>
      <c r="AU19" s="39" t="e">
        <f>$E19*VLOOKUP($A19&amp;" - Total Cost",#REF!,'O&amp;M - Site'!AU$6+5,FALSE)</f>
        <v>#REF!</v>
      </c>
      <c r="AV19" s="39" t="e">
        <f>$E19*VLOOKUP($A19&amp;" - Total Cost",#REF!,'O&amp;M - Site'!AV$6+5,FALSE)</f>
        <v>#REF!</v>
      </c>
      <c r="AW19" s="39" t="e">
        <f>$E19*VLOOKUP($A19&amp;" - Total Cost",#REF!,'O&amp;M - Site'!AW$6+5,FALSE)</f>
        <v>#REF!</v>
      </c>
      <c r="AX19" s="39" t="e">
        <f>$E19*VLOOKUP($A19&amp;" - Total Cost",#REF!,'O&amp;M - Site'!AX$6+5,FALSE)</f>
        <v>#REF!</v>
      </c>
      <c r="AY19" s="39" t="e">
        <f>$E19*VLOOKUP($A19&amp;" - Total Cost",#REF!,'O&amp;M - Site'!AY$6+5,FALSE)</f>
        <v>#REF!</v>
      </c>
      <c r="AZ19" s="39" t="e">
        <f>$E19*VLOOKUP($A19&amp;" - Total Cost",#REF!,'O&amp;M - Site'!AZ$6+5,FALSE)</f>
        <v>#REF!</v>
      </c>
      <c r="BA19" s="39" t="e">
        <f>$E19*VLOOKUP($A19&amp;" - Total Cost",#REF!,'O&amp;M - Site'!BA$6+5,FALSE)</f>
        <v>#REF!</v>
      </c>
      <c r="BB19" s="39" t="e">
        <f>$E19*VLOOKUP($A19&amp;" - Total Cost",#REF!,'O&amp;M - Site'!BB$6+5,FALSE)</f>
        <v>#REF!</v>
      </c>
      <c r="BC19" s="39" t="e">
        <f>$E19*VLOOKUP($A19&amp;" - Total Cost",#REF!,'O&amp;M - Site'!BC$6+5,FALSE)</f>
        <v>#REF!</v>
      </c>
    </row>
    <row r="20" spans="1:55" s="36" customFormat="1">
      <c r="A20" s="37" t="s">
        <v>52</v>
      </c>
      <c r="B20" s="37"/>
      <c r="C20" s="37">
        <f>E20*1</f>
        <v>0</v>
      </c>
      <c r="D20" s="38"/>
      <c r="E20" s="38">
        <v>0</v>
      </c>
      <c r="F20" s="39" t="e">
        <f>$E20*VLOOKUP($A20&amp;" - Total Cost",#REF!,'O&amp;M - Site'!F$6+5,FALSE)</f>
        <v>#REF!</v>
      </c>
      <c r="G20" s="39" t="e">
        <f>$E20*VLOOKUP($A20&amp;" - Total Cost",#REF!,'O&amp;M - Site'!G$6+5,FALSE)</f>
        <v>#REF!</v>
      </c>
      <c r="H20" s="39" t="e">
        <f>$E20*VLOOKUP($A20&amp;" - Total Cost",#REF!,'O&amp;M - Site'!H$6+5,FALSE)</f>
        <v>#REF!</v>
      </c>
      <c r="I20" s="39" t="e">
        <f>$E20*VLOOKUP($A20&amp;" - Total Cost",#REF!,'O&amp;M - Site'!I$6+5,FALSE)</f>
        <v>#REF!</v>
      </c>
      <c r="J20" s="39" t="e">
        <f>$E20*VLOOKUP($A20&amp;" - Total Cost",#REF!,'O&amp;M - Site'!J$6+5,FALSE)</f>
        <v>#REF!</v>
      </c>
      <c r="K20" s="39" t="e">
        <f>$E20*VLOOKUP($A20&amp;" - Total Cost",#REF!,'O&amp;M - Site'!K$6+5,FALSE)</f>
        <v>#REF!</v>
      </c>
      <c r="L20" s="39" t="e">
        <f>$E20*VLOOKUP($A20&amp;" - Total Cost",#REF!,'O&amp;M - Site'!L$6+5,FALSE)</f>
        <v>#REF!</v>
      </c>
      <c r="M20" s="39" t="e">
        <f>$E20*VLOOKUP($A20&amp;" - Total Cost",#REF!,'O&amp;M - Site'!M$6+5,FALSE)</f>
        <v>#REF!</v>
      </c>
      <c r="N20" s="39" t="e">
        <f>$E20*VLOOKUP($A20&amp;" - Total Cost",#REF!,'O&amp;M - Site'!N$6+5,FALSE)</f>
        <v>#REF!</v>
      </c>
      <c r="O20" s="39" t="e">
        <f>$E20*VLOOKUP($A20&amp;" - Total Cost",#REF!,'O&amp;M - Site'!O$6+5,FALSE)</f>
        <v>#REF!</v>
      </c>
      <c r="P20" s="39" t="e">
        <f>$E20*VLOOKUP($A20&amp;" - Total Cost",#REF!,'O&amp;M - Site'!P$6+5,FALSE)</f>
        <v>#REF!</v>
      </c>
      <c r="Q20" s="39" t="e">
        <f>$E20*VLOOKUP($A20&amp;" - Total Cost",#REF!,'O&amp;M - Site'!Q$6+5,FALSE)</f>
        <v>#REF!</v>
      </c>
      <c r="R20" s="39" t="e">
        <f>$E20*VLOOKUP($A20&amp;" - Total Cost",#REF!,'O&amp;M - Site'!R$6+5,FALSE)</f>
        <v>#REF!</v>
      </c>
      <c r="S20" s="39" t="e">
        <f>$E20*VLOOKUP($A20&amp;" - Total Cost",#REF!,'O&amp;M - Site'!S$6+5,FALSE)</f>
        <v>#REF!</v>
      </c>
      <c r="T20" s="39" t="e">
        <f>$E20*VLOOKUP($A20&amp;" - Total Cost",#REF!,'O&amp;M - Site'!T$6+5,FALSE)</f>
        <v>#REF!</v>
      </c>
      <c r="U20" s="39" t="e">
        <f>$E20*VLOOKUP($A20&amp;" - Total Cost",#REF!,'O&amp;M - Site'!U$6+5,FALSE)</f>
        <v>#REF!</v>
      </c>
      <c r="V20" s="39" t="e">
        <f>$E20*VLOOKUP($A20&amp;" - Total Cost",#REF!,'O&amp;M - Site'!V$6+5,FALSE)</f>
        <v>#REF!</v>
      </c>
      <c r="W20" s="39" t="e">
        <f>$E20*VLOOKUP($A20&amp;" - Total Cost",#REF!,'O&amp;M - Site'!W$6+5,FALSE)</f>
        <v>#REF!</v>
      </c>
      <c r="X20" s="39" t="e">
        <f>$E20*VLOOKUP($A20&amp;" - Total Cost",#REF!,'O&amp;M - Site'!X$6+5,FALSE)</f>
        <v>#REF!</v>
      </c>
      <c r="Y20" s="39" t="e">
        <f>$E20*VLOOKUP($A20&amp;" - Total Cost",#REF!,'O&amp;M - Site'!Y$6+5,FALSE)</f>
        <v>#REF!</v>
      </c>
      <c r="Z20" s="39" t="e">
        <f>$E20*VLOOKUP($A20&amp;" - Total Cost",#REF!,'O&amp;M - Site'!Z$6+5,FALSE)</f>
        <v>#REF!</v>
      </c>
      <c r="AA20" s="39" t="e">
        <f>$E20*VLOOKUP($A20&amp;" - Total Cost",#REF!,'O&amp;M - Site'!AA$6+5,FALSE)</f>
        <v>#REF!</v>
      </c>
      <c r="AB20" s="39" t="e">
        <f>$E20*VLOOKUP($A20&amp;" - Total Cost",#REF!,'O&amp;M - Site'!AB$6+5,FALSE)</f>
        <v>#REF!</v>
      </c>
      <c r="AC20" s="39" t="e">
        <f>$E20*VLOOKUP($A20&amp;" - Total Cost",#REF!,'O&amp;M - Site'!AC$6+5,FALSE)</f>
        <v>#REF!</v>
      </c>
      <c r="AD20" s="39" t="e">
        <f>$E20*VLOOKUP($A20&amp;" - Total Cost",#REF!,'O&amp;M - Site'!AD$6+5,FALSE)</f>
        <v>#REF!</v>
      </c>
      <c r="AE20" s="39" t="e">
        <f>$E20*VLOOKUP($A20&amp;" - Total Cost",#REF!,'O&amp;M - Site'!AE$6+5,FALSE)</f>
        <v>#REF!</v>
      </c>
      <c r="AF20" s="39" t="e">
        <f>$E20*VLOOKUP($A20&amp;" - Total Cost",#REF!,'O&amp;M - Site'!AF$6+5,FALSE)</f>
        <v>#REF!</v>
      </c>
      <c r="AG20" s="39" t="e">
        <f>$E20*VLOOKUP($A20&amp;" - Total Cost",#REF!,'O&amp;M - Site'!AG$6+5,FALSE)</f>
        <v>#REF!</v>
      </c>
      <c r="AH20" s="39" t="e">
        <f>$E20*VLOOKUP($A20&amp;" - Total Cost",#REF!,'O&amp;M - Site'!AH$6+5,FALSE)</f>
        <v>#REF!</v>
      </c>
      <c r="AI20" s="39" t="e">
        <f>$E20*VLOOKUP($A20&amp;" - Total Cost",#REF!,'O&amp;M - Site'!AI$6+5,FALSE)</f>
        <v>#REF!</v>
      </c>
      <c r="AJ20" s="39" t="e">
        <f>$E20*VLOOKUP($A20&amp;" - Total Cost",#REF!,'O&amp;M - Site'!AJ$6+5,FALSE)</f>
        <v>#REF!</v>
      </c>
      <c r="AK20" s="39" t="e">
        <f>$E20*VLOOKUP($A20&amp;" - Total Cost",#REF!,'O&amp;M - Site'!AK$6+5,FALSE)</f>
        <v>#REF!</v>
      </c>
      <c r="AL20" s="39" t="e">
        <f>$E20*VLOOKUP($A20&amp;" - Total Cost",#REF!,'O&amp;M - Site'!AL$6+5,FALSE)</f>
        <v>#REF!</v>
      </c>
      <c r="AM20" s="39" t="e">
        <f>$E20*VLOOKUP($A20&amp;" - Total Cost",#REF!,'O&amp;M - Site'!AM$6+5,FALSE)</f>
        <v>#REF!</v>
      </c>
      <c r="AN20" s="39" t="e">
        <f>$E20*VLOOKUP($A20&amp;" - Total Cost",#REF!,'O&amp;M - Site'!AN$6+5,FALSE)</f>
        <v>#REF!</v>
      </c>
      <c r="AO20" s="39" t="e">
        <f>$E20*VLOOKUP($A20&amp;" - Total Cost",#REF!,'O&amp;M - Site'!AO$6+5,FALSE)</f>
        <v>#REF!</v>
      </c>
      <c r="AP20" s="39" t="e">
        <f>$E20*VLOOKUP($A20&amp;" - Total Cost",#REF!,'O&amp;M - Site'!AP$6+5,FALSE)</f>
        <v>#REF!</v>
      </c>
      <c r="AQ20" s="39" t="e">
        <f>$E20*VLOOKUP($A20&amp;" - Total Cost",#REF!,'O&amp;M - Site'!AQ$6+5,FALSE)</f>
        <v>#REF!</v>
      </c>
      <c r="AR20" s="39" t="e">
        <f>$E20*VLOOKUP($A20&amp;" - Total Cost",#REF!,'O&amp;M - Site'!AR$6+5,FALSE)</f>
        <v>#REF!</v>
      </c>
      <c r="AS20" s="39" t="e">
        <f>$E20*VLOOKUP($A20&amp;" - Total Cost",#REF!,'O&amp;M - Site'!AS$6+5,FALSE)</f>
        <v>#REF!</v>
      </c>
      <c r="AT20" s="39" t="e">
        <f>$E20*VLOOKUP($A20&amp;" - Total Cost",#REF!,'O&amp;M - Site'!AT$6+5,FALSE)</f>
        <v>#REF!</v>
      </c>
      <c r="AU20" s="39" t="e">
        <f>$E20*VLOOKUP($A20&amp;" - Total Cost",#REF!,'O&amp;M - Site'!AU$6+5,FALSE)</f>
        <v>#REF!</v>
      </c>
      <c r="AV20" s="39" t="e">
        <f>$E20*VLOOKUP($A20&amp;" - Total Cost",#REF!,'O&amp;M - Site'!AV$6+5,FALSE)</f>
        <v>#REF!</v>
      </c>
      <c r="AW20" s="39" t="e">
        <f>$E20*VLOOKUP($A20&amp;" - Total Cost",#REF!,'O&amp;M - Site'!AW$6+5,FALSE)</f>
        <v>#REF!</v>
      </c>
      <c r="AX20" s="39" t="e">
        <f>$E20*VLOOKUP($A20&amp;" - Total Cost",#REF!,'O&amp;M - Site'!AX$6+5,FALSE)</f>
        <v>#REF!</v>
      </c>
      <c r="AY20" s="39" t="e">
        <f>$E20*VLOOKUP($A20&amp;" - Total Cost",#REF!,'O&amp;M - Site'!AY$6+5,FALSE)</f>
        <v>#REF!</v>
      </c>
      <c r="AZ20" s="39" t="e">
        <f>$E20*VLOOKUP($A20&amp;" - Total Cost",#REF!,'O&amp;M - Site'!AZ$6+5,FALSE)</f>
        <v>#REF!</v>
      </c>
      <c r="BA20" s="39" t="e">
        <f>$E20*VLOOKUP($A20&amp;" - Total Cost",#REF!,'O&amp;M - Site'!BA$6+5,FALSE)</f>
        <v>#REF!</v>
      </c>
      <c r="BB20" s="39" t="e">
        <f>$E20*VLOOKUP($A20&amp;" - Total Cost",#REF!,'O&amp;M - Site'!BB$6+5,FALSE)</f>
        <v>#REF!</v>
      </c>
      <c r="BC20" s="39" t="e">
        <f>$E20*VLOOKUP($A20&amp;" - Total Cost",#REF!,'O&amp;M - Site'!BC$6+5,FALSE)</f>
        <v>#REF!</v>
      </c>
    </row>
    <row r="21" spans="1:55" s="36" customFormat="1">
      <c r="A21" s="37" t="s">
        <v>32</v>
      </c>
      <c r="B21" s="37">
        <f>2*E21</f>
        <v>0</v>
      </c>
      <c r="C21" s="37">
        <f>E21</f>
        <v>0</v>
      </c>
      <c r="D21" s="38"/>
      <c r="E21" s="38">
        <v>0</v>
      </c>
      <c r="F21" s="39" t="e">
        <f>$E21*VLOOKUP($A21&amp;" - Total Cost",#REF!,'O&amp;M - Site'!F$6+5,FALSE)</f>
        <v>#REF!</v>
      </c>
      <c r="G21" s="39" t="e">
        <f>$E21*VLOOKUP($A21&amp;" - Total Cost",#REF!,'O&amp;M - Site'!G$6+5,FALSE)</f>
        <v>#REF!</v>
      </c>
      <c r="H21" s="39" t="e">
        <f>$E21*VLOOKUP($A21&amp;" - Total Cost",#REF!,'O&amp;M - Site'!H$6+5,FALSE)</f>
        <v>#REF!</v>
      </c>
      <c r="I21" s="39" t="e">
        <f>$E21*VLOOKUP($A21&amp;" - Total Cost",#REF!,'O&amp;M - Site'!I$6+5,FALSE)</f>
        <v>#REF!</v>
      </c>
      <c r="J21" s="39" t="e">
        <f>$E21*VLOOKUP($A21&amp;" - Total Cost",#REF!,'O&amp;M - Site'!J$6+5,FALSE)</f>
        <v>#REF!</v>
      </c>
      <c r="K21" s="39" t="e">
        <f>$E21*VLOOKUP($A21&amp;" - Total Cost",#REF!,'O&amp;M - Site'!K$6+5,FALSE)</f>
        <v>#REF!</v>
      </c>
      <c r="L21" s="39" t="e">
        <f>$E21*VLOOKUP($A21&amp;" - Total Cost",#REF!,'O&amp;M - Site'!L$6+5,FALSE)</f>
        <v>#REF!</v>
      </c>
      <c r="M21" s="39" t="e">
        <f>$E21*VLOOKUP($A21&amp;" - Total Cost",#REF!,'O&amp;M - Site'!M$6+5,FALSE)</f>
        <v>#REF!</v>
      </c>
      <c r="N21" s="39" t="e">
        <f>$E21*VLOOKUP($A21&amp;" - Total Cost",#REF!,'O&amp;M - Site'!N$6+5,FALSE)</f>
        <v>#REF!</v>
      </c>
      <c r="O21" s="39" t="e">
        <f>$E21*VLOOKUP($A21&amp;" - Total Cost",#REF!,'O&amp;M - Site'!O$6+5,FALSE)</f>
        <v>#REF!</v>
      </c>
      <c r="P21" s="39" t="e">
        <f>$E21*VLOOKUP($A21&amp;" - Total Cost",#REF!,'O&amp;M - Site'!P$6+5,FALSE)</f>
        <v>#REF!</v>
      </c>
      <c r="Q21" s="39" t="e">
        <f>$E21*VLOOKUP($A21&amp;" - Total Cost",#REF!,'O&amp;M - Site'!Q$6+5,FALSE)</f>
        <v>#REF!</v>
      </c>
      <c r="R21" s="39" t="e">
        <f>$E21*VLOOKUP($A21&amp;" - Total Cost",#REF!,'O&amp;M - Site'!R$6+5,FALSE)</f>
        <v>#REF!</v>
      </c>
      <c r="S21" s="39" t="e">
        <f>$E21*VLOOKUP($A21&amp;" - Total Cost",#REF!,'O&amp;M - Site'!S$6+5,FALSE)</f>
        <v>#REF!</v>
      </c>
      <c r="T21" s="39" t="e">
        <f>$E21*VLOOKUP($A21&amp;" - Total Cost",#REF!,'O&amp;M - Site'!T$6+5,FALSE)</f>
        <v>#REF!</v>
      </c>
      <c r="U21" s="39" t="e">
        <f>$E21*VLOOKUP($A21&amp;" - Total Cost",#REF!,'O&amp;M - Site'!U$6+5,FALSE)</f>
        <v>#REF!</v>
      </c>
      <c r="V21" s="39" t="e">
        <f>$E21*VLOOKUP($A21&amp;" - Total Cost",#REF!,'O&amp;M - Site'!V$6+5,FALSE)</f>
        <v>#REF!</v>
      </c>
      <c r="W21" s="39" t="e">
        <f>$E21*VLOOKUP($A21&amp;" - Total Cost",#REF!,'O&amp;M - Site'!W$6+5,FALSE)</f>
        <v>#REF!</v>
      </c>
      <c r="X21" s="39" t="e">
        <f>$E21*VLOOKUP($A21&amp;" - Total Cost",#REF!,'O&amp;M - Site'!X$6+5,FALSE)</f>
        <v>#REF!</v>
      </c>
      <c r="Y21" s="39" t="e">
        <f>$E21*VLOOKUP($A21&amp;" - Total Cost",#REF!,'O&amp;M - Site'!Y$6+5,FALSE)</f>
        <v>#REF!</v>
      </c>
      <c r="Z21" s="39" t="e">
        <f>$E21*VLOOKUP($A21&amp;" - Total Cost",#REF!,'O&amp;M - Site'!Z$6+5,FALSE)</f>
        <v>#REF!</v>
      </c>
      <c r="AA21" s="39" t="e">
        <f>$E21*VLOOKUP($A21&amp;" - Total Cost",#REF!,'O&amp;M - Site'!AA$6+5,FALSE)</f>
        <v>#REF!</v>
      </c>
      <c r="AB21" s="39" t="e">
        <f>$E21*VLOOKUP($A21&amp;" - Total Cost",#REF!,'O&amp;M - Site'!AB$6+5,FALSE)</f>
        <v>#REF!</v>
      </c>
      <c r="AC21" s="39" t="e">
        <f>$E21*VLOOKUP($A21&amp;" - Total Cost",#REF!,'O&amp;M - Site'!AC$6+5,FALSE)</f>
        <v>#REF!</v>
      </c>
      <c r="AD21" s="39" t="e">
        <f>$E21*VLOOKUP($A21&amp;" - Total Cost",#REF!,'O&amp;M - Site'!AD$6+5,FALSE)</f>
        <v>#REF!</v>
      </c>
      <c r="AE21" s="39" t="e">
        <f>$E21*VLOOKUP($A21&amp;" - Total Cost",#REF!,'O&amp;M - Site'!AE$6+5,FALSE)</f>
        <v>#REF!</v>
      </c>
      <c r="AF21" s="39" t="e">
        <f>$E21*VLOOKUP($A21&amp;" - Total Cost",#REF!,'O&amp;M - Site'!AF$6+5,FALSE)</f>
        <v>#REF!</v>
      </c>
      <c r="AG21" s="39" t="e">
        <f>$E21*VLOOKUP($A21&amp;" - Total Cost",#REF!,'O&amp;M - Site'!AG$6+5,FALSE)</f>
        <v>#REF!</v>
      </c>
      <c r="AH21" s="39" t="e">
        <f>$E21*VLOOKUP($A21&amp;" - Total Cost",#REF!,'O&amp;M - Site'!AH$6+5,FALSE)</f>
        <v>#REF!</v>
      </c>
      <c r="AI21" s="39" t="e">
        <f>$E21*VLOOKUP($A21&amp;" - Total Cost",#REF!,'O&amp;M - Site'!AI$6+5,FALSE)</f>
        <v>#REF!</v>
      </c>
      <c r="AJ21" s="39" t="e">
        <f>$E21*VLOOKUP($A21&amp;" - Total Cost",#REF!,'O&amp;M - Site'!AJ$6+5,FALSE)</f>
        <v>#REF!</v>
      </c>
      <c r="AK21" s="39" t="e">
        <f>$E21*VLOOKUP($A21&amp;" - Total Cost",#REF!,'O&amp;M - Site'!AK$6+5,FALSE)</f>
        <v>#REF!</v>
      </c>
      <c r="AL21" s="39" t="e">
        <f>$E21*VLOOKUP($A21&amp;" - Total Cost",#REF!,'O&amp;M - Site'!AL$6+5,FALSE)</f>
        <v>#REF!</v>
      </c>
      <c r="AM21" s="39" t="e">
        <f>$E21*VLOOKUP($A21&amp;" - Total Cost",#REF!,'O&amp;M - Site'!AM$6+5,FALSE)</f>
        <v>#REF!</v>
      </c>
      <c r="AN21" s="39" t="e">
        <f>$E21*VLOOKUP($A21&amp;" - Total Cost",#REF!,'O&amp;M - Site'!AN$6+5,FALSE)</f>
        <v>#REF!</v>
      </c>
      <c r="AO21" s="39" t="e">
        <f>$E21*VLOOKUP($A21&amp;" - Total Cost",#REF!,'O&amp;M - Site'!AO$6+5,FALSE)</f>
        <v>#REF!</v>
      </c>
      <c r="AP21" s="39" t="e">
        <f>$E21*VLOOKUP($A21&amp;" - Total Cost",#REF!,'O&amp;M - Site'!AP$6+5,FALSE)</f>
        <v>#REF!</v>
      </c>
      <c r="AQ21" s="39" t="e">
        <f>$E21*VLOOKUP($A21&amp;" - Total Cost",#REF!,'O&amp;M - Site'!AQ$6+5,FALSE)</f>
        <v>#REF!</v>
      </c>
      <c r="AR21" s="39" t="e">
        <f>$E21*VLOOKUP($A21&amp;" - Total Cost",#REF!,'O&amp;M - Site'!AR$6+5,FALSE)</f>
        <v>#REF!</v>
      </c>
      <c r="AS21" s="39" t="e">
        <f>$E21*VLOOKUP($A21&amp;" - Total Cost",#REF!,'O&amp;M - Site'!AS$6+5,FALSE)</f>
        <v>#REF!</v>
      </c>
      <c r="AT21" s="39" t="e">
        <f>$E21*VLOOKUP($A21&amp;" - Total Cost",#REF!,'O&amp;M - Site'!AT$6+5,FALSE)</f>
        <v>#REF!</v>
      </c>
      <c r="AU21" s="39" t="e">
        <f>$E21*VLOOKUP($A21&amp;" - Total Cost",#REF!,'O&amp;M - Site'!AU$6+5,FALSE)</f>
        <v>#REF!</v>
      </c>
      <c r="AV21" s="39" t="e">
        <f>$E21*VLOOKUP($A21&amp;" - Total Cost",#REF!,'O&amp;M - Site'!AV$6+5,FALSE)</f>
        <v>#REF!</v>
      </c>
      <c r="AW21" s="39" t="e">
        <f>$E21*VLOOKUP($A21&amp;" - Total Cost",#REF!,'O&amp;M - Site'!AW$6+5,FALSE)</f>
        <v>#REF!</v>
      </c>
      <c r="AX21" s="39" t="e">
        <f>$E21*VLOOKUP($A21&amp;" - Total Cost",#REF!,'O&amp;M - Site'!AX$6+5,FALSE)</f>
        <v>#REF!</v>
      </c>
      <c r="AY21" s="39" t="e">
        <f>$E21*VLOOKUP($A21&amp;" - Total Cost",#REF!,'O&amp;M - Site'!AY$6+5,FALSE)</f>
        <v>#REF!</v>
      </c>
      <c r="AZ21" s="39" t="e">
        <f>$E21*VLOOKUP($A21&amp;" - Total Cost",#REF!,'O&amp;M - Site'!AZ$6+5,FALSE)</f>
        <v>#REF!</v>
      </c>
      <c r="BA21" s="39" t="e">
        <f>$E21*VLOOKUP($A21&amp;" - Total Cost",#REF!,'O&amp;M - Site'!BA$6+5,FALSE)</f>
        <v>#REF!</v>
      </c>
      <c r="BB21" s="39" t="e">
        <f>$E21*VLOOKUP($A21&amp;" - Total Cost",#REF!,'O&amp;M - Site'!BB$6+5,FALSE)</f>
        <v>#REF!</v>
      </c>
      <c r="BC21" s="39" t="e">
        <f>$E21*VLOOKUP($A21&amp;" - Total Cost",#REF!,'O&amp;M - Site'!BC$6+5,FALSE)</f>
        <v>#REF!</v>
      </c>
    </row>
    <row r="22" spans="1:55" s="36" customFormat="1">
      <c r="A22" s="40" t="s">
        <v>53</v>
      </c>
      <c r="B22" s="40"/>
      <c r="C22" s="40"/>
      <c r="D22" s="41"/>
      <c r="E22" s="42">
        <v>0</v>
      </c>
      <c r="F22" s="39" t="e">
        <f>$E22*VLOOKUP($A22&amp;" - Total Cost",#REF!,'O&amp;M - Site'!F$6+5,FALSE)</f>
        <v>#REF!</v>
      </c>
      <c r="G22" s="39" t="e">
        <f>$E22*VLOOKUP($A22&amp;" - Total Cost",#REF!,'O&amp;M - Site'!G$6+5,FALSE)</f>
        <v>#REF!</v>
      </c>
      <c r="H22" s="39" t="e">
        <f>$E22*VLOOKUP($A22&amp;" - Total Cost",#REF!,'O&amp;M - Site'!H$6+5,FALSE)</f>
        <v>#REF!</v>
      </c>
      <c r="I22" s="39" t="e">
        <f>$E22*VLOOKUP($A22&amp;" - Total Cost",#REF!,'O&amp;M - Site'!I$6+5,FALSE)</f>
        <v>#REF!</v>
      </c>
      <c r="J22" s="39" t="e">
        <f>$E22*VLOOKUP($A22&amp;" - Total Cost",#REF!,'O&amp;M - Site'!J$6+5,FALSE)</f>
        <v>#REF!</v>
      </c>
      <c r="K22" s="39" t="e">
        <f>$E22*VLOOKUP($A22&amp;" - Total Cost",#REF!,'O&amp;M - Site'!K$6+5,FALSE)</f>
        <v>#REF!</v>
      </c>
      <c r="L22" s="39" t="e">
        <f>$E22*VLOOKUP($A22&amp;" - Total Cost",#REF!,'O&amp;M - Site'!L$6+5,FALSE)</f>
        <v>#REF!</v>
      </c>
      <c r="M22" s="39" t="e">
        <f>$E22*VLOOKUP($A22&amp;" - Total Cost",#REF!,'O&amp;M - Site'!M$6+5,FALSE)</f>
        <v>#REF!</v>
      </c>
      <c r="N22" s="39" t="e">
        <f>$E22*VLOOKUP($A22&amp;" - Total Cost",#REF!,'O&amp;M - Site'!N$6+5,FALSE)</f>
        <v>#REF!</v>
      </c>
      <c r="O22" s="39" t="e">
        <f>$E22*VLOOKUP($A22&amp;" - Total Cost",#REF!,'O&amp;M - Site'!O$6+5,FALSE)</f>
        <v>#REF!</v>
      </c>
      <c r="P22" s="39" t="e">
        <f>$E22*VLOOKUP($A22&amp;" - Total Cost",#REF!,'O&amp;M - Site'!P$6+5,FALSE)</f>
        <v>#REF!</v>
      </c>
      <c r="Q22" s="39" t="e">
        <f>$E22*VLOOKUP($A22&amp;" - Total Cost",#REF!,'O&amp;M - Site'!Q$6+5,FALSE)</f>
        <v>#REF!</v>
      </c>
      <c r="R22" s="39" t="e">
        <f>$E22*VLOOKUP($A22&amp;" - Total Cost",#REF!,'O&amp;M - Site'!R$6+5,FALSE)</f>
        <v>#REF!</v>
      </c>
      <c r="S22" s="39" t="e">
        <f>$E22*VLOOKUP($A22&amp;" - Total Cost",#REF!,'O&amp;M - Site'!S$6+5,FALSE)</f>
        <v>#REF!</v>
      </c>
      <c r="T22" s="39" t="e">
        <f>$E22*VLOOKUP($A22&amp;" - Total Cost",#REF!,'O&amp;M - Site'!T$6+5,FALSE)</f>
        <v>#REF!</v>
      </c>
      <c r="U22" s="39" t="e">
        <f>$E22*VLOOKUP($A22&amp;" - Total Cost",#REF!,'O&amp;M - Site'!U$6+5,FALSE)</f>
        <v>#REF!</v>
      </c>
      <c r="V22" s="39" t="e">
        <f>$E22*VLOOKUP($A22&amp;" - Total Cost",#REF!,'O&amp;M - Site'!V$6+5,FALSE)</f>
        <v>#REF!</v>
      </c>
      <c r="W22" s="39" t="e">
        <f>$E22*VLOOKUP($A22&amp;" - Total Cost",#REF!,'O&amp;M - Site'!W$6+5,FALSE)</f>
        <v>#REF!</v>
      </c>
      <c r="X22" s="39" t="e">
        <f>$E22*VLOOKUP($A22&amp;" - Total Cost",#REF!,'O&amp;M - Site'!X$6+5,FALSE)</f>
        <v>#REF!</v>
      </c>
      <c r="Y22" s="39" t="e">
        <f>$E22*VLOOKUP($A22&amp;" - Total Cost",#REF!,'O&amp;M - Site'!Y$6+5,FALSE)</f>
        <v>#REF!</v>
      </c>
      <c r="Z22" s="39" t="e">
        <f>$E22*VLOOKUP($A22&amp;" - Total Cost",#REF!,'O&amp;M - Site'!Z$6+5,FALSE)</f>
        <v>#REF!</v>
      </c>
      <c r="AA22" s="39" t="e">
        <f>$E22*VLOOKUP($A22&amp;" - Total Cost",#REF!,'O&amp;M - Site'!AA$6+5,FALSE)</f>
        <v>#REF!</v>
      </c>
      <c r="AB22" s="39" t="e">
        <f>$E22*VLOOKUP($A22&amp;" - Total Cost",#REF!,'O&amp;M - Site'!AB$6+5,FALSE)</f>
        <v>#REF!</v>
      </c>
      <c r="AC22" s="39" t="e">
        <f>$E22*VLOOKUP($A22&amp;" - Total Cost",#REF!,'O&amp;M - Site'!AC$6+5,FALSE)</f>
        <v>#REF!</v>
      </c>
      <c r="AD22" s="39" t="e">
        <f>$E22*VLOOKUP($A22&amp;" - Total Cost",#REF!,'O&amp;M - Site'!AD$6+5,FALSE)</f>
        <v>#REF!</v>
      </c>
      <c r="AE22" s="39" t="e">
        <f>$E22*VLOOKUP($A22&amp;" - Total Cost",#REF!,'O&amp;M - Site'!AE$6+5,FALSE)</f>
        <v>#REF!</v>
      </c>
      <c r="AF22" s="39" t="e">
        <f>$E22*VLOOKUP($A22&amp;" - Total Cost",#REF!,'O&amp;M - Site'!AF$6+5,FALSE)</f>
        <v>#REF!</v>
      </c>
      <c r="AG22" s="39" t="e">
        <f>$E22*VLOOKUP($A22&amp;" - Total Cost",#REF!,'O&amp;M - Site'!AG$6+5,FALSE)</f>
        <v>#REF!</v>
      </c>
      <c r="AH22" s="39" t="e">
        <f>$E22*VLOOKUP($A22&amp;" - Total Cost",#REF!,'O&amp;M - Site'!AH$6+5,FALSE)</f>
        <v>#REF!</v>
      </c>
      <c r="AI22" s="39" t="e">
        <f>$E22*VLOOKUP($A22&amp;" - Total Cost",#REF!,'O&amp;M - Site'!AI$6+5,FALSE)</f>
        <v>#REF!</v>
      </c>
      <c r="AJ22" s="39" t="e">
        <f>$E22*VLOOKUP($A22&amp;" - Total Cost",#REF!,'O&amp;M - Site'!AJ$6+5,FALSE)</f>
        <v>#REF!</v>
      </c>
      <c r="AK22" s="39" t="e">
        <f>$E22*VLOOKUP($A22&amp;" - Total Cost",#REF!,'O&amp;M - Site'!AK$6+5,FALSE)</f>
        <v>#REF!</v>
      </c>
      <c r="AL22" s="39" t="e">
        <f>$E22*VLOOKUP($A22&amp;" - Total Cost",#REF!,'O&amp;M - Site'!AL$6+5,FALSE)</f>
        <v>#REF!</v>
      </c>
      <c r="AM22" s="39" t="e">
        <f>$E22*VLOOKUP($A22&amp;" - Total Cost",#REF!,'O&amp;M - Site'!AM$6+5,FALSE)</f>
        <v>#REF!</v>
      </c>
      <c r="AN22" s="39" t="e">
        <f>$E22*VLOOKUP($A22&amp;" - Total Cost",#REF!,'O&amp;M - Site'!AN$6+5,FALSE)</f>
        <v>#REF!</v>
      </c>
      <c r="AO22" s="39" t="e">
        <f>$E22*VLOOKUP($A22&amp;" - Total Cost",#REF!,'O&amp;M - Site'!AO$6+5,FALSE)</f>
        <v>#REF!</v>
      </c>
      <c r="AP22" s="39" t="e">
        <f>$E22*VLOOKUP($A22&amp;" - Total Cost",#REF!,'O&amp;M - Site'!AP$6+5,FALSE)</f>
        <v>#REF!</v>
      </c>
      <c r="AQ22" s="39" t="e">
        <f>$E22*VLOOKUP($A22&amp;" - Total Cost",#REF!,'O&amp;M - Site'!AQ$6+5,FALSE)</f>
        <v>#REF!</v>
      </c>
      <c r="AR22" s="39" t="e">
        <f>$E22*VLOOKUP($A22&amp;" - Total Cost",#REF!,'O&amp;M - Site'!AR$6+5,FALSE)</f>
        <v>#REF!</v>
      </c>
      <c r="AS22" s="39" t="e">
        <f>$E22*VLOOKUP($A22&amp;" - Total Cost",#REF!,'O&amp;M - Site'!AS$6+5,FALSE)</f>
        <v>#REF!</v>
      </c>
      <c r="AT22" s="39" t="e">
        <f>$E22*VLOOKUP($A22&amp;" - Total Cost",#REF!,'O&amp;M - Site'!AT$6+5,FALSE)</f>
        <v>#REF!</v>
      </c>
      <c r="AU22" s="39" t="e">
        <f>$E22*VLOOKUP($A22&amp;" - Total Cost",#REF!,'O&amp;M - Site'!AU$6+5,FALSE)</f>
        <v>#REF!</v>
      </c>
      <c r="AV22" s="39" t="e">
        <f>$E22*VLOOKUP($A22&amp;" - Total Cost",#REF!,'O&amp;M - Site'!AV$6+5,FALSE)</f>
        <v>#REF!</v>
      </c>
      <c r="AW22" s="39" t="e">
        <f>$E22*VLOOKUP($A22&amp;" - Total Cost",#REF!,'O&amp;M - Site'!AW$6+5,FALSE)</f>
        <v>#REF!</v>
      </c>
      <c r="AX22" s="39" t="e">
        <f>$E22*VLOOKUP($A22&amp;" - Total Cost",#REF!,'O&amp;M - Site'!AX$6+5,FALSE)</f>
        <v>#REF!</v>
      </c>
      <c r="AY22" s="39" t="e">
        <f>$E22*VLOOKUP($A22&amp;" - Total Cost",#REF!,'O&amp;M - Site'!AY$6+5,FALSE)</f>
        <v>#REF!</v>
      </c>
      <c r="AZ22" s="39" t="e">
        <f>$E22*VLOOKUP($A22&amp;" - Total Cost",#REF!,'O&amp;M - Site'!AZ$6+5,FALSE)</f>
        <v>#REF!</v>
      </c>
      <c r="BA22" s="39" t="e">
        <f>$E22*VLOOKUP($A22&amp;" - Total Cost",#REF!,'O&amp;M - Site'!BA$6+5,FALSE)</f>
        <v>#REF!</v>
      </c>
      <c r="BB22" s="39" t="e">
        <f>$E22*VLOOKUP($A22&amp;" - Total Cost",#REF!,'O&amp;M - Site'!BB$6+5,FALSE)</f>
        <v>#REF!</v>
      </c>
      <c r="BC22" s="39" t="e">
        <f>$E22*VLOOKUP($A22&amp;" - Total Cost",#REF!,'O&amp;M - Site'!BC$6+5,FALSE)</f>
        <v>#REF!</v>
      </c>
    </row>
    <row r="23" spans="1:55" s="36" customFormat="1">
      <c r="A23" s="43" t="s">
        <v>54</v>
      </c>
      <c r="B23" s="43"/>
      <c r="C23" s="43"/>
      <c r="D23" s="44"/>
      <c r="E23" s="38">
        <v>0</v>
      </c>
      <c r="F23" s="39" t="e">
        <f>$E23*VLOOKUP($A23&amp;" - Total Cost",#REF!,'O&amp;M - Site'!F$6+5,FALSE)</f>
        <v>#REF!</v>
      </c>
      <c r="G23" s="39" t="e">
        <f>$E23*VLOOKUP($A23&amp;" - Total Cost",#REF!,'O&amp;M - Site'!G$6+5,FALSE)</f>
        <v>#REF!</v>
      </c>
      <c r="H23" s="39" t="e">
        <f>$E23*VLOOKUP($A23&amp;" - Total Cost",#REF!,'O&amp;M - Site'!H$6+5,FALSE)</f>
        <v>#REF!</v>
      </c>
      <c r="I23" s="39" t="e">
        <f>$E23*VLOOKUP($A23&amp;" - Total Cost",#REF!,'O&amp;M - Site'!I$6+5,FALSE)</f>
        <v>#REF!</v>
      </c>
      <c r="J23" s="39" t="e">
        <f>$E23*VLOOKUP($A23&amp;" - Total Cost",#REF!,'O&amp;M - Site'!J$6+5,FALSE)</f>
        <v>#REF!</v>
      </c>
      <c r="K23" s="39" t="e">
        <f>$E23*VLOOKUP($A23&amp;" - Total Cost",#REF!,'O&amp;M - Site'!K$6+5,FALSE)</f>
        <v>#REF!</v>
      </c>
      <c r="L23" s="39" t="e">
        <f>$E23*VLOOKUP($A23&amp;" - Total Cost",#REF!,'O&amp;M - Site'!L$6+5,FALSE)</f>
        <v>#REF!</v>
      </c>
      <c r="M23" s="39" t="e">
        <f>$E23*VLOOKUP($A23&amp;" - Total Cost",#REF!,'O&amp;M - Site'!M$6+5,FALSE)</f>
        <v>#REF!</v>
      </c>
      <c r="N23" s="39" t="e">
        <f>$E23*VLOOKUP($A23&amp;" - Total Cost",#REF!,'O&amp;M - Site'!N$6+5,FALSE)</f>
        <v>#REF!</v>
      </c>
      <c r="O23" s="39" t="e">
        <f>$E23*VLOOKUP($A23&amp;" - Total Cost",#REF!,'O&amp;M - Site'!O$6+5,FALSE)</f>
        <v>#REF!</v>
      </c>
      <c r="P23" s="39" t="e">
        <f>$E23*VLOOKUP($A23&amp;" - Total Cost",#REF!,'O&amp;M - Site'!P$6+5,FALSE)</f>
        <v>#REF!</v>
      </c>
      <c r="Q23" s="39" t="e">
        <f>$E23*VLOOKUP($A23&amp;" - Total Cost",#REF!,'O&amp;M - Site'!Q$6+5,FALSE)</f>
        <v>#REF!</v>
      </c>
      <c r="R23" s="39" t="e">
        <f>$E23*VLOOKUP($A23&amp;" - Total Cost",#REF!,'O&amp;M - Site'!R$6+5,FALSE)</f>
        <v>#REF!</v>
      </c>
      <c r="S23" s="39" t="e">
        <f>$E23*VLOOKUP($A23&amp;" - Total Cost",#REF!,'O&amp;M - Site'!S$6+5,FALSE)</f>
        <v>#REF!</v>
      </c>
      <c r="T23" s="39" t="e">
        <f>$E23*VLOOKUP($A23&amp;" - Total Cost",#REF!,'O&amp;M - Site'!T$6+5,FALSE)</f>
        <v>#REF!</v>
      </c>
      <c r="U23" s="39" t="e">
        <f>$E23*VLOOKUP($A23&amp;" - Total Cost",#REF!,'O&amp;M - Site'!U$6+5,FALSE)</f>
        <v>#REF!</v>
      </c>
      <c r="V23" s="39" t="e">
        <f>$E23*VLOOKUP($A23&amp;" - Total Cost",#REF!,'O&amp;M - Site'!V$6+5,FALSE)</f>
        <v>#REF!</v>
      </c>
      <c r="W23" s="39" t="e">
        <f>$E23*VLOOKUP($A23&amp;" - Total Cost",#REF!,'O&amp;M - Site'!W$6+5,FALSE)</f>
        <v>#REF!</v>
      </c>
      <c r="X23" s="39" t="e">
        <f>$E23*VLOOKUP($A23&amp;" - Total Cost",#REF!,'O&amp;M - Site'!X$6+5,FALSE)</f>
        <v>#REF!</v>
      </c>
      <c r="Y23" s="39" t="e">
        <f>$E23*VLOOKUP($A23&amp;" - Total Cost",#REF!,'O&amp;M - Site'!Y$6+5,FALSE)</f>
        <v>#REF!</v>
      </c>
      <c r="Z23" s="39" t="e">
        <f>$E23*VLOOKUP($A23&amp;" - Total Cost",#REF!,'O&amp;M - Site'!Z$6+5,FALSE)</f>
        <v>#REF!</v>
      </c>
      <c r="AA23" s="39" t="e">
        <f>$E23*VLOOKUP($A23&amp;" - Total Cost",#REF!,'O&amp;M - Site'!AA$6+5,FALSE)</f>
        <v>#REF!</v>
      </c>
      <c r="AB23" s="39" t="e">
        <f>$E23*VLOOKUP($A23&amp;" - Total Cost",#REF!,'O&amp;M - Site'!AB$6+5,FALSE)</f>
        <v>#REF!</v>
      </c>
      <c r="AC23" s="39" t="e">
        <f>$E23*VLOOKUP($A23&amp;" - Total Cost",#REF!,'O&amp;M - Site'!AC$6+5,FALSE)</f>
        <v>#REF!</v>
      </c>
      <c r="AD23" s="39" t="e">
        <f>$E23*VLOOKUP($A23&amp;" - Total Cost",#REF!,'O&amp;M - Site'!AD$6+5,FALSE)</f>
        <v>#REF!</v>
      </c>
      <c r="AE23" s="39" t="e">
        <f>$E23*VLOOKUP($A23&amp;" - Total Cost",#REF!,'O&amp;M - Site'!AE$6+5,FALSE)</f>
        <v>#REF!</v>
      </c>
      <c r="AF23" s="39" t="e">
        <f>$E23*VLOOKUP($A23&amp;" - Total Cost",#REF!,'O&amp;M - Site'!AF$6+5,FALSE)</f>
        <v>#REF!</v>
      </c>
      <c r="AG23" s="39" t="e">
        <f>$E23*VLOOKUP($A23&amp;" - Total Cost",#REF!,'O&amp;M - Site'!AG$6+5,FALSE)</f>
        <v>#REF!</v>
      </c>
      <c r="AH23" s="39" t="e">
        <f>$E23*VLOOKUP($A23&amp;" - Total Cost",#REF!,'O&amp;M - Site'!AH$6+5,FALSE)</f>
        <v>#REF!</v>
      </c>
      <c r="AI23" s="39" t="e">
        <f>$E23*VLOOKUP($A23&amp;" - Total Cost",#REF!,'O&amp;M - Site'!AI$6+5,FALSE)</f>
        <v>#REF!</v>
      </c>
      <c r="AJ23" s="39" t="e">
        <f>$E23*VLOOKUP($A23&amp;" - Total Cost",#REF!,'O&amp;M - Site'!AJ$6+5,FALSE)</f>
        <v>#REF!</v>
      </c>
      <c r="AK23" s="39" t="e">
        <f>$E23*VLOOKUP($A23&amp;" - Total Cost",#REF!,'O&amp;M - Site'!AK$6+5,FALSE)</f>
        <v>#REF!</v>
      </c>
      <c r="AL23" s="39" t="e">
        <f>$E23*VLOOKUP($A23&amp;" - Total Cost",#REF!,'O&amp;M - Site'!AL$6+5,FALSE)</f>
        <v>#REF!</v>
      </c>
      <c r="AM23" s="39" t="e">
        <f>$E23*VLOOKUP($A23&amp;" - Total Cost",#REF!,'O&amp;M - Site'!AM$6+5,FALSE)</f>
        <v>#REF!</v>
      </c>
      <c r="AN23" s="39" t="e">
        <f>$E23*VLOOKUP($A23&amp;" - Total Cost",#REF!,'O&amp;M - Site'!AN$6+5,FALSE)</f>
        <v>#REF!</v>
      </c>
      <c r="AO23" s="39" t="e">
        <f>$E23*VLOOKUP($A23&amp;" - Total Cost",#REF!,'O&amp;M - Site'!AO$6+5,FALSE)</f>
        <v>#REF!</v>
      </c>
      <c r="AP23" s="39" t="e">
        <f>$E23*VLOOKUP($A23&amp;" - Total Cost",#REF!,'O&amp;M - Site'!AP$6+5,FALSE)</f>
        <v>#REF!</v>
      </c>
      <c r="AQ23" s="39" t="e">
        <f>$E23*VLOOKUP($A23&amp;" - Total Cost",#REF!,'O&amp;M - Site'!AQ$6+5,FALSE)</f>
        <v>#REF!</v>
      </c>
      <c r="AR23" s="39" t="e">
        <f>$E23*VLOOKUP($A23&amp;" - Total Cost",#REF!,'O&amp;M - Site'!AR$6+5,FALSE)</f>
        <v>#REF!</v>
      </c>
      <c r="AS23" s="39" t="e">
        <f>$E23*VLOOKUP($A23&amp;" - Total Cost",#REF!,'O&amp;M - Site'!AS$6+5,FALSE)</f>
        <v>#REF!</v>
      </c>
      <c r="AT23" s="39" t="e">
        <f>$E23*VLOOKUP($A23&amp;" - Total Cost",#REF!,'O&amp;M - Site'!AT$6+5,FALSE)</f>
        <v>#REF!</v>
      </c>
      <c r="AU23" s="39" t="e">
        <f>$E23*VLOOKUP($A23&amp;" - Total Cost",#REF!,'O&amp;M - Site'!AU$6+5,FALSE)</f>
        <v>#REF!</v>
      </c>
      <c r="AV23" s="39" t="e">
        <f>$E23*VLOOKUP($A23&amp;" - Total Cost",#REF!,'O&amp;M - Site'!AV$6+5,FALSE)</f>
        <v>#REF!</v>
      </c>
      <c r="AW23" s="39" t="e">
        <f>$E23*VLOOKUP($A23&amp;" - Total Cost",#REF!,'O&amp;M - Site'!AW$6+5,FALSE)</f>
        <v>#REF!</v>
      </c>
      <c r="AX23" s="39" t="e">
        <f>$E23*VLOOKUP($A23&amp;" - Total Cost",#REF!,'O&amp;M - Site'!AX$6+5,FALSE)</f>
        <v>#REF!</v>
      </c>
      <c r="AY23" s="39" t="e">
        <f>$E23*VLOOKUP($A23&amp;" - Total Cost",#REF!,'O&amp;M - Site'!AY$6+5,FALSE)</f>
        <v>#REF!</v>
      </c>
      <c r="AZ23" s="39" t="e">
        <f>$E23*VLOOKUP($A23&amp;" - Total Cost",#REF!,'O&amp;M - Site'!AZ$6+5,FALSE)</f>
        <v>#REF!</v>
      </c>
      <c r="BA23" s="39" t="e">
        <f>$E23*VLOOKUP($A23&amp;" - Total Cost",#REF!,'O&amp;M - Site'!BA$6+5,FALSE)</f>
        <v>#REF!</v>
      </c>
      <c r="BB23" s="39" t="e">
        <f>$E23*VLOOKUP($A23&amp;" - Total Cost",#REF!,'O&amp;M - Site'!BB$6+5,FALSE)</f>
        <v>#REF!</v>
      </c>
      <c r="BC23" s="39" t="e">
        <f>$E23*VLOOKUP($A23&amp;" - Total Cost",#REF!,'O&amp;M - Site'!BC$6+5,FALSE)</f>
        <v>#REF!</v>
      </c>
    </row>
    <row r="24" spans="1:55" s="36" customFormat="1">
      <c r="A24" s="40" t="s">
        <v>55</v>
      </c>
      <c r="B24" s="40"/>
      <c r="C24" s="40"/>
      <c r="D24" s="41"/>
      <c r="E24" s="38">
        <v>0.1</v>
      </c>
      <c r="F24" s="39" t="e">
        <f>$E24*VLOOKUP($A24&amp;" - Total Cost",#REF!,'O&amp;M - Site'!F$6+5,FALSE)</f>
        <v>#REF!</v>
      </c>
      <c r="G24" s="39" t="e">
        <f>$E24*VLOOKUP($A24&amp;" - Total Cost",#REF!,'O&amp;M - Site'!G$6+5,FALSE)</f>
        <v>#REF!</v>
      </c>
      <c r="H24" s="39" t="e">
        <f>$E24*VLOOKUP($A24&amp;" - Total Cost",#REF!,'O&amp;M - Site'!H$6+5,FALSE)</f>
        <v>#REF!</v>
      </c>
      <c r="I24" s="39" t="e">
        <f>$E24*VLOOKUP($A24&amp;" - Total Cost",#REF!,'O&amp;M - Site'!I$6+5,FALSE)</f>
        <v>#REF!</v>
      </c>
      <c r="J24" s="39" t="e">
        <f>$E24*VLOOKUP($A24&amp;" - Total Cost",#REF!,'O&amp;M - Site'!J$6+5,FALSE)</f>
        <v>#REF!</v>
      </c>
      <c r="K24" s="39" t="e">
        <f>$E24*VLOOKUP($A24&amp;" - Total Cost",#REF!,'O&amp;M - Site'!K$6+5,FALSE)</f>
        <v>#REF!</v>
      </c>
      <c r="L24" s="39" t="e">
        <f>$E24*VLOOKUP($A24&amp;" - Total Cost",#REF!,'O&amp;M - Site'!L$6+5,FALSE)</f>
        <v>#REF!</v>
      </c>
      <c r="M24" s="39" t="e">
        <f>$E24*VLOOKUP($A24&amp;" - Total Cost",#REF!,'O&amp;M - Site'!M$6+5,FALSE)</f>
        <v>#REF!</v>
      </c>
      <c r="N24" s="39" t="e">
        <f>$E24*VLOOKUP($A24&amp;" - Total Cost",#REF!,'O&amp;M - Site'!N$6+5,FALSE)</f>
        <v>#REF!</v>
      </c>
      <c r="O24" s="39" t="e">
        <f>$E24*VLOOKUP($A24&amp;" - Total Cost",#REF!,'O&amp;M - Site'!O$6+5,FALSE)</f>
        <v>#REF!</v>
      </c>
      <c r="P24" s="39" t="e">
        <f>$E24*VLOOKUP($A24&amp;" - Total Cost",#REF!,'O&amp;M - Site'!P$6+5,FALSE)</f>
        <v>#REF!</v>
      </c>
      <c r="Q24" s="39" t="e">
        <f>$E24*VLOOKUP($A24&amp;" - Total Cost",#REF!,'O&amp;M - Site'!Q$6+5,FALSE)</f>
        <v>#REF!</v>
      </c>
      <c r="R24" s="39" t="e">
        <f>$E24*VLOOKUP($A24&amp;" - Total Cost",#REF!,'O&amp;M - Site'!R$6+5,FALSE)</f>
        <v>#REF!</v>
      </c>
      <c r="S24" s="39" t="e">
        <f>$E24*VLOOKUP($A24&amp;" - Total Cost",#REF!,'O&amp;M - Site'!S$6+5,FALSE)</f>
        <v>#REF!</v>
      </c>
      <c r="T24" s="39" t="e">
        <f>$E24*VLOOKUP($A24&amp;" - Total Cost",#REF!,'O&amp;M - Site'!T$6+5,FALSE)</f>
        <v>#REF!</v>
      </c>
      <c r="U24" s="39" t="e">
        <f>$E24*VLOOKUP($A24&amp;" - Total Cost",#REF!,'O&amp;M - Site'!U$6+5,FALSE)</f>
        <v>#REF!</v>
      </c>
      <c r="V24" s="39" t="e">
        <f>$E24*VLOOKUP($A24&amp;" - Total Cost",#REF!,'O&amp;M - Site'!V$6+5,FALSE)</f>
        <v>#REF!</v>
      </c>
      <c r="W24" s="39" t="e">
        <f>$E24*VLOOKUP($A24&amp;" - Total Cost",#REF!,'O&amp;M - Site'!W$6+5,FALSE)</f>
        <v>#REF!</v>
      </c>
      <c r="X24" s="39" t="e">
        <f>$E24*VLOOKUP($A24&amp;" - Total Cost",#REF!,'O&amp;M - Site'!X$6+5,FALSE)</f>
        <v>#REF!</v>
      </c>
      <c r="Y24" s="39" t="e">
        <f>$E24*VLOOKUP($A24&amp;" - Total Cost",#REF!,'O&amp;M - Site'!Y$6+5,FALSE)</f>
        <v>#REF!</v>
      </c>
      <c r="Z24" s="39" t="e">
        <f>$E24*VLOOKUP($A24&amp;" - Total Cost",#REF!,'O&amp;M - Site'!Z$6+5,FALSE)</f>
        <v>#REF!</v>
      </c>
      <c r="AA24" s="39" t="e">
        <f>$E24*VLOOKUP($A24&amp;" - Total Cost",#REF!,'O&amp;M - Site'!AA$6+5,FALSE)</f>
        <v>#REF!</v>
      </c>
      <c r="AB24" s="39" t="e">
        <f>$E24*VLOOKUP($A24&amp;" - Total Cost",#REF!,'O&amp;M - Site'!AB$6+5,FALSE)</f>
        <v>#REF!</v>
      </c>
      <c r="AC24" s="39" t="e">
        <f>$E24*VLOOKUP($A24&amp;" - Total Cost",#REF!,'O&amp;M - Site'!AC$6+5,FALSE)</f>
        <v>#REF!</v>
      </c>
      <c r="AD24" s="39" t="e">
        <f>$E24*VLOOKUP($A24&amp;" - Total Cost",#REF!,'O&amp;M - Site'!AD$6+5,FALSE)</f>
        <v>#REF!</v>
      </c>
      <c r="AE24" s="39" t="e">
        <f>$E24*VLOOKUP($A24&amp;" - Total Cost",#REF!,'O&amp;M - Site'!AE$6+5,FALSE)</f>
        <v>#REF!</v>
      </c>
      <c r="AF24" s="39" t="e">
        <f>$E24*VLOOKUP($A24&amp;" - Total Cost",#REF!,'O&amp;M - Site'!AF$6+5,FALSE)</f>
        <v>#REF!</v>
      </c>
      <c r="AG24" s="39" t="e">
        <f>$E24*VLOOKUP($A24&amp;" - Total Cost",#REF!,'O&amp;M - Site'!AG$6+5,FALSE)</f>
        <v>#REF!</v>
      </c>
      <c r="AH24" s="39" t="e">
        <f>$E24*VLOOKUP($A24&amp;" - Total Cost",#REF!,'O&amp;M - Site'!AH$6+5,FALSE)</f>
        <v>#REF!</v>
      </c>
      <c r="AI24" s="39" t="e">
        <f>$E24*VLOOKUP($A24&amp;" - Total Cost",#REF!,'O&amp;M - Site'!AI$6+5,FALSE)</f>
        <v>#REF!</v>
      </c>
      <c r="AJ24" s="39" t="e">
        <f>$E24*VLOOKUP($A24&amp;" - Total Cost",#REF!,'O&amp;M - Site'!AJ$6+5,FALSE)</f>
        <v>#REF!</v>
      </c>
      <c r="AK24" s="39" t="e">
        <f>$E24*VLOOKUP($A24&amp;" - Total Cost",#REF!,'O&amp;M - Site'!AK$6+5,FALSE)</f>
        <v>#REF!</v>
      </c>
      <c r="AL24" s="39" t="e">
        <f>$E24*VLOOKUP($A24&amp;" - Total Cost",#REF!,'O&amp;M - Site'!AL$6+5,FALSE)</f>
        <v>#REF!</v>
      </c>
      <c r="AM24" s="39" t="e">
        <f>$E24*VLOOKUP($A24&amp;" - Total Cost",#REF!,'O&amp;M - Site'!AM$6+5,FALSE)</f>
        <v>#REF!</v>
      </c>
      <c r="AN24" s="39" t="e">
        <f>$E24*VLOOKUP($A24&amp;" - Total Cost",#REF!,'O&amp;M - Site'!AN$6+5,FALSE)</f>
        <v>#REF!</v>
      </c>
      <c r="AO24" s="39" t="e">
        <f>$E24*VLOOKUP($A24&amp;" - Total Cost",#REF!,'O&amp;M - Site'!AO$6+5,FALSE)</f>
        <v>#REF!</v>
      </c>
      <c r="AP24" s="39" t="e">
        <f>$E24*VLOOKUP($A24&amp;" - Total Cost",#REF!,'O&amp;M - Site'!AP$6+5,FALSE)</f>
        <v>#REF!</v>
      </c>
      <c r="AQ24" s="39" t="e">
        <f>$E24*VLOOKUP($A24&amp;" - Total Cost",#REF!,'O&amp;M - Site'!AQ$6+5,FALSE)</f>
        <v>#REF!</v>
      </c>
      <c r="AR24" s="39" t="e">
        <f>$E24*VLOOKUP($A24&amp;" - Total Cost",#REF!,'O&amp;M - Site'!AR$6+5,FALSE)</f>
        <v>#REF!</v>
      </c>
      <c r="AS24" s="39" t="e">
        <f>$E24*VLOOKUP($A24&amp;" - Total Cost",#REF!,'O&amp;M - Site'!AS$6+5,FALSE)</f>
        <v>#REF!</v>
      </c>
      <c r="AT24" s="39" t="e">
        <f>$E24*VLOOKUP($A24&amp;" - Total Cost",#REF!,'O&amp;M - Site'!AT$6+5,FALSE)</f>
        <v>#REF!</v>
      </c>
      <c r="AU24" s="39" t="e">
        <f>$E24*VLOOKUP($A24&amp;" - Total Cost",#REF!,'O&amp;M - Site'!AU$6+5,FALSE)</f>
        <v>#REF!</v>
      </c>
      <c r="AV24" s="39" t="e">
        <f>$E24*VLOOKUP($A24&amp;" - Total Cost",#REF!,'O&amp;M - Site'!AV$6+5,FALSE)</f>
        <v>#REF!</v>
      </c>
      <c r="AW24" s="39" t="e">
        <f>$E24*VLOOKUP($A24&amp;" - Total Cost",#REF!,'O&amp;M - Site'!AW$6+5,FALSE)</f>
        <v>#REF!</v>
      </c>
      <c r="AX24" s="39" t="e">
        <f>$E24*VLOOKUP($A24&amp;" - Total Cost",#REF!,'O&amp;M - Site'!AX$6+5,FALSE)</f>
        <v>#REF!</v>
      </c>
      <c r="AY24" s="39" t="e">
        <f>$E24*VLOOKUP($A24&amp;" - Total Cost",#REF!,'O&amp;M - Site'!AY$6+5,FALSE)</f>
        <v>#REF!</v>
      </c>
      <c r="AZ24" s="39" t="e">
        <f>$E24*VLOOKUP($A24&amp;" - Total Cost",#REF!,'O&amp;M - Site'!AZ$6+5,FALSE)</f>
        <v>#REF!</v>
      </c>
      <c r="BA24" s="39" t="e">
        <f>$E24*VLOOKUP($A24&amp;" - Total Cost",#REF!,'O&amp;M - Site'!BA$6+5,FALSE)</f>
        <v>#REF!</v>
      </c>
      <c r="BB24" s="39" t="e">
        <f>$E24*VLOOKUP($A24&amp;" - Total Cost",#REF!,'O&amp;M - Site'!BB$6+5,FALSE)</f>
        <v>#REF!</v>
      </c>
      <c r="BC24" s="39" t="e">
        <f>$E24*VLOOKUP($A24&amp;" - Total Cost",#REF!,'O&amp;M - Site'!BC$6+5,FALSE)</f>
        <v>#REF!</v>
      </c>
    </row>
    <row r="25" spans="1:55" s="36" customFormat="1">
      <c r="A25" s="40" t="s">
        <v>109</v>
      </c>
      <c r="B25" s="40"/>
      <c r="C25" s="40"/>
      <c r="D25" s="41"/>
      <c r="E25" s="38">
        <v>0</v>
      </c>
      <c r="F25" s="39" t="e">
        <f>$E25*VLOOKUP($A25&amp;" - Total Cost",#REF!,'O&amp;M - Site'!F$6+5,FALSE)</f>
        <v>#REF!</v>
      </c>
      <c r="G25" s="39" t="e">
        <f>$E25*VLOOKUP($A25&amp;" - Total Cost",#REF!,'O&amp;M - Site'!G$6+5,FALSE)</f>
        <v>#REF!</v>
      </c>
      <c r="H25" s="39" t="e">
        <f>$E25*VLOOKUP($A25&amp;" - Total Cost",#REF!,'O&amp;M - Site'!H$6+5,FALSE)</f>
        <v>#REF!</v>
      </c>
      <c r="I25" s="39" t="e">
        <f>$E25*VLOOKUP($A25&amp;" - Total Cost",#REF!,'O&amp;M - Site'!I$6+5,FALSE)</f>
        <v>#REF!</v>
      </c>
      <c r="J25" s="39" t="e">
        <f>$E25*VLOOKUP($A25&amp;" - Total Cost",#REF!,'O&amp;M - Site'!J$6+5,FALSE)</f>
        <v>#REF!</v>
      </c>
      <c r="K25" s="39" t="e">
        <f>$E25*VLOOKUP($A25&amp;" - Total Cost",#REF!,'O&amp;M - Site'!K$6+5,FALSE)</f>
        <v>#REF!</v>
      </c>
      <c r="L25" s="39" t="e">
        <f>$E25*VLOOKUP($A25&amp;" - Total Cost",#REF!,'O&amp;M - Site'!L$6+5,FALSE)</f>
        <v>#REF!</v>
      </c>
      <c r="M25" s="39" t="e">
        <f>$E25*VLOOKUP($A25&amp;" - Total Cost",#REF!,'O&amp;M - Site'!M$6+5,FALSE)</f>
        <v>#REF!</v>
      </c>
      <c r="N25" s="39" t="e">
        <f>$E25*VLOOKUP($A25&amp;" - Total Cost",#REF!,'O&amp;M - Site'!N$6+5,FALSE)</f>
        <v>#REF!</v>
      </c>
      <c r="O25" s="39" t="e">
        <f>$E25*VLOOKUP($A25&amp;" - Total Cost",#REF!,'O&amp;M - Site'!O$6+5,FALSE)</f>
        <v>#REF!</v>
      </c>
      <c r="P25" s="39" t="e">
        <f>$E25*VLOOKUP($A25&amp;" - Total Cost",#REF!,'O&amp;M - Site'!P$6+5,FALSE)</f>
        <v>#REF!</v>
      </c>
      <c r="Q25" s="39" t="e">
        <f>$E25*VLOOKUP($A25&amp;" - Total Cost",#REF!,'O&amp;M - Site'!Q$6+5,FALSE)</f>
        <v>#REF!</v>
      </c>
      <c r="R25" s="39" t="e">
        <f>$E25*VLOOKUP($A25&amp;" - Total Cost",#REF!,'O&amp;M - Site'!R$6+5,FALSE)</f>
        <v>#REF!</v>
      </c>
      <c r="S25" s="39" t="e">
        <f>$E25*VLOOKUP($A25&amp;" - Total Cost",#REF!,'O&amp;M - Site'!S$6+5,FALSE)</f>
        <v>#REF!</v>
      </c>
      <c r="T25" s="39" t="e">
        <f>$E25*VLOOKUP($A25&amp;" - Total Cost",#REF!,'O&amp;M - Site'!T$6+5,FALSE)</f>
        <v>#REF!</v>
      </c>
      <c r="U25" s="39" t="e">
        <f>$E25*VLOOKUP($A25&amp;" - Total Cost",#REF!,'O&amp;M - Site'!U$6+5,FALSE)</f>
        <v>#REF!</v>
      </c>
      <c r="V25" s="39" t="e">
        <f>$E25*VLOOKUP($A25&amp;" - Total Cost",#REF!,'O&amp;M - Site'!V$6+5,FALSE)</f>
        <v>#REF!</v>
      </c>
      <c r="W25" s="39" t="e">
        <f>$E25*VLOOKUP($A25&amp;" - Total Cost",#REF!,'O&amp;M - Site'!W$6+5,FALSE)</f>
        <v>#REF!</v>
      </c>
      <c r="X25" s="39" t="e">
        <f>$E25*VLOOKUP($A25&amp;" - Total Cost",#REF!,'O&amp;M - Site'!X$6+5,FALSE)</f>
        <v>#REF!</v>
      </c>
      <c r="Y25" s="39" t="e">
        <f>$E25*VLOOKUP($A25&amp;" - Total Cost",#REF!,'O&amp;M - Site'!Y$6+5,FALSE)</f>
        <v>#REF!</v>
      </c>
      <c r="Z25" s="39" t="e">
        <f>$E25*VLOOKUP($A25&amp;" - Total Cost",#REF!,'O&amp;M - Site'!Z$6+5,FALSE)</f>
        <v>#REF!</v>
      </c>
      <c r="AA25" s="39" t="e">
        <f>$E25*VLOOKUP($A25&amp;" - Total Cost",#REF!,'O&amp;M - Site'!AA$6+5,FALSE)</f>
        <v>#REF!</v>
      </c>
      <c r="AB25" s="39" t="e">
        <f>$E25*VLOOKUP($A25&amp;" - Total Cost",#REF!,'O&amp;M - Site'!AB$6+5,FALSE)</f>
        <v>#REF!</v>
      </c>
      <c r="AC25" s="39" t="e">
        <f>$E25*VLOOKUP($A25&amp;" - Total Cost",#REF!,'O&amp;M - Site'!AC$6+5,FALSE)</f>
        <v>#REF!</v>
      </c>
      <c r="AD25" s="39" t="e">
        <f>$E25*VLOOKUP($A25&amp;" - Total Cost",#REF!,'O&amp;M - Site'!AD$6+5,FALSE)</f>
        <v>#REF!</v>
      </c>
      <c r="AE25" s="39" t="e">
        <f>$E25*VLOOKUP($A25&amp;" - Total Cost",#REF!,'O&amp;M - Site'!AE$6+5,FALSE)</f>
        <v>#REF!</v>
      </c>
      <c r="AF25" s="39" t="e">
        <f>$E25*VLOOKUP($A25&amp;" - Total Cost",#REF!,'O&amp;M - Site'!AF$6+5,FALSE)</f>
        <v>#REF!</v>
      </c>
      <c r="AG25" s="39" t="e">
        <f>$E25*VLOOKUP($A25&amp;" - Total Cost",#REF!,'O&amp;M - Site'!AG$6+5,FALSE)</f>
        <v>#REF!</v>
      </c>
      <c r="AH25" s="39" t="e">
        <f>$E25*VLOOKUP($A25&amp;" - Total Cost",#REF!,'O&amp;M - Site'!AH$6+5,FALSE)</f>
        <v>#REF!</v>
      </c>
      <c r="AI25" s="39" t="e">
        <f>$E25*VLOOKUP($A25&amp;" - Total Cost",#REF!,'O&amp;M - Site'!AI$6+5,FALSE)</f>
        <v>#REF!</v>
      </c>
      <c r="AJ25" s="39" t="e">
        <f>$E25*VLOOKUP($A25&amp;" - Total Cost",#REF!,'O&amp;M - Site'!AJ$6+5,FALSE)</f>
        <v>#REF!</v>
      </c>
      <c r="AK25" s="39" t="e">
        <f>$E25*VLOOKUP($A25&amp;" - Total Cost",#REF!,'O&amp;M - Site'!AK$6+5,FALSE)</f>
        <v>#REF!</v>
      </c>
      <c r="AL25" s="39" t="e">
        <f>$E25*VLOOKUP($A25&amp;" - Total Cost",#REF!,'O&amp;M - Site'!AL$6+5,FALSE)</f>
        <v>#REF!</v>
      </c>
      <c r="AM25" s="39" t="e">
        <f>$E25*VLOOKUP($A25&amp;" - Total Cost",#REF!,'O&amp;M - Site'!AM$6+5,FALSE)</f>
        <v>#REF!</v>
      </c>
      <c r="AN25" s="39" t="e">
        <f>$E25*VLOOKUP($A25&amp;" - Total Cost",#REF!,'O&amp;M - Site'!AN$6+5,FALSE)</f>
        <v>#REF!</v>
      </c>
      <c r="AO25" s="39" t="e">
        <f>$E25*VLOOKUP($A25&amp;" - Total Cost",#REF!,'O&amp;M - Site'!AO$6+5,FALSE)</f>
        <v>#REF!</v>
      </c>
      <c r="AP25" s="39" t="e">
        <f>$E25*VLOOKUP($A25&amp;" - Total Cost",#REF!,'O&amp;M - Site'!AP$6+5,FALSE)</f>
        <v>#REF!</v>
      </c>
      <c r="AQ25" s="39" t="e">
        <f>$E25*VLOOKUP($A25&amp;" - Total Cost",#REF!,'O&amp;M - Site'!AQ$6+5,FALSE)</f>
        <v>#REF!</v>
      </c>
      <c r="AR25" s="39" t="e">
        <f>$E25*VLOOKUP($A25&amp;" - Total Cost",#REF!,'O&amp;M - Site'!AR$6+5,FALSE)</f>
        <v>#REF!</v>
      </c>
      <c r="AS25" s="39" t="e">
        <f>$E25*VLOOKUP($A25&amp;" - Total Cost",#REF!,'O&amp;M - Site'!AS$6+5,FALSE)</f>
        <v>#REF!</v>
      </c>
      <c r="AT25" s="39" t="e">
        <f>$E25*VLOOKUP($A25&amp;" - Total Cost",#REF!,'O&amp;M - Site'!AT$6+5,FALSE)</f>
        <v>#REF!</v>
      </c>
      <c r="AU25" s="39" t="e">
        <f>$E25*VLOOKUP($A25&amp;" - Total Cost",#REF!,'O&amp;M - Site'!AU$6+5,FALSE)</f>
        <v>#REF!</v>
      </c>
      <c r="AV25" s="39" t="e">
        <f>$E25*VLOOKUP($A25&amp;" - Total Cost",#REF!,'O&amp;M - Site'!AV$6+5,FALSE)</f>
        <v>#REF!</v>
      </c>
      <c r="AW25" s="39" t="e">
        <f>$E25*VLOOKUP($A25&amp;" - Total Cost",#REF!,'O&amp;M - Site'!AW$6+5,FALSE)</f>
        <v>#REF!</v>
      </c>
      <c r="AX25" s="39" t="e">
        <f>$E25*VLOOKUP($A25&amp;" - Total Cost",#REF!,'O&amp;M - Site'!AX$6+5,FALSE)</f>
        <v>#REF!</v>
      </c>
      <c r="AY25" s="39" t="e">
        <f>$E25*VLOOKUP($A25&amp;" - Total Cost",#REF!,'O&amp;M - Site'!AY$6+5,FALSE)</f>
        <v>#REF!</v>
      </c>
      <c r="AZ25" s="39" t="e">
        <f>$E25*VLOOKUP($A25&amp;" - Total Cost",#REF!,'O&amp;M - Site'!AZ$6+5,FALSE)</f>
        <v>#REF!</v>
      </c>
      <c r="BA25" s="39" t="e">
        <f>$E25*VLOOKUP($A25&amp;" - Total Cost",#REF!,'O&amp;M - Site'!BA$6+5,FALSE)</f>
        <v>#REF!</v>
      </c>
      <c r="BB25" s="39" t="e">
        <f>$E25*VLOOKUP($A25&amp;" - Total Cost",#REF!,'O&amp;M - Site'!BB$6+5,FALSE)</f>
        <v>#REF!</v>
      </c>
      <c r="BC25" s="39" t="e">
        <f>$E25*VLOOKUP($A25&amp;" - Total Cost",#REF!,'O&amp;M - Site'!BC$6+5,FALSE)</f>
        <v>#REF!</v>
      </c>
    </row>
    <row r="26" spans="1:55" s="36" customFormat="1">
      <c r="A26" s="40" t="s">
        <v>110</v>
      </c>
      <c r="B26" s="40"/>
      <c r="C26" s="40"/>
      <c r="D26" s="41"/>
      <c r="E26" s="38">
        <v>0</v>
      </c>
      <c r="F26" s="39" t="e">
        <f>$E26*VLOOKUP($A26&amp;" - Total Cost",#REF!,'O&amp;M - Site'!F$6+5,FALSE)</f>
        <v>#REF!</v>
      </c>
      <c r="G26" s="39" t="e">
        <f>$E26*VLOOKUP($A26&amp;" - Total Cost",#REF!,'O&amp;M - Site'!G$6+5,FALSE)</f>
        <v>#REF!</v>
      </c>
      <c r="H26" s="39" t="e">
        <f>$E26*VLOOKUP($A26&amp;" - Total Cost",#REF!,'O&amp;M - Site'!H$6+5,FALSE)</f>
        <v>#REF!</v>
      </c>
      <c r="I26" s="39" t="e">
        <f>$E26*VLOOKUP($A26&amp;" - Total Cost",#REF!,'O&amp;M - Site'!I$6+5,FALSE)</f>
        <v>#REF!</v>
      </c>
      <c r="J26" s="39" t="e">
        <f>$E26*VLOOKUP($A26&amp;" - Total Cost",#REF!,'O&amp;M - Site'!J$6+5,FALSE)</f>
        <v>#REF!</v>
      </c>
      <c r="K26" s="39" t="e">
        <f>$E26*VLOOKUP($A26&amp;" - Total Cost",#REF!,'O&amp;M - Site'!K$6+5,FALSE)</f>
        <v>#REF!</v>
      </c>
      <c r="L26" s="39" t="e">
        <f>$E26*VLOOKUP($A26&amp;" - Total Cost",#REF!,'O&amp;M - Site'!L$6+5,FALSE)</f>
        <v>#REF!</v>
      </c>
      <c r="M26" s="39" t="e">
        <f>$E26*VLOOKUP($A26&amp;" - Total Cost",#REF!,'O&amp;M - Site'!M$6+5,FALSE)</f>
        <v>#REF!</v>
      </c>
      <c r="N26" s="39" t="e">
        <f>$E26*VLOOKUP($A26&amp;" - Total Cost",#REF!,'O&amp;M - Site'!N$6+5,FALSE)</f>
        <v>#REF!</v>
      </c>
      <c r="O26" s="39" t="e">
        <f>$E26*VLOOKUP($A26&amp;" - Total Cost",#REF!,'O&amp;M - Site'!O$6+5,FALSE)</f>
        <v>#REF!</v>
      </c>
      <c r="P26" s="39" t="e">
        <f>$E26*VLOOKUP($A26&amp;" - Total Cost",#REF!,'O&amp;M - Site'!P$6+5,FALSE)</f>
        <v>#REF!</v>
      </c>
      <c r="Q26" s="39" t="e">
        <f>$E26*VLOOKUP($A26&amp;" - Total Cost",#REF!,'O&amp;M - Site'!Q$6+5,FALSE)</f>
        <v>#REF!</v>
      </c>
      <c r="R26" s="39" t="e">
        <f>$E26*VLOOKUP($A26&amp;" - Total Cost",#REF!,'O&amp;M - Site'!R$6+5,FALSE)</f>
        <v>#REF!</v>
      </c>
      <c r="S26" s="39" t="e">
        <f>$E26*VLOOKUP($A26&amp;" - Total Cost",#REF!,'O&amp;M - Site'!S$6+5,FALSE)</f>
        <v>#REF!</v>
      </c>
      <c r="T26" s="39" t="e">
        <f>$E26*VLOOKUP($A26&amp;" - Total Cost",#REF!,'O&amp;M - Site'!T$6+5,FALSE)</f>
        <v>#REF!</v>
      </c>
      <c r="U26" s="39" t="e">
        <f>$E26*VLOOKUP($A26&amp;" - Total Cost",#REF!,'O&amp;M - Site'!U$6+5,FALSE)</f>
        <v>#REF!</v>
      </c>
      <c r="V26" s="39" t="e">
        <f>$E26*VLOOKUP($A26&amp;" - Total Cost",#REF!,'O&amp;M - Site'!V$6+5,FALSE)</f>
        <v>#REF!</v>
      </c>
      <c r="W26" s="39" t="e">
        <f>$E26*VLOOKUP($A26&amp;" - Total Cost",#REF!,'O&amp;M - Site'!W$6+5,FALSE)</f>
        <v>#REF!</v>
      </c>
      <c r="X26" s="39" t="e">
        <f>$E26*VLOOKUP($A26&amp;" - Total Cost",#REF!,'O&amp;M - Site'!X$6+5,FALSE)</f>
        <v>#REF!</v>
      </c>
      <c r="Y26" s="39" t="e">
        <f>$E26*VLOOKUP($A26&amp;" - Total Cost",#REF!,'O&amp;M - Site'!Y$6+5,FALSE)</f>
        <v>#REF!</v>
      </c>
      <c r="Z26" s="39" t="e">
        <f>$E26*VLOOKUP($A26&amp;" - Total Cost",#REF!,'O&amp;M - Site'!Z$6+5,FALSE)</f>
        <v>#REF!</v>
      </c>
      <c r="AA26" s="39" t="e">
        <f>$E26*VLOOKUP($A26&amp;" - Total Cost",#REF!,'O&amp;M - Site'!AA$6+5,FALSE)</f>
        <v>#REF!</v>
      </c>
      <c r="AB26" s="39" t="e">
        <f>$E26*VLOOKUP($A26&amp;" - Total Cost",#REF!,'O&amp;M - Site'!AB$6+5,FALSE)</f>
        <v>#REF!</v>
      </c>
      <c r="AC26" s="39" t="e">
        <f>$E26*VLOOKUP($A26&amp;" - Total Cost",#REF!,'O&amp;M - Site'!AC$6+5,FALSE)</f>
        <v>#REF!</v>
      </c>
      <c r="AD26" s="39" t="e">
        <f>$E26*VLOOKUP($A26&amp;" - Total Cost",#REF!,'O&amp;M - Site'!AD$6+5,FALSE)</f>
        <v>#REF!</v>
      </c>
      <c r="AE26" s="39" t="e">
        <f>$E26*VLOOKUP($A26&amp;" - Total Cost",#REF!,'O&amp;M - Site'!AE$6+5,FALSE)</f>
        <v>#REF!</v>
      </c>
      <c r="AF26" s="39" t="e">
        <f>$E26*VLOOKUP($A26&amp;" - Total Cost",#REF!,'O&amp;M - Site'!AF$6+5,FALSE)</f>
        <v>#REF!</v>
      </c>
      <c r="AG26" s="39" t="e">
        <f>$E26*VLOOKUP($A26&amp;" - Total Cost",#REF!,'O&amp;M - Site'!AG$6+5,FALSE)</f>
        <v>#REF!</v>
      </c>
      <c r="AH26" s="39" t="e">
        <f>$E26*VLOOKUP($A26&amp;" - Total Cost",#REF!,'O&amp;M - Site'!AH$6+5,FALSE)</f>
        <v>#REF!</v>
      </c>
      <c r="AI26" s="39" t="e">
        <f>$E26*VLOOKUP($A26&amp;" - Total Cost",#REF!,'O&amp;M - Site'!AI$6+5,FALSE)</f>
        <v>#REF!</v>
      </c>
      <c r="AJ26" s="39" t="e">
        <f>$E26*VLOOKUP($A26&amp;" - Total Cost",#REF!,'O&amp;M - Site'!AJ$6+5,FALSE)</f>
        <v>#REF!</v>
      </c>
      <c r="AK26" s="39" t="e">
        <f>$E26*VLOOKUP($A26&amp;" - Total Cost",#REF!,'O&amp;M - Site'!AK$6+5,FALSE)</f>
        <v>#REF!</v>
      </c>
      <c r="AL26" s="39" t="e">
        <f>$E26*VLOOKUP($A26&amp;" - Total Cost",#REF!,'O&amp;M - Site'!AL$6+5,FALSE)</f>
        <v>#REF!</v>
      </c>
      <c r="AM26" s="39" t="e">
        <f>$E26*VLOOKUP($A26&amp;" - Total Cost",#REF!,'O&amp;M - Site'!AM$6+5,FALSE)</f>
        <v>#REF!</v>
      </c>
      <c r="AN26" s="39" t="e">
        <f>$E26*VLOOKUP($A26&amp;" - Total Cost",#REF!,'O&amp;M - Site'!AN$6+5,FALSE)</f>
        <v>#REF!</v>
      </c>
      <c r="AO26" s="39" t="e">
        <f>$E26*VLOOKUP($A26&amp;" - Total Cost",#REF!,'O&amp;M - Site'!AO$6+5,FALSE)</f>
        <v>#REF!</v>
      </c>
      <c r="AP26" s="39" t="e">
        <f>$E26*VLOOKUP($A26&amp;" - Total Cost",#REF!,'O&amp;M - Site'!AP$6+5,FALSE)</f>
        <v>#REF!</v>
      </c>
      <c r="AQ26" s="39" t="e">
        <f>$E26*VLOOKUP($A26&amp;" - Total Cost",#REF!,'O&amp;M - Site'!AQ$6+5,FALSE)</f>
        <v>#REF!</v>
      </c>
      <c r="AR26" s="39" t="e">
        <f>$E26*VLOOKUP($A26&amp;" - Total Cost",#REF!,'O&amp;M - Site'!AR$6+5,FALSE)</f>
        <v>#REF!</v>
      </c>
      <c r="AS26" s="39" t="e">
        <f>$E26*VLOOKUP($A26&amp;" - Total Cost",#REF!,'O&amp;M - Site'!AS$6+5,FALSE)</f>
        <v>#REF!</v>
      </c>
      <c r="AT26" s="39" t="e">
        <f>$E26*VLOOKUP($A26&amp;" - Total Cost",#REF!,'O&amp;M - Site'!AT$6+5,FALSE)</f>
        <v>#REF!</v>
      </c>
      <c r="AU26" s="39" t="e">
        <f>$E26*VLOOKUP($A26&amp;" - Total Cost",#REF!,'O&amp;M - Site'!AU$6+5,FALSE)</f>
        <v>#REF!</v>
      </c>
      <c r="AV26" s="39" t="e">
        <f>$E26*VLOOKUP($A26&amp;" - Total Cost",#REF!,'O&amp;M - Site'!AV$6+5,FALSE)</f>
        <v>#REF!</v>
      </c>
      <c r="AW26" s="39" t="e">
        <f>$E26*VLOOKUP($A26&amp;" - Total Cost",#REF!,'O&amp;M - Site'!AW$6+5,FALSE)</f>
        <v>#REF!</v>
      </c>
      <c r="AX26" s="39" t="e">
        <f>$E26*VLOOKUP($A26&amp;" - Total Cost",#REF!,'O&amp;M - Site'!AX$6+5,FALSE)</f>
        <v>#REF!</v>
      </c>
      <c r="AY26" s="39" t="e">
        <f>$E26*VLOOKUP($A26&amp;" - Total Cost",#REF!,'O&amp;M - Site'!AY$6+5,FALSE)</f>
        <v>#REF!</v>
      </c>
      <c r="AZ26" s="39" t="e">
        <f>$E26*VLOOKUP($A26&amp;" - Total Cost",#REF!,'O&amp;M - Site'!AZ$6+5,FALSE)</f>
        <v>#REF!</v>
      </c>
      <c r="BA26" s="39" t="e">
        <f>$E26*VLOOKUP($A26&amp;" - Total Cost",#REF!,'O&amp;M - Site'!BA$6+5,FALSE)</f>
        <v>#REF!</v>
      </c>
      <c r="BB26" s="39" t="e">
        <f>$E26*VLOOKUP($A26&amp;" - Total Cost",#REF!,'O&amp;M - Site'!BB$6+5,FALSE)</f>
        <v>#REF!</v>
      </c>
      <c r="BC26" s="39" t="e">
        <f>$E26*VLOOKUP($A26&amp;" - Total Cost",#REF!,'O&amp;M - Site'!BC$6+5,FALSE)</f>
        <v>#REF!</v>
      </c>
    </row>
    <row r="27" spans="1:55" s="36" customFormat="1">
      <c r="A27" s="40"/>
      <c r="B27" s="40"/>
      <c r="C27" s="40"/>
      <c r="D27" s="41"/>
      <c r="E27" s="38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</row>
    <row r="28" spans="1:55" s="35" customFormat="1">
      <c r="A28" s="37" t="s">
        <v>56</v>
      </c>
      <c r="B28" s="37"/>
      <c r="C28" s="37"/>
      <c r="D28" s="37"/>
      <c r="E28" s="37"/>
      <c r="F28" s="45" t="e">
        <f>SUM(F7:F27)</f>
        <v>#REF!</v>
      </c>
      <c r="G28" s="45" t="e">
        <f t="shared" ref="G28:BC28" si="1">SUM(G7:G27)</f>
        <v>#REF!</v>
      </c>
      <c r="H28" s="45" t="e">
        <f t="shared" si="1"/>
        <v>#REF!</v>
      </c>
      <c r="I28" s="45" t="e">
        <f t="shared" si="1"/>
        <v>#REF!</v>
      </c>
      <c r="J28" s="45" t="e">
        <f t="shared" si="1"/>
        <v>#REF!</v>
      </c>
      <c r="K28" s="45" t="e">
        <f t="shared" si="1"/>
        <v>#REF!</v>
      </c>
      <c r="L28" s="45" t="e">
        <f t="shared" si="1"/>
        <v>#REF!</v>
      </c>
      <c r="M28" s="45" t="e">
        <f t="shared" si="1"/>
        <v>#REF!</v>
      </c>
      <c r="N28" s="45" t="e">
        <f t="shared" si="1"/>
        <v>#REF!</v>
      </c>
      <c r="O28" s="45" t="e">
        <f t="shared" si="1"/>
        <v>#REF!</v>
      </c>
      <c r="P28" s="45" t="e">
        <f t="shared" si="1"/>
        <v>#REF!</v>
      </c>
      <c r="Q28" s="45" t="e">
        <f t="shared" si="1"/>
        <v>#REF!</v>
      </c>
      <c r="R28" s="45" t="e">
        <f t="shared" si="1"/>
        <v>#REF!</v>
      </c>
      <c r="S28" s="45" t="e">
        <f t="shared" si="1"/>
        <v>#REF!</v>
      </c>
      <c r="T28" s="45" t="e">
        <f t="shared" si="1"/>
        <v>#REF!</v>
      </c>
      <c r="U28" s="45" t="e">
        <f t="shared" si="1"/>
        <v>#REF!</v>
      </c>
      <c r="V28" s="45" t="e">
        <f t="shared" si="1"/>
        <v>#REF!</v>
      </c>
      <c r="W28" s="45" t="e">
        <f t="shared" si="1"/>
        <v>#REF!</v>
      </c>
      <c r="X28" s="45" t="e">
        <f t="shared" si="1"/>
        <v>#REF!</v>
      </c>
      <c r="Y28" s="45" t="e">
        <f t="shared" si="1"/>
        <v>#REF!</v>
      </c>
      <c r="Z28" s="45" t="e">
        <f t="shared" si="1"/>
        <v>#REF!</v>
      </c>
      <c r="AA28" s="45" t="e">
        <f t="shared" si="1"/>
        <v>#REF!</v>
      </c>
      <c r="AB28" s="45" t="e">
        <f t="shared" si="1"/>
        <v>#REF!</v>
      </c>
      <c r="AC28" s="45" t="e">
        <f t="shared" si="1"/>
        <v>#REF!</v>
      </c>
      <c r="AD28" s="45" t="e">
        <f t="shared" si="1"/>
        <v>#REF!</v>
      </c>
      <c r="AE28" s="45" t="e">
        <f t="shared" si="1"/>
        <v>#REF!</v>
      </c>
      <c r="AF28" s="45" t="e">
        <f t="shared" si="1"/>
        <v>#REF!</v>
      </c>
      <c r="AG28" s="45" t="e">
        <f t="shared" si="1"/>
        <v>#REF!</v>
      </c>
      <c r="AH28" s="45" t="e">
        <f t="shared" si="1"/>
        <v>#REF!</v>
      </c>
      <c r="AI28" s="45" t="e">
        <f t="shared" si="1"/>
        <v>#REF!</v>
      </c>
      <c r="AJ28" s="45" t="e">
        <f t="shared" si="1"/>
        <v>#REF!</v>
      </c>
      <c r="AK28" s="45" t="e">
        <f t="shared" si="1"/>
        <v>#REF!</v>
      </c>
      <c r="AL28" s="45" t="e">
        <f t="shared" si="1"/>
        <v>#REF!</v>
      </c>
      <c r="AM28" s="45" t="e">
        <f t="shared" si="1"/>
        <v>#REF!</v>
      </c>
      <c r="AN28" s="45" t="e">
        <f t="shared" si="1"/>
        <v>#REF!</v>
      </c>
      <c r="AO28" s="45" t="e">
        <f t="shared" si="1"/>
        <v>#REF!</v>
      </c>
      <c r="AP28" s="45" t="e">
        <f t="shared" si="1"/>
        <v>#REF!</v>
      </c>
      <c r="AQ28" s="45" t="e">
        <f t="shared" si="1"/>
        <v>#REF!</v>
      </c>
      <c r="AR28" s="45" t="e">
        <f t="shared" si="1"/>
        <v>#REF!</v>
      </c>
      <c r="AS28" s="45" t="e">
        <f t="shared" si="1"/>
        <v>#REF!</v>
      </c>
      <c r="AT28" s="45" t="e">
        <f t="shared" si="1"/>
        <v>#REF!</v>
      </c>
      <c r="AU28" s="45" t="e">
        <f t="shared" si="1"/>
        <v>#REF!</v>
      </c>
      <c r="AV28" s="45" t="e">
        <f t="shared" si="1"/>
        <v>#REF!</v>
      </c>
      <c r="AW28" s="45" t="e">
        <f t="shared" si="1"/>
        <v>#REF!</v>
      </c>
      <c r="AX28" s="45" t="e">
        <f t="shared" si="1"/>
        <v>#REF!</v>
      </c>
      <c r="AY28" s="45" t="e">
        <f t="shared" si="1"/>
        <v>#REF!</v>
      </c>
      <c r="AZ28" s="45" t="e">
        <f t="shared" si="1"/>
        <v>#REF!</v>
      </c>
      <c r="BA28" s="45" t="e">
        <f t="shared" si="1"/>
        <v>#REF!</v>
      </c>
      <c r="BB28" s="45" t="e">
        <f t="shared" si="1"/>
        <v>#REF!</v>
      </c>
      <c r="BC28" s="45" t="e">
        <f t="shared" si="1"/>
        <v>#REF!</v>
      </c>
    </row>
    <row r="29" spans="1:55" s="35" customFormat="1">
      <c r="A29" s="37" t="s">
        <v>57</v>
      </c>
      <c r="B29" s="37"/>
      <c r="C29" s="37"/>
      <c r="D29" s="37"/>
      <c r="E29" s="37"/>
      <c r="F29" s="57">
        <f>Summary!$B$6*1.25</f>
        <v>0.1875</v>
      </c>
      <c r="G29" s="57">
        <f>Summary!$B$6*1.25</f>
        <v>0.1875</v>
      </c>
      <c r="H29" s="57">
        <f>Summary!$B$6*1.25</f>
        <v>0.1875</v>
      </c>
      <c r="I29" s="57">
        <f>Summary!$B$6*1.25</f>
        <v>0.1875</v>
      </c>
      <c r="J29" s="57">
        <f>Summary!$B$6*1.25</f>
        <v>0.1875</v>
      </c>
      <c r="K29" s="57">
        <f>Summary!$B$6</f>
        <v>0.15</v>
      </c>
      <c r="L29" s="57">
        <f>Summary!$B$6</f>
        <v>0.15</v>
      </c>
      <c r="M29" s="57">
        <f>Summary!$B$6</f>
        <v>0.15</v>
      </c>
      <c r="N29" s="57">
        <f>Summary!$B$6</f>
        <v>0.15</v>
      </c>
      <c r="O29" s="57">
        <f>Summary!$B$6</f>
        <v>0.15</v>
      </c>
      <c r="P29" s="57">
        <f>Summary!$B$6</f>
        <v>0.15</v>
      </c>
      <c r="Q29" s="57">
        <f>Summary!$B$6</f>
        <v>0.15</v>
      </c>
      <c r="R29" s="57">
        <f>Summary!$B$6</f>
        <v>0.15</v>
      </c>
      <c r="S29" s="57">
        <f>Summary!$B$6</f>
        <v>0.15</v>
      </c>
      <c r="T29" s="57">
        <f>Summary!$B$6</f>
        <v>0.15</v>
      </c>
      <c r="U29" s="57">
        <f>Summary!$B$6*1.25</f>
        <v>0.1875</v>
      </c>
      <c r="V29" s="57">
        <f>Summary!$B$6*1.25</f>
        <v>0.1875</v>
      </c>
      <c r="W29" s="57">
        <f>Summary!$B$6*1.25</f>
        <v>0.1875</v>
      </c>
      <c r="X29" s="57">
        <f>Summary!$B$6*1.25</f>
        <v>0.1875</v>
      </c>
      <c r="Y29" s="57">
        <f>Summary!$B$6*1.25</f>
        <v>0.1875</v>
      </c>
      <c r="Z29" s="57">
        <f>Summary!$B$6*1.25</f>
        <v>0.1875</v>
      </c>
      <c r="AA29" s="57">
        <f>Summary!$B$6*1.25</f>
        <v>0.1875</v>
      </c>
      <c r="AB29" s="57">
        <f>Summary!$B$6*1.25</f>
        <v>0.1875</v>
      </c>
      <c r="AC29" s="57">
        <f>Summary!$B$6*1.25</f>
        <v>0.1875</v>
      </c>
      <c r="AD29" s="57">
        <f>Summary!$B$6*1.25</f>
        <v>0.1875</v>
      </c>
      <c r="AE29" s="57">
        <f>Summary!$B$6*1.6</f>
        <v>0.24</v>
      </c>
      <c r="AF29" s="57">
        <f>Summary!$B$6*1.6</f>
        <v>0.24</v>
      </c>
      <c r="AG29" s="57">
        <f>Summary!$B$6*1.6</f>
        <v>0.24</v>
      </c>
      <c r="AH29" s="57">
        <f>Summary!$B$6*1.6</f>
        <v>0.24</v>
      </c>
      <c r="AI29" s="57">
        <f>Summary!$B$6*1.6</f>
        <v>0.24</v>
      </c>
      <c r="AJ29" s="57">
        <f>Summary!$B$6*1.6</f>
        <v>0.24</v>
      </c>
      <c r="AK29" s="57">
        <f>Summary!$B$6*1.6</f>
        <v>0.24</v>
      </c>
      <c r="AL29" s="57">
        <f>Summary!$B$6*1.6</f>
        <v>0.24</v>
      </c>
      <c r="AM29" s="57">
        <f>Summary!$B$6*1.6</f>
        <v>0.24</v>
      </c>
      <c r="AN29" s="57">
        <f>Summary!$B$6*1.6</f>
        <v>0.24</v>
      </c>
      <c r="AO29" s="57">
        <f>Summary!$B$6*2</f>
        <v>0.3</v>
      </c>
      <c r="AP29" s="57">
        <f>Summary!$B$6*2</f>
        <v>0.3</v>
      </c>
      <c r="AQ29" s="57">
        <f>Summary!$B$6*2</f>
        <v>0.3</v>
      </c>
      <c r="AR29" s="57">
        <f>Summary!$B$6*2</f>
        <v>0.3</v>
      </c>
      <c r="AS29" s="57">
        <f>Summary!$B$6*2</f>
        <v>0.3</v>
      </c>
      <c r="AT29" s="57">
        <f>Summary!$B$6*2</f>
        <v>0.3</v>
      </c>
      <c r="AU29" s="57">
        <f>Summary!$B$6*2</f>
        <v>0.3</v>
      </c>
      <c r="AV29" s="57">
        <f>Summary!$B$6*2</f>
        <v>0.3</v>
      </c>
      <c r="AW29" s="57">
        <f>Summary!$B$6*2</f>
        <v>0.3</v>
      </c>
      <c r="AX29" s="57">
        <f>Summary!$B$6*2</f>
        <v>0.3</v>
      </c>
      <c r="AY29" s="57">
        <f>Summary!$B$6*2.3</f>
        <v>0.34499999999999997</v>
      </c>
      <c r="AZ29" s="57">
        <f>Summary!$B$6*2.3</f>
        <v>0.34499999999999997</v>
      </c>
      <c r="BA29" s="57">
        <f>Summary!$B$6*2.3</f>
        <v>0.34499999999999997</v>
      </c>
      <c r="BB29" s="57">
        <f>Summary!$B$6*2.3</f>
        <v>0.34499999999999997</v>
      </c>
      <c r="BC29" s="57">
        <f>Summary!$B$6*2.3</f>
        <v>0.34499999999999997</v>
      </c>
    </row>
    <row r="30" spans="1:55" s="35" customFormat="1">
      <c r="A30" s="37" t="s">
        <v>58</v>
      </c>
      <c r="B30" s="37"/>
      <c r="C30" s="37"/>
      <c r="D30" s="37"/>
      <c r="E30" s="37"/>
      <c r="F30" s="45" t="e">
        <f ca="1">(AVERAGE($F$28:OFFSET($F$28,0,$E$32-1))*F29)</f>
        <v>#REF!</v>
      </c>
      <c r="G30" s="45" t="e">
        <f ca="1">(AVERAGE($F$28:OFFSET($F$28,0,$E$32-1))*G29)</f>
        <v>#REF!</v>
      </c>
      <c r="H30" s="45" t="e">
        <f ca="1">(AVERAGE($F$28:OFFSET($F$28,0,$E$32-1))*H29)</f>
        <v>#REF!</v>
      </c>
      <c r="I30" s="45" t="e">
        <f ca="1">(AVERAGE($F$28:OFFSET($F$28,0,$E$32-1))*I29)</f>
        <v>#REF!</v>
      </c>
      <c r="J30" s="45" t="e">
        <f ca="1">(AVERAGE($F$28:OFFSET($F$28,0,$E$32-1))*J29)</f>
        <v>#REF!</v>
      </c>
      <c r="K30" s="45" t="e">
        <f ca="1">(AVERAGE($F$28:OFFSET($F$28,0,$E$32-1))*K29)</f>
        <v>#REF!</v>
      </c>
      <c r="L30" s="45" t="e">
        <f ca="1">(AVERAGE($F$28:OFFSET($F$28,0,$E$32-1))*L29)</f>
        <v>#REF!</v>
      </c>
      <c r="M30" s="45" t="e">
        <f ca="1">(AVERAGE($F$28:OFFSET($F$28,0,$E$32-1))*M29)</f>
        <v>#REF!</v>
      </c>
      <c r="N30" s="45" t="e">
        <f ca="1">(AVERAGE($F$28:OFFSET($F$28,0,$E$32-1))*N29)</f>
        <v>#REF!</v>
      </c>
      <c r="O30" s="45" t="e">
        <f ca="1">(AVERAGE($F$28:OFFSET($F$28,0,$E$32-1))*O29)</f>
        <v>#REF!</v>
      </c>
      <c r="P30" s="45" t="e">
        <f ca="1">(AVERAGE($F$28:OFFSET($F$28,0,$E$32-1))*P29)</f>
        <v>#REF!</v>
      </c>
      <c r="Q30" s="45" t="e">
        <f ca="1">(AVERAGE($F$28:OFFSET($F$28,0,$E$32-1))*Q29)</f>
        <v>#REF!</v>
      </c>
      <c r="R30" s="45" t="e">
        <f ca="1">(AVERAGE($F$28:OFFSET($F$28,0,$E$32-1))*R29)</f>
        <v>#REF!</v>
      </c>
      <c r="S30" s="45" t="e">
        <f ca="1">(AVERAGE($F$28:OFFSET($F$28,0,$E$32-1))*S29)</f>
        <v>#REF!</v>
      </c>
      <c r="T30" s="45" t="e">
        <f ca="1">(AVERAGE($F$28:OFFSET($F$28,0,$E$32-1))*T29)</f>
        <v>#REF!</v>
      </c>
      <c r="U30" s="45" t="e">
        <f ca="1">(AVERAGE($F$28:OFFSET($F$28,0,$E$32-1))*U29)</f>
        <v>#REF!</v>
      </c>
      <c r="V30" s="45" t="e">
        <f ca="1">(AVERAGE($F$28:OFFSET($F$28,0,$E$32-1))*V29)</f>
        <v>#REF!</v>
      </c>
      <c r="W30" s="45" t="e">
        <f ca="1">(AVERAGE($F$28:OFFSET($F$28,0,$E$32-1))*W29)</f>
        <v>#REF!</v>
      </c>
      <c r="X30" s="45" t="e">
        <f ca="1">(AVERAGE($F$28:OFFSET($F$28,0,$E$32-1))*X29)</f>
        <v>#REF!</v>
      </c>
      <c r="Y30" s="45" t="e">
        <f ca="1">(AVERAGE($F$28:OFFSET($F$28,0,$E$32-1))*Y29)</f>
        <v>#REF!</v>
      </c>
      <c r="Z30" s="45" t="e">
        <f ca="1">(AVERAGE($F$28:OFFSET($F$28,0,$E$32-1))*Z29)</f>
        <v>#REF!</v>
      </c>
      <c r="AA30" s="45" t="e">
        <f ca="1">(AVERAGE($F$28:OFFSET($F$28,0,$E$32-1))*AA29)</f>
        <v>#REF!</v>
      </c>
      <c r="AB30" s="45" t="e">
        <f ca="1">(AVERAGE($F$28:OFFSET($F$28,0,$E$32-1))*AB29)</f>
        <v>#REF!</v>
      </c>
      <c r="AC30" s="45" t="e">
        <f ca="1">(AVERAGE($F$28:OFFSET($F$28,0,$E$32-1))*AC29)</f>
        <v>#REF!</v>
      </c>
      <c r="AD30" s="45" t="e">
        <f ca="1">(AVERAGE($F$28:OFFSET($F$28,0,$E$32-1))*AD29)</f>
        <v>#REF!</v>
      </c>
      <c r="AE30" s="45" t="e">
        <f ca="1">(AVERAGE($F$28:OFFSET($F$28,0,$E$32-1))*AE29)</f>
        <v>#REF!</v>
      </c>
      <c r="AF30" s="45" t="e">
        <f ca="1">(AVERAGE($F$28:OFFSET($F$28,0,$E$32-1))*AF29)</f>
        <v>#REF!</v>
      </c>
      <c r="AG30" s="45" t="e">
        <f ca="1">(AVERAGE($F$28:OFFSET($F$28,0,$E$32-1))*AG29)</f>
        <v>#REF!</v>
      </c>
      <c r="AH30" s="45" t="e">
        <f ca="1">(AVERAGE($F$28:OFFSET($F$28,0,$E$32-1))*AH29)</f>
        <v>#REF!</v>
      </c>
      <c r="AI30" s="45" t="e">
        <f ca="1">(AVERAGE($F$28:OFFSET($F$28,0,$E$32-1))*AI29)</f>
        <v>#REF!</v>
      </c>
      <c r="AJ30" s="45" t="e">
        <f ca="1">(AVERAGE($F$28:OFFSET($F$28,0,$E$32-1))*AJ29)</f>
        <v>#REF!</v>
      </c>
      <c r="AK30" s="45" t="e">
        <f ca="1">(AVERAGE($F$28:OFFSET($F$28,0,$E$32-1))*AK29)</f>
        <v>#REF!</v>
      </c>
      <c r="AL30" s="45" t="e">
        <f ca="1">(AVERAGE($F$28:OFFSET($F$28,0,$E$32-1))*AL29)</f>
        <v>#REF!</v>
      </c>
      <c r="AM30" s="45" t="e">
        <f ca="1">(AVERAGE($F$28:OFFSET($F$28,0,$E$32-1))*AM29)</f>
        <v>#REF!</v>
      </c>
      <c r="AN30" s="45" t="e">
        <f ca="1">(AVERAGE($F$28:OFFSET($F$28,0,$E$32-1))*AN29)</f>
        <v>#REF!</v>
      </c>
      <c r="AO30" s="45" t="e">
        <f ca="1">(AVERAGE($F$28:OFFSET($F$28,0,$E$32-1))*AO29)</f>
        <v>#REF!</v>
      </c>
      <c r="AP30" s="45" t="e">
        <f ca="1">(AVERAGE($F$28:OFFSET($F$28,0,$E$32-1))*AP29)</f>
        <v>#REF!</v>
      </c>
      <c r="AQ30" s="45" t="e">
        <f ca="1">(AVERAGE($F$28:OFFSET($F$28,0,$E$32-1))*AQ29)</f>
        <v>#REF!</v>
      </c>
      <c r="AR30" s="45" t="e">
        <f ca="1">(AVERAGE($F$28:OFFSET($F$28,0,$E$32-1))*AR29)</f>
        <v>#REF!</v>
      </c>
      <c r="AS30" s="45" t="e">
        <f ca="1">(AVERAGE($F$28:OFFSET($F$28,0,$E$32-1))*AS29)</f>
        <v>#REF!</v>
      </c>
      <c r="AT30" s="45" t="e">
        <f ca="1">(AVERAGE($F$28:OFFSET($F$28,0,$E$32-1))*AT29)</f>
        <v>#REF!</v>
      </c>
      <c r="AU30" s="45" t="e">
        <f ca="1">(AVERAGE($F$28:OFFSET($F$28,0,$E$32-1))*AU29)</f>
        <v>#REF!</v>
      </c>
      <c r="AV30" s="45" t="e">
        <f ca="1">(AVERAGE($F$28:OFFSET($F$28,0,$E$32-1))*AV29)</f>
        <v>#REF!</v>
      </c>
      <c r="AW30" s="45" t="e">
        <f ca="1">(AVERAGE($F$28:OFFSET($F$28,0,$E$32-1))*AW29)</f>
        <v>#REF!</v>
      </c>
      <c r="AX30" s="45" t="e">
        <f ca="1">(AVERAGE($F$28:OFFSET($F$28,0,$E$32-1))*AX29)</f>
        <v>#REF!</v>
      </c>
      <c r="AY30" s="45" t="e">
        <f ca="1">(AVERAGE($F$28:OFFSET($F$28,0,$E$32-1))*AY29)</f>
        <v>#REF!</v>
      </c>
      <c r="AZ30" s="45" t="e">
        <f ca="1">(AVERAGE($F$28:OFFSET($F$28,0,$E$32-1))*AZ29)</f>
        <v>#REF!</v>
      </c>
      <c r="BA30" s="45" t="e">
        <f ca="1">(AVERAGE($F$28:OFFSET($F$28,0,$E$32-1))*BA29)</f>
        <v>#REF!</v>
      </c>
      <c r="BB30" s="45" t="e">
        <f ca="1">(AVERAGE($F$28:OFFSET($F$28,0,$E$32-1))*BB29)</f>
        <v>#REF!</v>
      </c>
      <c r="BC30" s="45" t="e">
        <f ca="1">(AVERAGE($F$28:OFFSET($F$28,0,$E$32-1))*BC29)</f>
        <v>#REF!</v>
      </c>
    </row>
    <row r="31" spans="1:55" s="35" customFormat="1">
      <c r="A31" s="37" t="s">
        <v>59</v>
      </c>
      <c r="B31" s="37"/>
      <c r="C31" s="37"/>
      <c r="D31" s="37"/>
      <c r="E31" s="37"/>
      <c r="F31" s="45" t="e">
        <f ca="1">F28+F30</f>
        <v>#REF!</v>
      </c>
      <c r="G31" s="45" t="e">
        <f ca="1">G28+G30</f>
        <v>#REF!</v>
      </c>
      <c r="H31" s="45" t="e">
        <f ca="1">H28+H30</f>
        <v>#REF!</v>
      </c>
      <c r="I31" s="45" t="e">
        <f t="shared" ref="I31:BA31" ca="1" si="2">I28+I30</f>
        <v>#REF!</v>
      </c>
      <c r="J31" s="45" t="e">
        <f t="shared" ca="1" si="2"/>
        <v>#REF!</v>
      </c>
      <c r="K31" s="45" t="e">
        <f t="shared" ca="1" si="2"/>
        <v>#REF!</v>
      </c>
      <c r="L31" s="45" t="e">
        <f t="shared" ca="1" si="2"/>
        <v>#REF!</v>
      </c>
      <c r="M31" s="45" t="e">
        <f t="shared" ca="1" si="2"/>
        <v>#REF!</v>
      </c>
      <c r="N31" s="45" t="e">
        <f t="shared" ca="1" si="2"/>
        <v>#REF!</v>
      </c>
      <c r="O31" s="45" t="e">
        <f t="shared" ca="1" si="2"/>
        <v>#REF!</v>
      </c>
      <c r="P31" s="45" t="e">
        <f t="shared" ca="1" si="2"/>
        <v>#REF!</v>
      </c>
      <c r="Q31" s="45" t="e">
        <f t="shared" ca="1" si="2"/>
        <v>#REF!</v>
      </c>
      <c r="R31" s="45" t="e">
        <f t="shared" ca="1" si="2"/>
        <v>#REF!</v>
      </c>
      <c r="S31" s="45" t="e">
        <f t="shared" ca="1" si="2"/>
        <v>#REF!</v>
      </c>
      <c r="T31" s="45" t="e">
        <f t="shared" ca="1" si="2"/>
        <v>#REF!</v>
      </c>
      <c r="U31" s="45" t="e">
        <f t="shared" ca="1" si="2"/>
        <v>#REF!</v>
      </c>
      <c r="V31" s="45" t="e">
        <f t="shared" ca="1" si="2"/>
        <v>#REF!</v>
      </c>
      <c r="W31" s="45" t="e">
        <f t="shared" ca="1" si="2"/>
        <v>#REF!</v>
      </c>
      <c r="X31" s="45" t="e">
        <f t="shared" ca="1" si="2"/>
        <v>#REF!</v>
      </c>
      <c r="Y31" s="45" t="e">
        <f t="shared" ca="1" si="2"/>
        <v>#REF!</v>
      </c>
      <c r="Z31" s="45" t="e">
        <f t="shared" ca="1" si="2"/>
        <v>#REF!</v>
      </c>
      <c r="AA31" s="45" t="e">
        <f t="shared" ca="1" si="2"/>
        <v>#REF!</v>
      </c>
      <c r="AB31" s="45" t="e">
        <f t="shared" ca="1" si="2"/>
        <v>#REF!</v>
      </c>
      <c r="AC31" s="45" t="e">
        <f t="shared" ca="1" si="2"/>
        <v>#REF!</v>
      </c>
      <c r="AD31" s="45" t="e">
        <f t="shared" ca="1" si="2"/>
        <v>#REF!</v>
      </c>
      <c r="AE31" s="45" t="e">
        <f t="shared" ca="1" si="2"/>
        <v>#REF!</v>
      </c>
      <c r="AF31" s="45" t="e">
        <f t="shared" ca="1" si="2"/>
        <v>#REF!</v>
      </c>
      <c r="AG31" s="45" t="e">
        <f t="shared" ca="1" si="2"/>
        <v>#REF!</v>
      </c>
      <c r="AH31" s="45" t="e">
        <f t="shared" ca="1" si="2"/>
        <v>#REF!</v>
      </c>
      <c r="AI31" s="45" t="e">
        <f t="shared" ca="1" si="2"/>
        <v>#REF!</v>
      </c>
      <c r="AJ31" s="45" t="e">
        <f t="shared" ca="1" si="2"/>
        <v>#REF!</v>
      </c>
      <c r="AK31" s="45" t="e">
        <f t="shared" ca="1" si="2"/>
        <v>#REF!</v>
      </c>
      <c r="AL31" s="45" t="e">
        <f t="shared" ca="1" si="2"/>
        <v>#REF!</v>
      </c>
      <c r="AM31" s="45" t="e">
        <f t="shared" ca="1" si="2"/>
        <v>#REF!</v>
      </c>
      <c r="AN31" s="45" t="e">
        <f t="shared" ca="1" si="2"/>
        <v>#REF!</v>
      </c>
      <c r="AO31" s="45" t="e">
        <f t="shared" ca="1" si="2"/>
        <v>#REF!</v>
      </c>
      <c r="AP31" s="45" t="e">
        <f t="shared" ca="1" si="2"/>
        <v>#REF!</v>
      </c>
      <c r="AQ31" s="45" t="e">
        <f t="shared" ca="1" si="2"/>
        <v>#REF!</v>
      </c>
      <c r="AR31" s="45" t="e">
        <f t="shared" ca="1" si="2"/>
        <v>#REF!</v>
      </c>
      <c r="AS31" s="45" t="e">
        <f t="shared" ca="1" si="2"/>
        <v>#REF!</v>
      </c>
      <c r="AT31" s="45" t="e">
        <f t="shared" ca="1" si="2"/>
        <v>#REF!</v>
      </c>
      <c r="AU31" s="45" t="e">
        <f t="shared" ca="1" si="2"/>
        <v>#REF!</v>
      </c>
      <c r="AV31" s="45" t="e">
        <f t="shared" ca="1" si="2"/>
        <v>#REF!</v>
      </c>
      <c r="AW31" s="45" t="e">
        <f t="shared" ca="1" si="2"/>
        <v>#REF!</v>
      </c>
      <c r="AX31" s="45" t="e">
        <f t="shared" ca="1" si="2"/>
        <v>#REF!</v>
      </c>
      <c r="AY31" s="45" t="e">
        <f t="shared" ca="1" si="2"/>
        <v>#REF!</v>
      </c>
      <c r="AZ31" s="45" t="e">
        <f t="shared" ca="1" si="2"/>
        <v>#REF!</v>
      </c>
      <c r="BA31" s="45" t="e">
        <f t="shared" ca="1" si="2"/>
        <v>#REF!</v>
      </c>
      <c r="BB31" s="45" t="e">
        <f ca="1">BB28+BB30</f>
        <v>#REF!</v>
      </c>
      <c r="BC31" s="45" t="e">
        <f ca="1">BC28+BC30</f>
        <v>#REF!</v>
      </c>
    </row>
    <row r="32" spans="1:55" s="35" customFormat="1">
      <c r="A32" s="37" t="s">
        <v>60</v>
      </c>
      <c r="B32" s="37"/>
      <c r="C32" s="37"/>
      <c r="D32" s="37"/>
      <c r="E32" s="37">
        <f>Summary!B4</f>
        <v>30</v>
      </c>
      <c r="F32" s="45" t="e">
        <f ca="1">AVERAGE($F$31:OFFSET($F$31,0,$E$32-1))</f>
        <v>#REF!</v>
      </c>
      <c r="G32" s="45" t="e">
        <f ca="1">AVERAGE($F$31:OFFSET($F$31,0,$E$32-1))</f>
        <v>#REF!</v>
      </c>
      <c r="H32" s="45" t="e">
        <f ca="1">AVERAGE($F$31:OFFSET($F$31,0,$E$32-1))</f>
        <v>#REF!</v>
      </c>
      <c r="I32" s="45" t="e">
        <f ca="1">AVERAGE($F$31:OFFSET($F$31,0,$E$32-1))</f>
        <v>#REF!</v>
      </c>
      <c r="J32" s="45" t="e">
        <f ca="1">AVERAGE($F$31:OFFSET($F$31,0,$E$32-1))</f>
        <v>#REF!</v>
      </c>
      <c r="K32" s="45" t="e">
        <f ca="1">AVERAGE($F$31:OFFSET($F$31,0,$E$32-1))</f>
        <v>#REF!</v>
      </c>
      <c r="L32" s="45" t="e">
        <f ca="1">AVERAGE($F$31:OFFSET($F$31,0,$E$32-1))</f>
        <v>#REF!</v>
      </c>
      <c r="M32" s="45" t="e">
        <f ca="1">AVERAGE($F$31:OFFSET($F$31,0,$E$32-1))</f>
        <v>#REF!</v>
      </c>
      <c r="N32" s="45" t="e">
        <f ca="1">AVERAGE($F$31:OFFSET($F$31,0,$E$32-1))</f>
        <v>#REF!</v>
      </c>
      <c r="O32" s="45" t="e">
        <f ca="1">AVERAGE($F$31:OFFSET($F$31,0,$E$32-1))</f>
        <v>#REF!</v>
      </c>
      <c r="P32" s="45" t="e">
        <f ca="1">AVERAGE($F$31:OFFSET($F$31,0,$E$32-1))</f>
        <v>#REF!</v>
      </c>
      <c r="Q32" s="45" t="e">
        <f ca="1">AVERAGE($F$31:OFFSET($F$31,0,$E$32-1))</f>
        <v>#REF!</v>
      </c>
      <c r="R32" s="45" t="e">
        <f ca="1">AVERAGE($F$31:OFFSET($F$31,0,$E$32-1))</f>
        <v>#REF!</v>
      </c>
      <c r="S32" s="45" t="e">
        <f ca="1">AVERAGE($F$31:OFFSET($F$31,0,$E$32-1))</f>
        <v>#REF!</v>
      </c>
      <c r="T32" s="45" t="e">
        <f ca="1">AVERAGE($F$31:OFFSET($F$31,0,$E$32-1))</f>
        <v>#REF!</v>
      </c>
      <c r="U32" s="45" t="e">
        <f ca="1">AVERAGE($F$31:OFFSET($F$31,0,$E$32-1))</f>
        <v>#REF!</v>
      </c>
      <c r="V32" s="45" t="e">
        <f ca="1">AVERAGE($F$31:OFFSET($F$31,0,$E$32-1))</f>
        <v>#REF!</v>
      </c>
      <c r="W32" s="45" t="e">
        <f ca="1">AVERAGE($F$31:OFFSET($F$31,0,$E$32-1))</f>
        <v>#REF!</v>
      </c>
      <c r="X32" s="45" t="e">
        <f ca="1">AVERAGE($F$31:OFFSET($F$31,0,$E$32-1))</f>
        <v>#REF!</v>
      </c>
      <c r="Y32" s="45" t="e">
        <f ca="1">AVERAGE($F$31:OFFSET($F$31,0,$E$32-1))</f>
        <v>#REF!</v>
      </c>
      <c r="Z32" s="45" t="e">
        <f ca="1">AVERAGE($F$31:OFFSET($F$31,0,$E$32-1))</f>
        <v>#REF!</v>
      </c>
      <c r="AA32" s="45" t="e">
        <f ca="1">AVERAGE($F$31:OFFSET($F$31,0,$E$32-1))</f>
        <v>#REF!</v>
      </c>
      <c r="AB32" s="45" t="e">
        <f ca="1">AVERAGE($F$31:OFFSET($F$31,0,$E$32-1))</f>
        <v>#REF!</v>
      </c>
      <c r="AC32" s="45" t="e">
        <f ca="1">AVERAGE($F$31:OFFSET($F$31,0,$E$32-1))</f>
        <v>#REF!</v>
      </c>
      <c r="AD32" s="45" t="e">
        <f ca="1">AVERAGE($F$31:OFFSET($F$31,0,$E$32-1))</f>
        <v>#REF!</v>
      </c>
      <c r="AE32" s="45" t="e">
        <f ca="1">AVERAGE($F$31:OFFSET($F$31,0,$E$32-1))</f>
        <v>#REF!</v>
      </c>
      <c r="AF32" s="45" t="e">
        <f ca="1">AVERAGE($F$31:OFFSET($F$31,0,$E$32-1))</f>
        <v>#REF!</v>
      </c>
      <c r="AG32" s="45" t="e">
        <f ca="1">AVERAGE($F$31:OFFSET($F$31,0,$E$32-1))</f>
        <v>#REF!</v>
      </c>
      <c r="AH32" s="45" t="e">
        <f ca="1">AVERAGE($F$31:OFFSET($F$31,0,$E$32-1))</f>
        <v>#REF!</v>
      </c>
      <c r="AI32" s="45" t="e">
        <f ca="1">AVERAGE($F$31:OFFSET($F$31,0,$E$32-1))</f>
        <v>#REF!</v>
      </c>
      <c r="AJ32" s="45" t="e">
        <f ca="1">AVERAGE($F$31:OFFSET($F$31,0,$E$32-1))</f>
        <v>#REF!</v>
      </c>
      <c r="AK32" s="45" t="e">
        <f ca="1">AVERAGE($F$31:OFFSET($F$31,0,$E$32-1))</f>
        <v>#REF!</v>
      </c>
      <c r="AL32" s="45" t="e">
        <f ca="1">AVERAGE($F$31:OFFSET($F$31,0,$E$32-1))</f>
        <v>#REF!</v>
      </c>
      <c r="AM32" s="45" t="e">
        <f ca="1">AVERAGE($F$31:OFFSET($F$31,0,$E$32-1))</f>
        <v>#REF!</v>
      </c>
      <c r="AN32" s="45" t="e">
        <f ca="1">AVERAGE($F$31:OFFSET($F$31,0,$E$32-1))</f>
        <v>#REF!</v>
      </c>
      <c r="AO32" s="45" t="e">
        <f ca="1">AVERAGE($F$31:OFFSET($F$31,0,$E$32-1))</f>
        <v>#REF!</v>
      </c>
      <c r="AP32" s="45" t="e">
        <f ca="1">AVERAGE($F$31:OFFSET($F$31,0,$E$32-1))</f>
        <v>#REF!</v>
      </c>
      <c r="AQ32" s="45" t="e">
        <f ca="1">AVERAGE($F$31:OFFSET($F$31,0,$E$32-1))</f>
        <v>#REF!</v>
      </c>
      <c r="AR32" s="45" t="e">
        <f ca="1">AVERAGE($F$31:OFFSET($F$31,0,$E$32-1))</f>
        <v>#REF!</v>
      </c>
      <c r="AS32" s="45" t="e">
        <f ca="1">AVERAGE($F$31:OFFSET($F$31,0,$E$32-1))</f>
        <v>#REF!</v>
      </c>
      <c r="AT32" s="45" t="e">
        <f ca="1">AVERAGE($F$31:OFFSET($F$31,0,$E$32-1))</f>
        <v>#REF!</v>
      </c>
      <c r="AU32" s="45" t="e">
        <f ca="1">AVERAGE($F$31:OFFSET($F$31,0,$E$32-1))</f>
        <v>#REF!</v>
      </c>
      <c r="AV32" s="45" t="e">
        <f ca="1">AVERAGE($F$31:OFFSET($F$31,0,$E$32-1))</f>
        <v>#REF!</v>
      </c>
      <c r="AW32" s="45" t="e">
        <f ca="1">AVERAGE($F$31:OFFSET($F$31,0,$E$32-1))</f>
        <v>#REF!</v>
      </c>
      <c r="AX32" s="45" t="e">
        <f ca="1">AVERAGE($F$31:OFFSET($F$31,0,$E$32-1))</f>
        <v>#REF!</v>
      </c>
      <c r="AY32" s="45" t="e">
        <f ca="1">AVERAGE($F$31:OFFSET($F$31,0,$E$32-1))</f>
        <v>#REF!</v>
      </c>
      <c r="AZ32" s="45" t="e">
        <f ca="1">AVERAGE($F$31:OFFSET($F$31,0,$E$32-1))</f>
        <v>#REF!</v>
      </c>
      <c r="BA32" s="45" t="e">
        <f ca="1">AVERAGE($F$31:OFFSET($F$31,0,$E$32-1))</f>
        <v>#REF!</v>
      </c>
      <c r="BB32" s="45" t="e">
        <f ca="1">AVERAGE($F$31:OFFSET($F$31,0,$E$32-1))</f>
        <v>#REF!</v>
      </c>
      <c r="BC32" s="45" t="e">
        <f ca="1">AVERAGE($F$31:OFFSET($F$31,0,$E$32-1))</f>
        <v>#REF!</v>
      </c>
    </row>
    <row r="33" spans="1:6" s="36" customFormat="1">
      <c r="A33" s="35"/>
      <c r="B33" s="35"/>
      <c r="C33" s="35"/>
    </row>
    <row r="36" spans="1:6">
      <c r="A36" s="2" t="s">
        <v>112</v>
      </c>
      <c r="F36" s="1" t="e">
        <f ca="1">SUM(OFFSET($F$28,0,0,1,$E$32))</f>
        <v>#REF!</v>
      </c>
    </row>
    <row r="37" spans="1:6">
      <c r="A37" s="2" t="s">
        <v>113</v>
      </c>
      <c r="F37" s="1" t="e">
        <f ca="1">SUM(OFFSET($F$30,0,0,1,$E$32))</f>
        <v>#REF!</v>
      </c>
    </row>
    <row r="38" spans="1:6">
      <c r="A38" s="2" t="s">
        <v>114</v>
      </c>
      <c r="F38" s="1" t="e">
        <f ca="1">SUM(OFFSET($F$31,0,0,1,$E$32))</f>
        <v>#REF!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1"/>
  <sheetViews>
    <sheetView zoomScale="85" zoomScaleNormal="85" workbookViewId="0">
      <pane ySplit="1" topLeftCell="A2" activePane="bottomLeft" state="frozen"/>
      <selection activeCell="F30" sqref="F30"/>
      <selection pane="bottomLeft" activeCell="E4" sqref="E4"/>
    </sheetView>
  </sheetViews>
  <sheetFormatPr defaultColWidth="9.140625" defaultRowHeight="15"/>
  <cols>
    <col min="1" max="1" width="9.140625" style="2"/>
    <col min="2" max="2" width="24.7109375" style="2" customWidth="1"/>
    <col min="3" max="3" width="10.85546875" style="2" customWidth="1"/>
    <col min="4" max="4" width="10.5703125" style="2" bestFit="1" customWidth="1"/>
    <col min="5" max="5" width="16.85546875" style="2" customWidth="1"/>
    <col min="6" max="6" width="18.140625" style="2" customWidth="1"/>
    <col min="7" max="7" width="12.28515625" style="2" bestFit="1" customWidth="1"/>
    <col min="8" max="8" width="13.28515625" style="2" bestFit="1" customWidth="1"/>
    <col min="9" max="9" width="17.42578125" style="2" customWidth="1"/>
    <col min="10" max="10" width="12" style="2" bestFit="1" customWidth="1"/>
    <col min="11" max="11" width="15.140625" style="2" bestFit="1" customWidth="1"/>
    <col min="12" max="12" width="11" style="2" bestFit="1" customWidth="1"/>
    <col min="13" max="13" width="16.85546875" style="2" bestFit="1" customWidth="1"/>
    <col min="14" max="14" width="17.42578125" style="2" customWidth="1"/>
    <col min="15" max="15" width="9.140625" style="2"/>
    <col min="16" max="16" width="11.7109375" style="2" bestFit="1" customWidth="1"/>
    <col min="17" max="16384" width="9.140625" style="2"/>
  </cols>
  <sheetData>
    <row r="1" spans="1:14" ht="45">
      <c r="B1" s="46" t="s">
        <v>61</v>
      </c>
      <c r="C1" s="46" t="s">
        <v>62</v>
      </c>
      <c r="D1" s="46" t="s">
        <v>63</v>
      </c>
      <c r="E1" s="46" t="s">
        <v>64</v>
      </c>
      <c r="F1" s="46" t="s">
        <v>65</v>
      </c>
      <c r="G1" s="46" t="s">
        <v>66</v>
      </c>
      <c r="H1" s="46" t="s">
        <v>169</v>
      </c>
      <c r="I1" s="46" t="s">
        <v>67</v>
      </c>
      <c r="J1" s="46" t="s">
        <v>170</v>
      </c>
      <c r="K1" s="46" t="s">
        <v>68</v>
      </c>
      <c r="L1" s="46" t="s">
        <v>69</v>
      </c>
      <c r="M1" s="46" t="s">
        <v>70</v>
      </c>
      <c r="N1" s="46" t="s">
        <v>171</v>
      </c>
    </row>
    <row r="2" spans="1:14" s="74" customFormat="1" ht="45">
      <c r="B2" s="76" t="s">
        <v>160</v>
      </c>
      <c r="C2" s="77" t="s">
        <v>71</v>
      </c>
      <c r="D2" s="77" t="s">
        <v>72</v>
      </c>
      <c r="E2" s="76" t="s">
        <v>161</v>
      </c>
      <c r="F2" s="76" t="s">
        <v>160</v>
      </c>
      <c r="G2" s="78">
        <v>9</v>
      </c>
      <c r="H2" s="79">
        <v>149.59127623203128</v>
      </c>
      <c r="I2" s="80">
        <f>G2*H2</f>
        <v>1346.3214860882815</v>
      </c>
      <c r="J2" s="81">
        <v>0.33247239440514342</v>
      </c>
      <c r="K2" s="82"/>
      <c r="L2" s="82"/>
      <c r="M2" s="82">
        <f t="shared" ref="M2:M6" si="0">(K2+L2)*(1+J2)</f>
        <v>0</v>
      </c>
      <c r="N2" s="80">
        <v>1577.63298061311</v>
      </c>
    </row>
    <row r="3" spans="1:14" s="74" customFormat="1" ht="30">
      <c r="B3" s="76" t="s">
        <v>162</v>
      </c>
      <c r="C3" s="77">
        <v>0.5</v>
      </c>
      <c r="D3" s="77" t="s">
        <v>72</v>
      </c>
      <c r="E3" s="76" t="s">
        <v>159</v>
      </c>
      <c r="F3" s="76" t="s">
        <v>162</v>
      </c>
      <c r="G3" s="78">
        <v>9.3330000000000002</v>
      </c>
      <c r="H3" s="79">
        <v>149.59127623203128</v>
      </c>
      <c r="I3" s="80">
        <f t="shared" ref="I3:I6" si="1">G3*H3</f>
        <v>1396.1353810735479</v>
      </c>
      <c r="J3" s="81">
        <v>0.33247239440514342</v>
      </c>
      <c r="K3" s="82"/>
      <c r="L3" s="82"/>
      <c r="M3" s="82">
        <f t="shared" si="0"/>
        <v>0</v>
      </c>
      <c r="N3" s="80">
        <v>1577.6329806131091</v>
      </c>
    </row>
    <row r="4" spans="1:14" s="74" customFormat="1" ht="45">
      <c r="B4" s="76" t="s">
        <v>165</v>
      </c>
      <c r="C4" s="77">
        <v>5</v>
      </c>
      <c r="D4" s="77" t="s">
        <v>72</v>
      </c>
      <c r="E4" s="76" t="s">
        <v>166</v>
      </c>
      <c r="F4" s="76" t="s">
        <v>165</v>
      </c>
      <c r="G4" s="78">
        <v>9.3330000000000002</v>
      </c>
      <c r="H4" s="79">
        <v>149.59127623203128</v>
      </c>
      <c r="I4" s="80">
        <f t="shared" ref="I4" si="2">G4*H4</f>
        <v>1396.1353810735479</v>
      </c>
      <c r="J4" s="81">
        <v>0.33247239440514342</v>
      </c>
      <c r="K4" s="82">
        <v>5000</v>
      </c>
      <c r="L4" s="82"/>
      <c r="M4" s="82">
        <f>(K4+L4)*(1+J4)</f>
        <v>6662.3619720257166</v>
      </c>
      <c r="N4" s="80">
        <f>1577.63298061311+M4</f>
        <v>8239.9949526388264</v>
      </c>
    </row>
    <row r="5" spans="1:14" s="74" customFormat="1" ht="30">
      <c r="B5" s="76" t="s">
        <v>163</v>
      </c>
      <c r="C5" s="77">
        <v>1</v>
      </c>
      <c r="D5" s="77" t="s">
        <v>72</v>
      </c>
      <c r="E5" s="76" t="s">
        <v>163</v>
      </c>
      <c r="F5" s="76" t="s">
        <v>163</v>
      </c>
      <c r="G5" s="78">
        <v>9.3330000000000002</v>
      </c>
      <c r="H5" s="79">
        <v>149.59127623203128</v>
      </c>
      <c r="I5" s="80">
        <f t="shared" si="1"/>
        <v>1396.1353810735479</v>
      </c>
      <c r="J5" s="81">
        <v>0.33247239440514342</v>
      </c>
      <c r="K5" s="82"/>
      <c r="L5" s="82"/>
      <c r="M5" s="82">
        <f t="shared" si="0"/>
        <v>0</v>
      </c>
      <c r="N5" s="80">
        <v>1577.6329806131091</v>
      </c>
    </row>
    <row r="6" spans="1:14" s="74" customFormat="1">
      <c r="B6" s="76" t="s">
        <v>164</v>
      </c>
      <c r="C6" s="77">
        <v>1</v>
      </c>
      <c r="D6" s="77" t="s">
        <v>72</v>
      </c>
      <c r="E6" s="76" t="s">
        <v>164</v>
      </c>
      <c r="F6" s="76" t="s">
        <v>164</v>
      </c>
      <c r="G6" s="78">
        <v>9.3330000000000002</v>
      </c>
      <c r="H6" s="79">
        <v>149.59127623203128</v>
      </c>
      <c r="I6" s="80">
        <f t="shared" si="1"/>
        <v>1396.1353810735479</v>
      </c>
      <c r="J6" s="81">
        <v>0.33247239440514342</v>
      </c>
      <c r="K6" s="82"/>
      <c r="L6" s="82"/>
      <c r="M6" s="82">
        <f t="shared" si="0"/>
        <v>0</v>
      </c>
      <c r="N6" s="80">
        <v>1577.6329806131091</v>
      </c>
    </row>
    <row r="7" spans="1:14">
      <c r="A7" s="47"/>
      <c r="B7"/>
      <c r="C7"/>
      <c r="D7"/>
      <c r="E7"/>
      <c r="F7" s="75"/>
      <c r="G7" s="75"/>
      <c r="H7" s="75"/>
      <c r="I7" s="75"/>
      <c r="J7" s="75"/>
      <c r="K7" s="75"/>
      <c r="L7" s="75"/>
      <c r="M7" s="75"/>
      <c r="N7" s="75"/>
    </row>
    <row r="8" spans="1:14">
      <c r="B8"/>
      <c r="C8"/>
      <c r="D8"/>
      <c r="E8"/>
    </row>
    <row r="9" spans="1:14">
      <c r="B9"/>
      <c r="C9"/>
      <c r="D9"/>
      <c r="E9"/>
    </row>
    <row r="10" spans="1:14">
      <c r="B10"/>
      <c r="C10"/>
      <c r="D10"/>
      <c r="E10"/>
    </row>
    <row r="11" spans="1:14">
      <c r="B11"/>
      <c r="C11"/>
      <c r="D11"/>
      <c r="E11"/>
    </row>
  </sheetData>
  <phoneticPr fontId="10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Y12"/>
  <sheetViews>
    <sheetView workbookViewId="0">
      <selection activeCell="L16" sqref="L16"/>
    </sheetView>
  </sheetViews>
  <sheetFormatPr defaultColWidth="9.140625" defaultRowHeight="15"/>
  <cols>
    <col min="1" max="1" width="14" style="2" customWidth="1"/>
    <col min="2" max="2" width="35.42578125" style="2" customWidth="1"/>
    <col min="3" max="3" width="16.85546875" style="2" customWidth="1"/>
    <col min="4" max="4" width="5.42578125" style="2" bestFit="1" customWidth="1"/>
    <col min="5" max="5" width="9.140625" style="2"/>
    <col min="6" max="6" width="11.5703125" style="2" customWidth="1"/>
    <col min="7" max="7" width="12.28515625" style="2" customWidth="1"/>
    <col min="8" max="8" width="25.28515625" style="2" customWidth="1"/>
    <col min="9" max="9" width="11.28515625" style="2" customWidth="1"/>
    <col min="10" max="10" width="11.42578125" style="2" customWidth="1"/>
    <col min="11" max="11" width="11.5703125" style="2" customWidth="1"/>
    <col min="12" max="12" width="10.28515625" style="2" customWidth="1"/>
    <col min="13" max="13" width="10.7109375" style="2" customWidth="1"/>
    <col min="14" max="14" width="11.5703125" style="2" bestFit="1" customWidth="1"/>
    <col min="15" max="15" width="11.140625" style="2" customWidth="1"/>
    <col min="16" max="16" width="10" style="2" bestFit="1" customWidth="1"/>
    <col min="17" max="17" width="10.5703125" style="2" customWidth="1"/>
    <col min="18" max="18" width="12.5703125" style="2" customWidth="1"/>
    <col min="19" max="19" width="11.42578125" style="2" customWidth="1"/>
    <col min="20" max="20" width="10.85546875" style="2" customWidth="1"/>
    <col min="21" max="23" width="9.140625" style="2"/>
    <col min="24" max="24" width="11" style="2" bestFit="1" customWidth="1"/>
    <col min="25" max="16384" width="9.140625" style="2"/>
  </cols>
  <sheetData>
    <row r="3" spans="1:25" ht="45">
      <c r="A3" s="46">
        <v>2019</v>
      </c>
      <c r="B3" s="46" t="s">
        <v>61</v>
      </c>
      <c r="C3" s="46" t="s">
        <v>73</v>
      </c>
      <c r="D3" s="46" t="s">
        <v>73</v>
      </c>
      <c r="E3" s="46" t="s">
        <v>74</v>
      </c>
      <c r="F3" s="46" t="s">
        <v>75</v>
      </c>
      <c r="G3" s="46" t="str">
        <f>A3&amp;"
LABOUR 1 RATE"</f>
        <v>2019
LABOUR 1 RATE</v>
      </c>
      <c r="H3" s="46" t="s">
        <v>76</v>
      </c>
      <c r="I3" s="46" t="s">
        <v>77</v>
      </c>
      <c r="J3" s="46" t="s">
        <v>78</v>
      </c>
      <c r="K3" s="46" t="s">
        <v>79</v>
      </c>
      <c r="L3" s="46" t="s">
        <v>80</v>
      </c>
      <c r="M3" s="46" t="s">
        <v>81</v>
      </c>
      <c r="N3" s="46" t="s">
        <v>82</v>
      </c>
      <c r="O3" s="46" t="s">
        <v>83</v>
      </c>
      <c r="P3" s="46" t="s">
        <v>84</v>
      </c>
      <c r="Q3" s="46" t="s">
        <v>85</v>
      </c>
      <c r="R3" s="46" t="s">
        <v>86</v>
      </c>
      <c r="S3" s="46" t="s">
        <v>87</v>
      </c>
      <c r="T3" s="46" t="str">
        <f>"TOTAL COST
("&amp;A3&amp;")"</f>
        <v>TOTAL COST
(2019)</v>
      </c>
    </row>
    <row r="4" spans="1:25">
      <c r="A4" s="48"/>
      <c r="B4" s="48" t="s">
        <v>13</v>
      </c>
      <c r="C4" s="49" t="s">
        <v>88</v>
      </c>
      <c r="D4" s="50">
        <v>4</v>
      </c>
      <c r="E4" s="48" t="s">
        <v>89</v>
      </c>
      <c r="F4" s="48">
        <v>16</v>
      </c>
      <c r="G4" s="51" t="e">
        <f>IF(E4&lt;&gt;"",VLOOKUP(E4,#REF!,3+$A$3-2012,FALSE),0)</f>
        <v>#REF!</v>
      </c>
      <c r="H4" s="48" t="s">
        <v>90</v>
      </c>
      <c r="I4" s="48">
        <v>2</v>
      </c>
      <c r="J4" s="51" t="e">
        <f>IF(H4&lt;&gt;"",VLOOKUP(H4,#REF!,3+$A$3-2012,FALSE),0)</f>
        <v>#REF!</v>
      </c>
      <c r="K4" s="48" t="s">
        <v>91</v>
      </c>
      <c r="L4" s="48">
        <v>1</v>
      </c>
      <c r="M4" s="51" t="e">
        <f>IF(K4&lt;&gt;"",VLOOKUP(K4,#REF!,3+$A$3-2012,FALSE),0)</f>
        <v>#REF!</v>
      </c>
      <c r="N4" s="48" t="s">
        <v>92</v>
      </c>
      <c r="O4" s="48">
        <v>1</v>
      </c>
      <c r="P4" s="51" t="e">
        <f>IF(N4&lt;&gt;"",VLOOKUP(N4,#REF!,3+$A$3-2012,FALSE),0)</f>
        <v>#REF!</v>
      </c>
      <c r="Q4" s="48"/>
      <c r="R4" s="48"/>
      <c r="S4" s="51">
        <f>IF(Q4&lt;&gt;"",VLOOKUP(Q4,#REF!,3+$A$3-2012,FALSE),0)</f>
        <v>0</v>
      </c>
      <c r="T4" s="51" t="e">
        <f>(F4*G4+J4*I4+M4*L4+P4*O4+S4*R4)*(1+HLOOKUP($A$3,#REF!,8,FALSE))</f>
        <v>#REF!</v>
      </c>
      <c r="Y4" s="52"/>
    </row>
    <row r="5" spans="1:25">
      <c r="A5" s="48"/>
      <c r="B5" s="53" t="s">
        <v>14</v>
      </c>
      <c r="C5" s="49" t="s">
        <v>93</v>
      </c>
      <c r="D5" s="50">
        <v>6</v>
      </c>
      <c r="E5" s="48" t="s">
        <v>94</v>
      </c>
      <c r="F5" s="48">
        <v>16</v>
      </c>
      <c r="G5" s="51" t="e">
        <f>IF(E5&lt;&gt;"",VLOOKUP(E5,#REF!,3+$A$3-2012,FALSE),0)</f>
        <v>#REF!</v>
      </c>
      <c r="H5" s="48" t="s">
        <v>90</v>
      </c>
      <c r="I5" s="48">
        <v>2</v>
      </c>
      <c r="J5" s="51" t="e">
        <f>IF(H5&lt;&gt;"",VLOOKUP(H5,#REF!,3+$A$3-2012,FALSE),0)</f>
        <v>#REF!</v>
      </c>
      <c r="K5" s="48" t="s">
        <v>91</v>
      </c>
      <c r="L5" s="48">
        <v>1</v>
      </c>
      <c r="M5" s="51" t="e">
        <f>IF(K5&lt;&gt;"",VLOOKUP(K5,#REF!,3+$A$3-2012,FALSE),0)</f>
        <v>#REF!</v>
      </c>
      <c r="N5" s="48" t="s">
        <v>92</v>
      </c>
      <c r="O5" s="48">
        <v>1</v>
      </c>
      <c r="P5" s="51" t="e">
        <f>IF(N5&lt;&gt;"",VLOOKUP(N5,#REF!,3+$A$3-2012,FALSE),0)</f>
        <v>#REF!</v>
      </c>
      <c r="Q5" s="48"/>
      <c r="R5" s="48"/>
      <c r="S5" s="51">
        <f>IF(Q5&lt;&gt;"",VLOOKUP(Q5,#REF!,3+$A$3-2012,FALSE),0)</f>
        <v>0</v>
      </c>
      <c r="T5" s="51" t="e">
        <f>(F5*G5+J5*I5+M5*L5+P5*O5+S5*R5)*(1+HLOOKUP($A$3,#REF!,8,FALSE))</f>
        <v>#REF!</v>
      </c>
    </row>
    <row r="6" spans="1:25">
      <c r="A6" s="48"/>
      <c r="B6" s="53" t="s">
        <v>18</v>
      </c>
      <c r="C6" s="49" t="s">
        <v>95</v>
      </c>
      <c r="D6" s="50">
        <v>1</v>
      </c>
      <c r="E6" s="48" t="s">
        <v>89</v>
      </c>
      <c r="F6" s="48">
        <v>24</v>
      </c>
      <c r="G6" s="51" t="e">
        <f>IF(E6&lt;&gt;"",VLOOKUP(E6,#REF!,3+$A$3-2012,FALSE),0)</f>
        <v>#REF!</v>
      </c>
      <c r="H6" s="48" t="s">
        <v>90</v>
      </c>
      <c r="I6" s="48">
        <v>3</v>
      </c>
      <c r="J6" s="51" t="e">
        <f>IF(H6&lt;&gt;"",VLOOKUP(H6,#REF!,3+$A$3-2012,FALSE),0)</f>
        <v>#REF!</v>
      </c>
      <c r="K6" s="48" t="s">
        <v>91</v>
      </c>
      <c r="L6" s="48">
        <v>1</v>
      </c>
      <c r="M6" s="51" t="e">
        <f>IF(K6&lt;&gt;"",VLOOKUP(K6,#REF!,3+$A$3-2012,FALSE),0)</f>
        <v>#REF!</v>
      </c>
      <c r="N6" s="48" t="s">
        <v>96</v>
      </c>
      <c r="O6" s="48">
        <v>1</v>
      </c>
      <c r="P6" s="51" t="e">
        <f>IF(N6&lt;&gt;"",VLOOKUP(N6,#REF!,3+$A$3-2012,FALSE),0)</f>
        <v>#REF!</v>
      </c>
      <c r="Q6" s="48" t="s">
        <v>97</v>
      </c>
      <c r="R6" s="48">
        <v>6.5</v>
      </c>
      <c r="S6" s="51" t="e">
        <f>IF(Q6&lt;&gt;"",VLOOKUP(Q6,#REF!,3+$A$3-2012,FALSE),0)</f>
        <v>#REF!</v>
      </c>
      <c r="T6" s="51" t="e">
        <f>(F6*G6+J6*I6+M6*L6+P6*O6+S6*R6)*(1+HLOOKUP($A$3,#REF!,8,FALSE))</f>
        <v>#REF!</v>
      </c>
    </row>
    <row r="7" spans="1:25">
      <c r="A7" s="48"/>
      <c r="B7" s="48" t="s">
        <v>15</v>
      </c>
      <c r="C7" s="49" t="s">
        <v>98</v>
      </c>
      <c r="D7" s="50">
        <v>50</v>
      </c>
      <c r="E7" s="48" t="s">
        <v>89</v>
      </c>
      <c r="F7" s="48">
        <v>100</v>
      </c>
      <c r="G7" s="51" t="e">
        <f>IF(E7&lt;&gt;"",VLOOKUP(E7,#REF!,3+$A$3-2012,FALSE),0)</f>
        <v>#REF!</v>
      </c>
      <c r="H7" s="48" t="s">
        <v>90</v>
      </c>
      <c r="I7" s="48">
        <v>10</v>
      </c>
      <c r="J7" s="51" t="e">
        <f>IF(H7&lt;&gt;"",VLOOKUP(H7,#REF!,3+$A$3-2012,FALSE),0)</f>
        <v>#REF!</v>
      </c>
      <c r="K7" s="48" t="s">
        <v>91</v>
      </c>
      <c r="L7" s="48">
        <v>5</v>
      </c>
      <c r="M7" s="51" t="e">
        <f>IF(K7&lt;&gt;"",VLOOKUP(K7,#REF!,3+$A$3-2012,FALSE),0)</f>
        <v>#REF!</v>
      </c>
      <c r="N7" s="48"/>
      <c r="O7" s="48"/>
      <c r="P7" s="51">
        <f>IF(N7&lt;&gt;"",VLOOKUP(N7,#REF!,3+$A$3-2012,FALSE),0)</f>
        <v>0</v>
      </c>
      <c r="Q7" s="48"/>
      <c r="R7" s="48"/>
      <c r="S7" s="51">
        <f>IF(Q7&lt;&gt;"",VLOOKUP(Q7,#REF!,3+$A$3-2012,FALSE),0)</f>
        <v>0</v>
      </c>
      <c r="T7" s="51" t="e">
        <f>(F7*G7+J7*I7+M7*L7+P7*O7+S7*R7)*(1+HLOOKUP($A$3,#REF!,8,FALSE))</f>
        <v>#REF!</v>
      </c>
    </row>
    <row r="8" spans="1:25">
      <c r="A8" s="48"/>
      <c r="B8" s="48" t="s">
        <v>11</v>
      </c>
      <c r="C8" s="49" t="s">
        <v>99</v>
      </c>
      <c r="D8" s="50">
        <v>20</v>
      </c>
      <c r="E8" s="48" t="s">
        <v>94</v>
      </c>
      <c r="F8" s="48">
        <v>16</v>
      </c>
      <c r="G8" s="51" t="e">
        <f>IF(E8&lt;&gt;"",VLOOKUP(E8,#REF!,3+$A$3-2012,FALSE),0)</f>
        <v>#REF!</v>
      </c>
      <c r="H8" s="48" t="s">
        <v>90</v>
      </c>
      <c r="I8" s="48">
        <v>2</v>
      </c>
      <c r="J8" s="51" t="e">
        <f>IF(H8&lt;&gt;"",VLOOKUP(H8,#REF!,3+$A$3-2012,FALSE),0)</f>
        <v>#REF!</v>
      </c>
      <c r="K8" s="48" t="s">
        <v>91</v>
      </c>
      <c r="L8" s="48">
        <v>1</v>
      </c>
      <c r="M8" s="51" t="e">
        <f>IF(K8&lt;&gt;"",VLOOKUP(K8,#REF!,3+$A$3-2012,FALSE),0)</f>
        <v>#REF!</v>
      </c>
      <c r="N8" s="48" t="s">
        <v>92</v>
      </c>
      <c r="O8" s="48">
        <v>1</v>
      </c>
      <c r="P8" s="51" t="e">
        <f>IF(N8&lt;&gt;"",VLOOKUP(N8,#REF!,3+$A$3-2012,FALSE),0)</f>
        <v>#REF!</v>
      </c>
      <c r="Q8" s="48"/>
      <c r="R8" s="48"/>
      <c r="S8" s="51">
        <f>IF(Q8&lt;&gt;"",VLOOKUP(Q8,#REF!,3+$A$3-2012,FALSE),0)</f>
        <v>0</v>
      </c>
      <c r="T8" s="51" t="e">
        <f>(F8*G8+J8*I8+M8*L8+P8*O8+S8*R8)*(1+HLOOKUP($A$3,#REF!,8,FALSE))</f>
        <v>#REF!</v>
      </c>
    </row>
    <row r="9" spans="1:25">
      <c r="A9" s="48"/>
      <c r="B9" s="53" t="s">
        <v>12</v>
      </c>
      <c r="C9" s="49" t="s">
        <v>100</v>
      </c>
      <c r="D9" s="50">
        <v>300</v>
      </c>
      <c r="E9" s="48" t="s">
        <v>94</v>
      </c>
      <c r="F9" s="48">
        <v>40</v>
      </c>
      <c r="G9" s="51" t="e">
        <f>IF(E9&lt;&gt;"",VLOOKUP(E9,#REF!,3+$A$3-2012,FALSE),0)</f>
        <v>#REF!</v>
      </c>
      <c r="H9" s="48" t="s">
        <v>101</v>
      </c>
      <c r="I9" s="48">
        <v>1</v>
      </c>
      <c r="J9" s="51" t="e">
        <f>IF(H9&lt;&gt;"",VLOOKUP(H9,#REF!,3+$A$3-2012,FALSE),0)</f>
        <v>#REF!</v>
      </c>
      <c r="K9" s="48" t="s">
        <v>102</v>
      </c>
      <c r="L9" s="48">
        <v>8</v>
      </c>
      <c r="M9" s="51" t="e">
        <f>IF(K9&lt;&gt;"",VLOOKUP(K9,#REF!,3+$A$3-2012,FALSE),0)</f>
        <v>#REF!</v>
      </c>
      <c r="N9" s="48"/>
      <c r="O9" s="48"/>
      <c r="P9" s="51">
        <f>IF(N9&lt;&gt;"",VLOOKUP(N9,#REF!,3+$A$3-2012,FALSE),0)</f>
        <v>0</v>
      </c>
      <c r="Q9" s="48"/>
      <c r="R9" s="48"/>
      <c r="S9" s="51">
        <f>IF(Q9&lt;&gt;"",VLOOKUP(Q9,#REF!,3+$A$3-2012,FALSE),0)</f>
        <v>0</v>
      </c>
      <c r="T9" s="51" t="e">
        <f>(F9*G9+J9*I9+M9*L9+P9*O9+S9*R9)*(1+HLOOKUP($A$3,#REF!,8,FALSE))</f>
        <v>#REF!</v>
      </c>
    </row>
    <row r="10" spans="1:25">
      <c r="A10" s="48"/>
      <c r="B10" s="53" t="s">
        <v>17</v>
      </c>
      <c r="C10" s="49" t="s">
        <v>103</v>
      </c>
      <c r="D10" s="50">
        <v>1</v>
      </c>
      <c r="E10" s="48" t="s">
        <v>104</v>
      </c>
      <c r="F10" s="48">
        <f>64*5</f>
        <v>320</v>
      </c>
      <c r="G10" s="51" t="e">
        <f>IF(E10&lt;&gt;"",VLOOKUP(E10,#REF!,3+$A$3-2012,FALSE),0)</f>
        <v>#REF!</v>
      </c>
      <c r="H10" s="48" t="s">
        <v>90</v>
      </c>
      <c r="I10" s="48">
        <f>5*8</f>
        <v>40</v>
      </c>
      <c r="J10" s="51" t="e">
        <f>IF(H10&lt;&gt;"",VLOOKUP(H10,#REF!,3+$A$3-2012,FALSE),0)</f>
        <v>#REF!</v>
      </c>
      <c r="K10" s="48" t="s">
        <v>105</v>
      </c>
      <c r="L10" s="48">
        <v>5</v>
      </c>
      <c r="M10" s="51" t="e">
        <f>IF(K10&lt;&gt;"",VLOOKUP(K10,#REF!,3+$A$3-2012,FALSE),0)</f>
        <v>#REF!</v>
      </c>
      <c r="N10" s="48" t="s">
        <v>106</v>
      </c>
      <c r="O10" s="48">
        <v>1</v>
      </c>
      <c r="P10" s="51" t="e">
        <f>IF(N10&lt;&gt;"",VLOOKUP(N10,#REF!,3+$A$3-2012,FALSE),0)</f>
        <v>#REF!</v>
      </c>
      <c r="Q10" s="48" t="s">
        <v>107</v>
      </c>
      <c r="R10" s="48">
        <v>5</v>
      </c>
      <c r="S10" s="51" t="e">
        <f>IF(Q10&lt;&gt;"",VLOOKUP(Q10,#REF!,3+$A$3-2012,FALSE),0)</f>
        <v>#REF!</v>
      </c>
      <c r="T10" s="51" t="e">
        <f>(F10*G10+J10*I10+M10*L10+P10*O10+S10*R10)*(1+HLOOKUP($A$3,#REF!,8,FALSE))</f>
        <v>#REF!</v>
      </c>
    </row>
    <row r="11" spans="1:25">
      <c r="A11" s="48"/>
      <c r="B11" s="53" t="s">
        <v>16</v>
      </c>
      <c r="C11" s="49" t="s">
        <v>108</v>
      </c>
      <c r="D11" s="50">
        <v>25</v>
      </c>
      <c r="E11" s="48" t="s">
        <v>104</v>
      </c>
      <c r="F11" s="48">
        <f>64*4</f>
        <v>256</v>
      </c>
      <c r="G11" s="51" t="e">
        <f>IF(E11&lt;&gt;"",VLOOKUP(E11,#REF!,3+$A$3-2012,FALSE),0)</f>
        <v>#REF!</v>
      </c>
      <c r="H11" s="48" t="s">
        <v>90</v>
      </c>
      <c r="I11" s="48">
        <f>4*8</f>
        <v>32</v>
      </c>
      <c r="J11" s="51" t="e">
        <f>IF(H11&lt;&gt;"",VLOOKUP(H11,#REF!,3+$A$3-2012,FALSE),0)</f>
        <v>#REF!</v>
      </c>
      <c r="K11" s="48" t="s">
        <v>105</v>
      </c>
      <c r="L11" s="48">
        <v>4</v>
      </c>
      <c r="M11" s="51" t="e">
        <f>IF(K11&lt;&gt;"",VLOOKUP(K11,#REF!,3+$A$3-2012,FALSE),0)</f>
        <v>#REF!</v>
      </c>
      <c r="N11" s="48" t="s">
        <v>106</v>
      </c>
      <c r="O11" s="48">
        <v>1</v>
      </c>
      <c r="P11" s="51" t="e">
        <f>IF(N11&lt;&gt;"",VLOOKUP(N11,#REF!,3+$A$3-2012,FALSE),0)</f>
        <v>#REF!</v>
      </c>
      <c r="Q11" s="48" t="s">
        <v>107</v>
      </c>
      <c r="R11" s="48">
        <v>4</v>
      </c>
      <c r="S11" s="51" t="e">
        <f>IF(Q11&lt;&gt;"",VLOOKUP(Q11,#REF!,3+$A$3-2012,FALSE),0)</f>
        <v>#REF!</v>
      </c>
      <c r="T11" s="51" t="e">
        <f>(F11*G11+J11*I11+M11*L11+P11*O11+S11*R11)*(1+HLOOKUP($A$3,#REF!,8,FALSE))</f>
        <v>#REF!</v>
      </c>
    </row>
    <row r="12" spans="1:25">
      <c r="A12" s="48"/>
      <c r="B12" s="48"/>
      <c r="C12" s="54"/>
      <c r="D12" s="55"/>
      <c r="E12" s="48"/>
      <c r="F12" s="48"/>
      <c r="G12" s="51">
        <f>IF(E12&lt;&gt;"",VLOOKUP(E12,#REF!,3+$A$3-2012,FALSE),0)</f>
        <v>0</v>
      </c>
      <c r="H12" s="48"/>
      <c r="I12" s="48"/>
      <c r="J12" s="51">
        <f>IF(H12&lt;&gt;"",VLOOKUP(H12,#REF!,3+$A$3-2012,FALSE),0)</f>
        <v>0</v>
      </c>
      <c r="K12" s="48"/>
      <c r="L12" s="48"/>
      <c r="M12" s="51">
        <f>IF(K12&lt;&gt;"",VLOOKUP(K12,#REF!,3+$A$3-2012,FALSE),0)</f>
        <v>0</v>
      </c>
      <c r="N12" s="48"/>
      <c r="O12" s="48"/>
      <c r="P12" s="51">
        <f>IF(N12&lt;&gt;"",VLOOKUP(N12,#REF!,3+$A$3-2012,FALSE),0)</f>
        <v>0</v>
      </c>
      <c r="Q12" s="48"/>
      <c r="R12" s="48"/>
      <c r="S12" s="51">
        <f>IF(Q12&lt;&gt;"",VLOOKUP(Q12,#REF!,3+$A$3-2012,FALSE),0)</f>
        <v>0</v>
      </c>
      <c r="T12" s="51" t="e">
        <f>(F12*G12+J12*I12+M12*L12+P12*O12+S12*R12)*(1+HLOOKUP($A$3,#REF!,8,FALSE))</f>
        <v>#REF!</v>
      </c>
    </row>
  </sheetData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1B70E61B90AD42B3FD5AADD66574CB" ma:contentTypeVersion="14" ma:contentTypeDescription="Create a new document." ma:contentTypeScope="" ma:versionID="05e295b593de95ace42bb1d2190a9de4">
  <xsd:schema xmlns:xsd="http://www.w3.org/2001/XMLSchema" xmlns:xs="http://www.w3.org/2001/XMLSchema" xmlns:p="http://schemas.microsoft.com/office/2006/metadata/properties" xmlns:ns3="9d94d560-ce2f-4f15-9114-00c5114d81ac" xmlns:ns4="a7cb8fb0-831c-4e83-87e1-9e8b580f8dcb" targetNamespace="http://schemas.microsoft.com/office/2006/metadata/properties" ma:root="true" ma:fieldsID="e0c4c5d187b724fd42ff2295d2b719d8" ns3:_="" ns4:_="">
    <xsd:import namespace="9d94d560-ce2f-4f15-9114-00c5114d81ac"/>
    <xsd:import namespace="a7cb8fb0-831c-4e83-87e1-9e8b580f8dc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4d560-ce2f-4f15-9114-00c5114d81a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cb8fb0-831c-4e83-87e1-9e8b580f8d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049382-3EBE-4E79-B59C-A05494EF36C6}">
  <ds:schemaRefs>
    <ds:schemaRef ds:uri="http://www.w3.org/XML/1998/namespace"/>
    <ds:schemaRef ds:uri="http://purl.org/dc/terms/"/>
    <ds:schemaRef ds:uri="a7cb8fb0-831c-4e83-87e1-9e8b580f8dcb"/>
    <ds:schemaRef ds:uri="http://schemas.microsoft.com/office/2006/documentManagement/types"/>
    <ds:schemaRef ds:uri="9d94d560-ce2f-4f15-9114-00c5114d81ac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5C6CD9-1688-4BD9-AAD9-5ACB53BFE9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94d560-ce2f-4f15-9114-00c5114d81ac"/>
    <ds:schemaRef ds:uri="a7cb8fb0-831c-4e83-87e1-9e8b580f8d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B009BD-568A-48D0-8488-BBEAF328FB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Summary</vt:lpstr>
      <vt:lpstr>Sheet1</vt:lpstr>
      <vt:lpstr>Basic Data</vt:lpstr>
      <vt:lpstr>Maintenance</vt:lpstr>
      <vt:lpstr>Lines O&amp;M</vt:lpstr>
      <vt:lpstr>O&amp;M - Site</vt:lpstr>
      <vt:lpstr>O&amp;M - Equipment Unit Rates</vt:lpstr>
      <vt:lpstr>O&amp;M - Line Unit Rates</vt:lpstr>
      <vt:lpstr>BASIC_DATA</vt:lpstr>
      <vt:lpstr>CONTRACT_TERM</vt:lpstr>
      <vt:lpstr>LINES_OM</vt:lpstr>
      <vt:lpstr>PL_OM</vt:lpstr>
      <vt:lpstr>UNIT_RATES_TABLE</vt:lpstr>
      <vt:lpstr>UPL_OM</vt:lpstr>
    </vt:vector>
  </TitlesOfParts>
  <Company>SP AusNet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Paul Annal</dc:creator>
  <cp:lastModifiedBy>Angella Nhan</cp:lastModifiedBy>
  <dcterms:created xsi:type="dcterms:W3CDTF">2018-08-15T05:00:42Z</dcterms:created>
  <dcterms:modified xsi:type="dcterms:W3CDTF">2021-08-25T06:55:10Z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0x010100051B70E61B90AD42B3FD5AADD66574CB</vt:lpwstr>
  </property>
</Properties>
</file>