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270"/>
  </bookViews>
  <sheets>
    <sheet name="Revised EDPR forecast" sheetId="1" r:id="rId1"/>
    <sheet name="2010-14 actual GSLs" sheetId="4" r:id="rId2"/>
  </sheets>
  <calcPr calcId="145621" concurrentCalc="0"/>
</workbook>
</file>

<file path=xl/calcChain.xml><?xml version="1.0" encoding="utf-8"?>
<calcChain xmlns="http://schemas.openxmlformats.org/spreadsheetml/2006/main">
  <c r="F18" i="1" l="1"/>
  <c r="G18" i="1"/>
  <c r="H18" i="1"/>
  <c r="I18" i="1"/>
  <c r="F19" i="1"/>
  <c r="G19" i="1"/>
  <c r="H19" i="1"/>
  <c r="I19" i="1"/>
  <c r="E19" i="1"/>
  <c r="E18" i="1"/>
  <c r="F10" i="1"/>
  <c r="G10" i="1"/>
  <c r="H10" i="1"/>
  <c r="I10" i="1"/>
  <c r="F11" i="1"/>
  <c r="G11" i="1"/>
  <c r="H11" i="1"/>
  <c r="I11" i="1"/>
  <c r="F12" i="1"/>
  <c r="G12" i="1"/>
  <c r="H12" i="1"/>
  <c r="I12" i="1"/>
  <c r="E11" i="1"/>
  <c r="E12" i="1"/>
  <c r="E10" i="1"/>
  <c r="F21" i="1"/>
  <c r="G21" i="1"/>
  <c r="H21" i="1"/>
  <c r="I21" i="1"/>
  <c r="F22" i="1"/>
  <c r="G22" i="1"/>
  <c r="H22" i="1"/>
  <c r="I22" i="1"/>
  <c r="F23" i="1"/>
  <c r="G23" i="1"/>
  <c r="H23" i="1"/>
  <c r="I23" i="1"/>
  <c r="E22" i="1"/>
  <c r="E23" i="1"/>
  <c r="E21" i="1"/>
  <c r="F20" i="1"/>
  <c r="G20" i="1"/>
  <c r="H20" i="1"/>
  <c r="I20" i="1"/>
  <c r="E20" i="1"/>
  <c r="K10" i="1"/>
  <c r="K11" i="1"/>
  <c r="K12" i="1"/>
  <c r="K13" i="1"/>
  <c r="K14" i="1"/>
  <c r="K15" i="1"/>
  <c r="K16" i="1"/>
  <c r="K17" i="1"/>
  <c r="K18" i="1"/>
  <c r="K19" i="1"/>
  <c r="K20" i="1"/>
  <c r="D21" i="1"/>
  <c r="K21" i="1"/>
  <c r="K22" i="1"/>
  <c r="K23" i="1"/>
  <c r="K24" i="1"/>
  <c r="K28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8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8" i="1"/>
  <c r="L31" i="1"/>
  <c r="M31" i="1"/>
  <c r="N31" i="1"/>
  <c r="O31" i="1"/>
  <c r="K31" i="1"/>
</calcChain>
</file>

<file path=xl/comments1.xml><?xml version="1.0" encoding="utf-8"?>
<comments xmlns="http://schemas.openxmlformats.org/spreadsheetml/2006/main">
  <authors>
    <author>Robert Ball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Conditions as per ESCV Draft Decision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 xml:space="preserve">AusNet Services:
</t>
        </r>
        <r>
          <rPr>
            <sz val="9"/>
            <color indexed="81"/>
            <rFont val="Tahoma"/>
            <family val="2"/>
          </rPr>
          <t>Rates as per ESCV 
Draft Decision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Equal to the payment volume that would have occurred under the conditions set out in the ESCV's Draft Decision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AusNet Services:</t>
        </r>
        <r>
          <rPr>
            <sz val="9"/>
            <color indexed="81"/>
            <rFont val="Tahoma"/>
            <family val="2"/>
          </rPr>
          <t xml:space="preserve">
Based on the average GSL payment from 2010-14 of $92, uplifted by the ratio of the old ($50) and new ($70) payment rates per day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 xml:space="preserve">AusNet Services:
</t>
        </r>
        <r>
          <rPr>
            <sz val="9"/>
            <color indexed="81"/>
            <rFont val="Tahoma"/>
            <family val="2"/>
          </rPr>
          <t>As per AusNet Services' Revised Proposal Opex Model inflation calculations</t>
        </r>
      </text>
    </comment>
  </commentList>
</comments>
</file>

<file path=xl/sharedStrings.xml><?xml version="1.0" encoding="utf-8"?>
<sst xmlns="http://schemas.openxmlformats.org/spreadsheetml/2006/main" count="45" uniqueCount="40">
  <si>
    <t>Measure</t>
  </si>
  <si>
    <t>Duration (cumulative)</t>
  </si>
  <si>
    <t>&gt;20 hrs</t>
  </si>
  <si>
    <t>&gt;30 hrs</t>
  </si>
  <si>
    <t>&gt;60 hrs</t>
  </si>
  <si>
    <t>Duration (per event)</t>
  </si>
  <si>
    <t>&gt;12 hrs (Urban)</t>
  </si>
  <si>
    <t>&gt;18 hrs (Rural)</t>
  </si>
  <si>
    <t>Number of Sustained Outages</t>
  </si>
  <si>
    <t>&gt;8 interruptions</t>
  </si>
  <si>
    <t>&gt;12 interruptions</t>
  </si>
  <si>
    <t>&gt;24 interruptions</t>
  </si>
  <si>
    <t>Number of Momentary Outages</t>
  </si>
  <si>
    <t>&gt;36 interruptions</t>
  </si>
  <si>
    <t>Distributor being more than 15 minutes late for an appointment</t>
  </si>
  <si>
    <t>Connections not made – 1-4 day delay</t>
  </si>
  <si>
    <t>Connections not made 5+ day delay</t>
  </si>
  <si>
    <t>Not repairing streetlights within two days</t>
  </si>
  <si>
    <t>Total</t>
  </si>
  <si>
    <t>(Number incurred)</t>
  </si>
  <si>
    <t>Customers experiencing more than 10 interruptions</t>
  </si>
  <si>
    <t>Customers experiencing more than 15 interruptions</t>
  </si>
  <si>
    <t>Customers experiencing more than 30 interruptions</t>
  </si>
  <si>
    <t>Customers experiencing more than 20 hours of interruptions</t>
  </si>
  <si>
    <t>Customers experiencing more than 30 hours of interruptions</t>
  </si>
  <si>
    <t>Customers experiencing more than 60 hours of interruptions</t>
  </si>
  <si>
    <t>Customers experiencing more than 24 momentary interruptions</t>
  </si>
  <si>
    <t>Customers experiencing more than 36 momentary interruptions</t>
  </si>
  <si>
    <t>Connections not made on agreed date (total)</t>
  </si>
  <si>
    <t>Source: AusNet Services Regulatory Accounts, non-financial information templates</t>
  </si>
  <si>
    <t>Rate</t>
  </si>
  <si>
    <t>Condition/threshold</t>
  </si>
  <si>
    <t>AusNet Services Revised Proposal</t>
  </si>
  <si>
    <t>2016-20 EDPR</t>
  </si>
  <si>
    <t>GSL forecast opex build-up</t>
  </si>
  <si>
    <t>Payment amounts ($ nominal)</t>
  </si>
  <si>
    <t>Index to convert nominal to $ 2015:</t>
  </si>
  <si>
    <t>Revised GSL payments forecast ($ 2015):</t>
  </si>
  <si>
    <t>Number of payments under ESCV Draft Decision arrangements</t>
  </si>
  <si>
    <t>Historical payments based on the ESCV's Draft Decision arrangements ($ 2015):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</si>
</sst>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3" formatCode="_-* #,##0.00_-;\-* #,##0.00_-;_-* &quot;-&quot;??_-;_-@_-"/>
    <numFmt numFmtId="164" formatCode="&quot;$&quot;#,##0"/>
    <numFmt numFmtId="165" formatCode="_-* #,##0_-;\-* #,##0_-;_-* &quot;-&quot;??_-;_-@_-"/>
    <numFmt numFmtId="166" formatCode="0.0000"/>
  </numFmts>
  <fonts count="17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rgb="FFE5E5E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5" fillId="4" borderId="11" xfId="2" applyFont="1" applyFill="1" applyBorder="1" applyAlignment="1">
      <alignment horizontal="justify" vertical="center" wrapText="1"/>
    </xf>
    <xf numFmtId="0" fontId="4" fillId="0" borderId="0" xfId="2"/>
    <xf numFmtId="0" fontId="6" fillId="0" borderId="12" xfId="2" applyFont="1" applyBorder="1" applyAlignment="1">
      <alignment horizontal="left" vertical="center" wrapText="1"/>
    </xf>
    <xf numFmtId="3" fontId="4" fillId="0" borderId="0" xfId="2" applyNumberFormat="1"/>
    <xf numFmtId="0" fontId="6" fillId="0" borderId="13" xfId="2" applyFont="1" applyBorder="1" applyAlignment="1">
      <alignment horizontal="left" vertical="center" wrapText="1"/>
    </xf>
    <xf numFmtId="0" fontId="7" fillId="0" borderId="0" xfId="2" applyFont="1"/>
    <xf numFmtId="0" fontId="5" fillId="4" borderId="11" xfId="2" applyFont="1" applyFill="1" applyBorder="1" applyAlignment="1">
      <alignment horizontal="center" vertical="center" wrapText="1"/>
    </xf>
    <xf numFmtId="0" fontId="0" fillId="5" borderId="0" xfId="0" applyFill="1"/>
    <xf numFmtId="0" fontId="10" fillId="5" borderId="0" xfId="0" applyFont="1" applyFill="1"/>
    <xf numFmtId="0" fontId="11" fillId="5" borderId="0" xfId="0" applyFont="1" applyFill="1"/>
    <xf numFmtId="0" fontId="0" fillId="5" borderId="14" xfId="0" applyFill="1" applyBorder="1"/>
    <xf numFmtId="0" fontId="12" fillId="5" borderId="14" xfId="0" applyFont="1" applyFill="1" applyBorder="1"/>
    <xf numFmtId="0" fontId="8" fillId="5" borderId="0" xfId="2" applyFont="1" applyFill="1"/>
    <xf numFmtId="0" fontId="6" fillId="5" borderId="0" xfId="0" applyFont="1" applyFill="1"/>
    <xf numFmtId="0" fontId="5" fillId="5" borderId="0" xfId="0" applyFont="1" applyFill="1" applyAlignment="1">
      <alignment horizontal="center"/>
    </xf>
    <xf numFmtId="0" fontId="5" fillId="5" borderId="0" xfId="0" applyFont="1" applyFill="1"/>
    <xf numFmtId="0" fontId="13" fillId="5" borderId="6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 wrapText="1"/>
    </xf>
    <xf numFmtId="1" fontId="14" fillId="5" borderId="3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vertical="center"/>
    </xf>
    <xf numFmtId="6" fontId="14" fillId="5" borderId="5" xfId="0" applyNumberFormat="1" applyFont="1" applyFill="1" applyBorder="1" applyAlignment="1">
      <alignment horizontal="center" vertical="center"/>
    </xf>
    <xf numFmtId="3" fontId="15" fillId="5" borderId="5" xfId="0" applyNumberFormat="1" applyFont="1" applyFill="1" applyBorder="1" applyAlignment="1">
      <alignment horizontal="center" vertical="center"/>
    </xf>
    <xf numFmtId="164" fontId="15" fillId="5" borderId="5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vertical="center"/>
    </xf>
    <xf numFmtId="0" fontId="15" fillId="5" borderId="7" xfId="0" applyFont="1" applyFill="1" applyBorder="1" applyAlignment="1">
      <alignment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164" fontId="14" fillId="2" borderId="5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165" fontId="16" fillId="5" borderId="0" xfId="1" applyNumberFormat="1" applyFont="1" applyFill="1"/>
    <xf numFmtId="0" fontId="13" fillId="3" borderId="10" xfId="0" applyFont="1" applyFill="1" applyBorder="1" applyAlignment="1">
      <alignment horizontal="center"/>
    </xf>
    <xf numFmtId="165" fontId="16" fillId="5" borderId="10" xfId="1" applyNumberFormat="1" applyFont="1" applyFill="1" applyBorder="1"/>
    <xf numFmtId="166" fontId="16" fillId="5" borderId="0" xfId="0" applyNumberFormat="1" applyFont="1" applyFill="1"/>
    <xf numFmtId="0" fontId="15" fillId="2" borderId="5" xfId="0" applyFont="1" applyFill="1" applyBorder="1" applyAlignment="1">
      <alignment vertical="center"/>
    </xf>
    <xf numFmtId="6" fontId="14" fillId="2" borderId="5" xfId="0" applyNumberFormat="1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5" fillId="5" borderId="9" xfId="0" applyFont="1" applyFill="1" applyBorder="1" applyAlignment="1">
      <alignment vertical="center"/>
    </xf>
    <xf numFmtId="0" fontId="15" fillId="5" borderId="8" xfId="0" applyFont="1" applyFill="1" applyBorder="1" applyAlignment="1">
      <alignment vertical="center"/>
    </xf>
    <xf numFmtId="0" fontId="15" fillId="5" borderId="7" xfId="0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32"/>
  <sheetViews>
    <sheetView tabSelected="1" zoomScaleNormal="100" workbookViewId="0">
      <selection activeCell="S15" sqref="S15"/>
    </sheetView>
  </sheetViews>
  <sheetFormatPr defaultRowHeight="12" x14ac:dyDescent="0.2"/>
  <cols>
    <col min="1" max="1" width="9.140625" style="8"/>
    <col min="2" max="2" width="38.140625" style="8" customWidth="1"/>
    <col min="3" max="3" width="19" style="8" customWidth="1"/>
    <col min="4" max="4" width="12.85546875" style="8" customWidth="1"/>
    <col min="5" max="9" width="12" style="8" customWidth="1"/>
    <col min="10" max="10" width="1" style="8" customWidth="1"/>
    <col min="11" max="11" width="12.5703125" style="8" bestFit="1" customWidth="1"/>
    <col min="12" max="12" width="10" style="8" bestFit="1" customWidth="1"/>
    <col min="13" max="13" width="11" style="8" bestFit="1" customWidth="1"/>
    <col min="14" max="14" width="10" style="8" bestFit="1" customWidth="1"/>
    <col min="15" max="15" width="11" style="8" bestFit="1" customWidth="1"/>
    <col min="16" max="16384" width="9.140625" style="8"/>
  </cols>
  <sheetData>
    <row r="2" spans="2:17" ht="21" x14ac:dyDescent="0.35">
      <c r="B2" s="9" t="s">
        <v>32</v>
      </c>
    </row>
    <row r="3" spans="2:17" ht="18.75" x14ac:dyDescent="0.3">
      <c r="B3" s="10" t="s">
        <v>33</v>
      </c>
    </row>
    <row r="4" spans="2:17" ht="15.75" customHeight="1" x14ac:dyDescent="0.3">
      <c r="B4" s="10"/>
    </row>
    <row r="5" spans="2:17" s="11" customFormat="1" ht="15.75" x14ac:dyDescent="0.25">
      <c r="B5" s="12" t="s">
        <v>34</v>
      </c>
    </row>
    <row r="7" spans="2:17" ht="15.75" thickBot="1" x14ac:dyDescent="0.3">
      <c r="B7" s="14"/>
      <c r="C7" s="14"/>
      <c r="D7" s="14"/>
      <c r="E7" s="42"/>
      <c r="F7" s="42"/>
      <c r="G7" s="42"/>
      <c r="H7" s="42"/>
      <c r="I7" s="42"/>
      <c r="J7" s="15"/>
      <c r="K7" s="14"/>
      <c r="L7" s="14"/>
      <c r="M7" s="14"/>
      <c r="N7" s="14"/>
      <c r="O7" s="14"/>
    </row>
    <row r="8" spans="2:17" ht="17.25" thickBot="1" x14ac:dyDescent="0.35">
      <c r="B8" s="14"/>
      <c r="C8" s="14"/>
      <c r="D8" s="16"/>
      <c r="E8" s="43" t="s">
        <v>38</v>
      </c>
      <c r="F8" s="44"/>
      <c r="G8" s="44"/>
      <c r="H8" s="44"/>
      <c r="I8" s="45"/>
      <c r="J8" s="17"/>
      <c r="K8" s="43" t="s">
        <v>35</v>
      </c>
      <c r="L8" s="44"/>
      <c r="M8" s="44"/>
      <c r="N8" s="44"/>
      <c r="O8" s="46"/>
    </row>
    <row r="9" spans="2:17" ht="17.25" thickBot="1" x14ac:dyDescent="0.25">
      <c r="B9" s="18" t="s">
        <v>0</v>
      </c>
      <c r="C9" s="19" t="s">
        <v>31</v>
      </c>
      <c r="D9" s="20" t="s">
        <v>30</v>
      </c>
      <c r="E9" s="21">
        <v>2010</v>
      </c>
      <c r="F9" s="21">
        <v>2011</v>
      </c>
      <c r="G9" s="21">
        <v>2012</v>
      </c>
      <c r="H9" s="21">
        <v>2013</v>
      </c>
      <c r="I9" s="22">
        <v>2014</v>
      </c>
      <c r="J9" s="23"/>
      <c r="K9" s="21">
        <v>2010</v>
      </c>
      <c r="L9" s="21">
        <v>2011</v>
      </c>
      <c r="M9" s="21">
        <v>2012</v>
      </c>
      <c r="N9" s="21">
        <v>2013</v>
      </c>
      <c r="O9" s="22">
        <v>2014</v>
      </c>
    </row>
    <row r="10" spans="2:17" ht="17.25" thickBot="1" x14ac:dyDescent="0.25">
      <c r="B10" s="47" t="s">
        <v>1</v>
      </c>
      <c r="C10" s="24" t="s">
        <v>2</v>
      </c>
      <c r="D10" s="25">
        <v>120</v>
      </c>
      <c r="E10" s="26">
        <f>'2010-14 actual GSLs'!B5</f>
        <v>12689</v>
      </c>
      <c r="F10" s="26">
        <f>'2010-14 actual GSLs'!C5</f>
        <v>9490</v>
      </c>
      <c r="G10" s="26">
        <f>'2010-14 actual GSLs'!D5</f>
        <v>19920</v>
      </c>
      <c r="H10" s="26">
        <f>'2010-14 actual GSLs'!E5</f>
        <v>13732</v>
      </c>
      <c r="I10" s="26">
        <f>'2010-14 actual GSLs'!F5</f>
        <v>13766</v>
      </c>
      <c r="J10" s="26"/>
      <c r="K10" s="27">
        <f>$D10*E10</f>
        <v>1522680</v>
      </c>
      <c r="L10" s="27">
        <f t="shared" ref="L10:O10" si="0">$D10*F10</f>
        <v>1138800</v>
      </c>
      <c r="M10" s="27">
        <f t="shared" si="0"/>
        <v>2390400</v>
      </c>
      <c r="N10" s="27">
        <f t="shared" si="0"/>
        <v>1647840</v>
      </c>
      <c r="O10" s="27">
        <f t="shared" si="0"/>
        <v>1651920</v>
      </c>
    </row>
    <row r="11" spans="2:17" ht="17.25" thickBot="1" x14ac:dyDescent="0.25">
      <c r="B11" s="48"/>
      <c r="C11" s="24" t="s">
        <v>3</v>
      </c>
      <c r="D11" s="25">
        <v>180</v>
      </c>
      <c r="E11" s="26">
        <f>'2010-14 actual GSLs'!B6</f>
        <v>8191</v>
      </c>
      <c r="F11" s="26">
        <f>'2010-14 actual GSLs'!C6</f>
        <v>7637</v>
      </c>
      <c r="G11" s="26">
        <f>'2010-14 actual GSLs'!D6</f>
        <v>14266</v>
      </c>
      <c r="H11" s="26">
        <f>'2010-14 actual GSLs'!E6</f>
        <v>10522</v>
      </c>
      <c r="I11" s="26">
        <f>'2010-14 actual GSLs'!F6</f>
        <v>12111</v>
      </c>
      <c r="J11" s="26"/>
      <c r="K11" s="27">
        <f t="shared" ref="K11:K23" si="1">$D11*E11</f>
        <v>1474380</v>
      </c>
      <c r="L11" s="27">
        <f t="shared" ref="L11:L23" si="2">$D11*F11</f>
        <v>1374660</v>
      </c>
      <c r="M11" s="27">
        <f t="shared" ref="M11:M23" si="3">$D11*G11</f>
        <v>2567880</v>
      </c>
      <c r="N11" s="27">
        <f t="shared" ref="N11:N23" si="4">$D11*H11</f>
        <v>1893960</v>
      </c>
      <c r="O11" s="27">
        <f t="shared" ref="O11:O23" si="5">$D11*I11</f>
        <v>2179980</v>
      </c>
    </row>
    <row r="12" spans="2:17" ht="17.25" thickBot="1" x14ac:dyDescent="0.25">
      <c r="B12" s="49"/>
      <c r="C12" s="24" t="s">
        <v>4</v>
      </c>
      <c r="D12" s="25">
        <v>360</v>
      </c>
      <c r="E12" s="26">
        <f>'2010-14 actual GSLs'!B7</f>
        <v>755</v>
      </c>
      <c r="F12" s="26">
        <f>'2010-14 actual GSLs'!C7</f>
        <v>1553</v>
      </c>
      <c r="G12" s="26">
        <f>'2010-14 actual GSLs'!D7</f>
        <v>3602</v>
      </c>
      <c r="H12" s="26">
        <f>'2010-14 actual GSLs'!E7</f>
        <v>1036</v>
      </c>
      <c r="I12" s="26">
        <f>'2010-14 actual GSLs'!F7</f>
        <v>3071</v>
      </c>
      <c r="J12" s="26"/>
      <c r="K12" s="27">
        <f t="shared" si="1"/>
        <v>271800</v>
      </c>
      <c r="L12" s="27">
        <f t="shared" si="2"/>
        <v>559080</v>
      </c>
      <c r="M12" s="27">
        <f t="shared" si="3"/>
        <v>1296720</v>
      </c>
      <c r="N12" s="27">
        <f t="shared" si="4"/>
        <v>372960</v>
      </c>
      <c r="O12" s="27">
        <f t="shared" si="5"/>
        <v>1105560</v>
      </c>
    </row>
    <row r="13" spans="2:17" ht="17.25" thickBot="1" x14ac:dyDescent="0.25">
      <c r="B13" s="28" t="s">
        <v>5</v>
      </c>
      <c r="C13" s="24" t="s">
        <v>6</v>
      </c>
      <c r="D13" s="25">
        <v>80</v>
      </c>
      <c r="E13" s="26">
        <v>2472</v>
      </c>
      <c r="F13" s="26">
        <v>2106</v>
      </c>
      <c r="G13" s="26">
        <v>1062</v>
      </c>
      <c r="H13" s="26">
        <v>1286</v>
      </c>
      <c r="I13" s="26">
        <v>2466</v>
      </c>
      <c r="J13" s="26"/>
      <c r="K13" s="27">
        <f t="shared" si="1"/>
        <v>197760</v>
      </c>
      <c r="L13" s="27">
        <f t="shared" si="2"/>
        <v>168480</v>
      </c>
      <c r="M13" s="27">
        <f t="shared" si="3"/>
        <v>84960</v>
      </c>
      <c r="N13" s="27">
        <f t="shared" si="4"/>
        <v>102880</v>
      </c>
      <c r="O13" s="27">
        <f t="shared" si="5"/>
        <v>197280</v>
      </c>
      <c r="Q13" s="13"/>
    </row>
    <row r="14" spans="2:17" ht="17.25" thickBot="1" x14ac:dyDescent="0.25">
      <c r="B14" s="29"/>
      <c r="C14" s="24" t="s">
        <v>7</v>
      </c>
      <c r="D14" s="25">
        <v>80</v>
      </c>
      <c r="E14" s="26">
        <v>8535</v>
      </c>
      <c r="F14" s="26">
        <v>8010</v>
      </c>
      <c r="G14" s="26">
        <v>21213</v>
      </c>
      <c r="H14" s="26">
        <v>7091</v>
      </c>
      <c r="I14" s="26">
        <v>14782</v>
      </c>
      <c r="J14" s="26"/>
      <c r="K14" s="27">
        <f t="shared" si="1"/>
        <v>682800</v>
      </c>
      <c r="L14" s="27">
        <f t="shared" si="2"/>
        <v>640800</v>
      </c>
      <c r="M14" s="27">
        <f t="shared" si="3"/>
        <v>1697040</v>
      </c>
      <c r="N14" s="27">
        <f t="shared" si="4"/>
        <v>567280</v>
      </c>
      <c r="O14" s="27">
        <f t="shared" si="5"/>
        <v>1182560</v>
      </c>
      <c r="Q14" s="13"/>
    </row>
    <row r="15" spans="2:17" ht="17.25" thickBot="1" x14ac:dyDescent="0.25">
      <c r="B15" s="47" t="s">
        <v>8</v>
      </c>
      <c r="C15" s="24" t="s">
        <v>9</v>
      </c>
      <c r="D15" s="25">
        <v>120</v>
      </c>
      <c r="E15" s="26">
        <v>14041</v>
      </c>
      <c r="F15" s="26">
        <v>13363</v>
      </c>
      <c r="G15" s="26">
        <v>10886</v>
      </c>
      <c r="H15" s="26">
        <v>12050</v>
      </c>
      <c r="I15" s="26">
        <v>16936</v>
      </c>
      <c r="J15" s="26"/>
      <c r="K15" s="27">
        <f t="shared" si="1"/>
        <v>1684920</v>
      </c>
      <c r="L15" s="27">
        <f t="shared" si="2"/>
        <v>1603560</v>
      </c>
      <c r="M15" s="27">
        <f t="shared" si="3"/>
        <v>1306320</v>
      </c>
      <c r="N15" s="27">
        <f t="shared" si="4"/>
        <v>1446000</v>
      </c>
      <c r="O15" s="27">
        <f t="shared" si="5"/>
        <v>2032320</v>
      </c>
      <c r="Q15" s="13"/>
    </row>
    <row r="16" spans="2:17" ht="17.25" thickBot="1" x14ac:dyDescent="0.25">
      <c r="B16" s="48"/>
      <c r="C16" s="24" t="s">
        <v>10</v>
      </c>
      <c r="D16" s="25">
        <v>180</v>
      </c>
      <c r="E16" s="26">
        <v>3871</v>
      </c>
      <c r="F16" s="26">
        <v>3784</v>
      </c>
      <c r="G16" s="26">
        <v>3350</v>
      </c>
      <c r="H16" s="26">
        <v>4764</v>
      </c>
      <c r="I16" s="26">
        <v>4827</v>
      </c>
      <c r="J16" s="26"/>
      <c r="K16" s="27">
        <f t="shared" si="1"/>
        <v>696780</v>
      </c>
      <c r="L16" s="27">
        <f t="shared" si="2"/>
        <v>681120</v>
      </c>
      <c r="M16" s="27">
        <f t="shared" si="3"/>
        <v>603000</v>
      </c>
      <c r="N16" s="27">
        <f t="shared" si="4"/>
        <v>857520</v>
      </c>
      <c r="O16" s="27">
        <f t="shared" si="5"/>
        <v>868860</v>
      </c>
      <c r="Q16" s="13"/>
    </row>
    <row r="17" spans="2:17" ht="17.25" thickBot="1" x14ac:dyDescent="0.25">
      <c r="B17" s="49"/>
      <c r="C17" s="24" t="s">
        <v>11</v>
      </c>
      <c r="D17" s="25">
        <v>360</v>
      </c>
      <c r="E17" s="30">
        <v>0</v>
      </c>
      <c r="F17" s="30">
        <v>0</v>
      </c>
      <c r="G17" s="30">
        <v>31</v>
      </c>
      <c r="H17" s="30">
        <v>0</v>
      </c>
      <c r="I17" s="30">
        <v>1</v>
      </c>
      <c r="J17" s="30"/>
      <c r="K17" s="27">
        <f t="shared" si="1"/>
        <v>0</v>
      </c>
      <c r="L17" s="27">
        <f t="shared" si="2"/>
        <v>0</v>
      </c>
      <c r="M17" s="27">
        <f t="shared" si="3"/>
        <v>11160</v>
      </c>
      <c r="N17" s="27">
        <f t="shared" si="4"/>
        <v>0</v>
      </c>
      <c r="O17" s="27">
        <f t="shared" si="5"/>
        <v>360</v>
      </c>
      <c r="Q17" s="13"/>
    </row>
    <row r="18" spans="2:17" ht="17.25" thickBot="1" x14ac:dyDescent="0.25">
      <c r="B18" s="47" t="s">
        <v>12</v>
      </c>
      <c r="C18" s="24" t="s">
        <v>11</v>
      </c>
      <c r="D18" s="25">
        <v>30</v>
      </c>
      <c r="E18" s="26">
        <f>'2010-14 actual GSLs'!B8</f>
        <v>18651</v>
      </c>
      <c r="F18" s="26">
        <f>'2010-14 actual GSLs'!C8</f>
        <v>21253</v>
      </c>
      <c r="G18" s="26">
        <f>'2010-14 actual GSLs'!D8</f>
        <v>19254</v>
      </c>
      <c r="H18" s="26">
        <f>'2010-14 actual GSLs'!E8</f>
        <v>17021</v>
      </c>
      <c r="I18" s="26">
        <f>'2010-14 actual GSLs'!F8</f>
        <v>16792</v>
      </c>
      <c r="J18" s="26"/>
      <c r="K18" s="27">
        <f t="shared" si="1"/>
        <v>559530</v>
      </c>
      <c r="L18" s="27">
        <f t="shared" si="2"/>
        <v>637590</v>
      </c>
      <c r="M18" s="27">
        <f t="shared" si="3"/>
        <v>577620</v>
      </c>
      <c r="N18" s="27">
        <f t="shared" si="4"/>
        <v>510630</v>
      </c>
      <c r="O18" s="27">
        <f t="shared" si="5"/>
        <v>503760</v>
      </c>
    </row>
    <row r="19" spans="2:17" ht="17.25" thickBot="1" x14ac:dyDescent="0.25">
      <c r="B19" s="48"/>
      <c r="C19" s="24" t="s">
        <v>13</v>
      </c>
      <c r="D19" s="25">
        <v>40</v>
      </c>
      <c r="E19" s="26">
        <f>'2010-14 actual GSLs'!B9</f>
        <v>3683</v>
      </c>
      <c r="F19" s="26">
        <f>'2010-14 actual GSLs'!C9</f>
        <v>3560</v>
      </c>
      <c r="G19" s="26">
        <f>'2010-14 actual GSLs'!D9</f>
        <v>5107</v>
      </c>
      <c r="H19" s="26">
        <f>'2010-14 actual GSLs'!E9</f>
        <v>4773</v>
      </c>
      <c r="I19" s="26">
        <f>'2010-14 actual GSLs'!F9</f>
        <v>7827</v>
      </c>
      <c r="J19" s="26"/>
      <c r="K19" s="27">
        <f t="shared" si="1"/>
        <v>147320</v>
      </c>
      <c r="L19" s="27">
        <f t="shared" si="2"/>
        <v>142400</v>
      </c>
      <c r="M19" s="27">
        <f t="shared" si="3"/>
        <v>204280</v>
      </c>
      <c r="N19" s="27">
        <f t="shared" si="4"/>
        <v>190920</v>
      </c>
      <c r="O19" s="27">
        <f t="shared" si="5"/>
        <v>313080</v>
      </c>
    </row>
    <row r="20" spans="2:17" ht="17.25" thickBot="1" x14ac:dyDescent="0.25">
      <c r="B20" s="31" t="s">
        <v>14</v>
      </c>
      <c r="C20" s="24"/>
      <c r="D20" s="25">
        <v>30</v>
      </c>
      <c r="E20" s="26">
        <f>'2010-14 actual GSLs'!B10</f>
        <v>0</v>
      </c>
      <c r="F20" s="26">
        <f>'2010-14 actual GSLs'!C10</f>
        <v>0</v>
      </c>
      <c r="G20" s="26">
        <f>'2010-14 actual GSLs'!D10</f>
        <v>0</v>
      </c>
      <c r="H20" s="26">
        <f>'2010-14 actual GSLs'!E10</f>
        <v>0</v>
      </c>
      <c r="I20" s="26">
        <f>'2010-14 actual GSLs'!F10</f>
        <v>0</v>
      </c>
      <c r="J20" s="26"/>
      <c r="K20" s="27">
        <f t="shared" si="1"/>
        <v>0</v>
      </c>
      <c r="L20" s="27">
        <f t="shared" si="2"/>
        <v>0</v>
      </c>
      <c r="M20" s="27">
        <f t="shared" si="3"/>
        <v>0</v>
      </c>
      <c r="N20" s="27">
        <f t="shared" si="4"/>
        <v>0</v>
      </c>
      <c r="O20" s="27">
        <f t="shared" si="5"/>
        <v>0</v>
      </c>
    </row>
    <row r="21" spans="2:17" ht="17.25" thickBot="1" x14ac:dyDescent="0.25">
      <c r="B21" s="31" t="s">
        <v>15</v>
      </c>
      <c r="C21" s="24"/>
      <c r="D21" s="25">
        <f>92*(70/50)</f>
        <v>128.79999999999998</v>
      </c>
      <c r="E21" s="26">
        <f>'2010-14 actual GSLs'!B12</f>
        <v>203</v>
      </c>
      <c r="F21" s="26">
        <f>'2010-14 actual GSLs'!C12</f>
        <v>507</v>
      </c>
      <c r="G21" s="26">
        <f>'2010-14 actual GSLs'!D12</f>
        <v>277</v>
      </c>
      <c r="H21" s="26">
        <f>'2010-14 actual GSLs'!E12</f>
        <v>116</v>
      </c>
      <c r="I21" s="26">
        <f>'2010-14 actual GSLs'!F12</f>
        <v>115</v>
      </c>
      <c r="J21" s="26">
        <v>243.6</v>
      </c>
      <c r="K21" s="27">
        <f t="shared" si="1"/>
        <v>26146.399999999998</v>
      </c>
      <c r="L21" s="27">
        <f t="shared" si="2"/>
        <v>65301.599999999991</v>
      </c>
      <c r="M21" s="27">
        <f t="shared" si="3"/>
        <v>35677.599999999999</v>
      </c>
      <c r="N21" s="27">
        <f t="shared" si="4"/>
        <v>14940.799999999997</v>
      </c>
      <c r="O21" s="27">
        <f t="shared" si="5"/>
        <v>14811.999999999998</v>
      </c>
    </row>
    <row r="22" spans="2:17" ht="17.25" thickBot="1" x14ac:dyDescent="0.25">
      <c r="B22" s="31" t="s">
        <v>16</v>
      </c>
      <c r="C22" s="24"/>
      <c r="D22" s="25">
        <v>350</v>
      </c>
      <c r="E22" s="26">
        <f>'2010-14 actual GSLs'!B13</f>
        <v>62</v>
      </c>
      <c r="F22" s="26">
        <f>'2010-14 actual GSLs'!C13</f>
        <v>92</v>
      </c>
      <c r="G22" s="26">
        <f>'2010-14 actual GSLs'!D13</f>
        <v>77</v>
      </c>
      <c r="H22" s="26">
        <f>'2010-14 actual GSLs'!E13</f>
        <v>114</v>
      </c>
      <c r="I22" s="26">
        <f>'2010-14 actual GSLs'!F13</f>
        <v>44</v>
      </c>
      <c r="J22" s="26">
        <v>77.8</v>
      </c>
      <c r="K22" s="27">
        <f t="shared" si="1"/>
        <v>21700</v>
      </c>
      <c r="L22" s="27">
        <f t="shared" si="2"/>
        <v>32200</v>
      </c>
      <c r="M22" s="27">
        <f t="shared" si="3"/>
        <v>26950</v>
      </c>
      <c r="N22" s="27">
        <f t="shared" si="4"/>
        <v>39900</v>
      </c>
      <c r="O22" s="27">
        <f t="shared" si="5"/>
        <v>15400</v>
      </c>
    </row>
    <row r="23" spans="2:17" ht="17.25" thickBot="1" x14ac:dyDescent="0.25">
      <c r="B23" s="31" t="s">
        <v>17</v>
      </c>
      <c r="C23" s="24"/>
      <c r="D23" s="25">
        <v>25</v>
      </c>
      <c r="E23" s="26">
        <f>'2010-14 actual GSLs'!B14</f>
        <v>663</v>
      </c>
      <c r="F23" s="26">
        <f>'2010-14 actual GSLs'!C14</f>
        <v>514</v>
      </c>
      <c r="G23" s="26">
        <f>'2010-14 actual GSLs'!D14</f>
        <v>1321</v>
      </c>
      <c r="H23" s="26">
        <f>'2010-14 actual GSLs'!E14</f>
        <v>549</v>
      </c>
      <c r="I23" s="26">
        <f>'2010-14 actual GSLs'!F14</f>
        <v>456</v>
      </c>
      <c r="J23" s="26">
        <v>700.6</v>
      </c>
      <c r="K23" s="27">
        <f t="shared" si="1"/>
        <v>16575</v>
      </c>
      <c r="L23" s="27">
        <f t="shared" si="2"/>
        <v>12850</v>
      </c>
      <c r="M23" s="27">
        <f t="shared" si="3"/>
        <v>33025</v>
      </c>
      <c r="N23" s="27">
        <f t="shared" si="4"/>
        <v>13725</v>
      </c>
      <c r="O23" s="27">
        <f t="shared" si="5"/>
        <v>11400</v>
      </c>
    </row>
    <row r="24" spans="2:17" ht="17.25" thickBot="1" x14ac:dyDescent="0.25">
      <c r="B24" s="32" t="s">
        <v>18</v>
      </c>
      <c r="C24" s="39"/>
      <c r="D24" s="40"/>
      <c r="E24" s="41"/>
      <c r="F24" s="41"/>
      <c r="G24" s="41"/>
      <c r="H24" s="41"/>
      <c r="I24" s="41"/>
      <c r="J24" s="41"/>
      <c r="K24" s="33">
        <f>SUM(K10:K23)</f>
        <v>7302391.4000000004</v>
      </c>
      <c r="L24" s="33">
        <f t="shared" ref="L24:O24" si="6">SUM(L10:L23)</f>
        <v>7056841.5999999996</v>
      </c>
      <c r="M24" s="33">
        <f t="shared" si="6"/>
        <v>10835032.6</v>
      </c>
      <c r="N24" s="33">
        <f t="shared" si="6"/>
        <v>7658555.7999999998</v>
      </c>
      <c r="O24" s="33">
        <f t="shared" si="6"/>
        <v>10077292</v>
      </c>
    </row>
    <row r="25" spans="2:17" ht="14.25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7" ht="16.5" x14ac:dyDescent="0.3">
      <c r="B26" s="34" t="s">
        <v>36</v>
      </c>
      <c r="C26" s="14"/>
      <c r="D26" s="14"/>
      <c r="E26" s="14"/>
      <c r="F26" s="14"/>
      <c r="G26" s="14"/>
      <c r="H26" s="14"/>
      <c r="I26" s="14"/>
      <c r="J26" s="14"/>
      <c r="K26" s="38">
        <v>0.87494948759353641</v>
      </c>
      <c r="L26" s="38">
        <v>0.89934013167235993</v>
      </c>
      <c r="M26" s="38">
        <v>0.93099607398742856</v>
      </c>
      <c r="N26" s="38">
        <v>0.94965330993908048</v>
      </c>
      <c r="O26" s="38">
        <v>0.97017626948589752</v>
      </c>
      <c r="Q26" s="13"/>
    </row>
    <row r="27" spans="2:17" ht="15" x14ac:dyDescent="0.25">
      <c r="B27" s="16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7" ht="16.5" x14ac:dyDescent="0.3">
      <c r="B28" s="34" t="s">
        <v>39</v>
      </c>
      <c r="C28" s="14"/>
      <c r="D28" s="14"/>
      <c r="E28" s="14"/>
      <c r="F28" s="14"/>
      <c r="G28" s="14"/>
      <c r="H28" s="14"/>
      <c r="I28" s="14"/>
      <c r="J28" s="14"/>
      <c r="K28" s="35">
        <f>K24/K26</f>
        <v>8346071.9773486797</v>
      </c>
      <c r="L28" s="35">
        <f t="shared" ref="L28:O28" si="7">L24/L26</f>
        <v>7846688.201134217</v>
      </c>
      <c r="M28" s="35">
        <f t="shared" si="7"/>
        <v>11638107.724336447</v>
      </c>
      <c r="N28" s="35">
        <f t="shared" si="7"/>
        <v>8064580.7473585177</v>
      </c>
      <c r="O28" s="35">
        <f t="shared" si="7"/>
        <v>10387073.274158746</v>
      </c>
    </row>
    <row r="29" spans="2:17" ht="15" x14ac:dyDescent="0.25">
      <c r="B29" s="16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7" ht="16.5" x14ac:dyDescent="0.3">
      <c r="B30" s="16"/>
      <c r="C30" s="14"/>
      <c r="D30" s="14"/>
      <c r="E30" s="14"/>
      <c r="F30" s="14"/>
      <c r="G30" s="14"/>
      <c r="H30" s="14"/>
      <c r="I30" s="14"/>
      <c r="J30" s="14"/>
      <c r="K30" s="36">
        <v>2016</v>
      </c>
      <c r="L30" s="36">
        <v>2017</v>
      </c>
      <c r="M30" s="36">
        <v>2018</v>
      </c>
      <c r="N30" s="36">
        <v>2019</v>
      </c>
      <c r="O30" s="36">
        <v>2020</v>
      </c>
    </row>
    <row r="31" spans="2:17" ht="16.5" x14ac:dyDescent="0.3">
      <c r="B31" s="34" t="s">
        <v>37</v>
      </c>
      <c r="C31" s="14"/>
      <c r="D31" s="14"/>
      <c r="E31" s="14"/>
      <c r="F31" s="14"/>
      <c r="G31" s="14"/>
      <c r="H31" s="14"/>
      <c r="I31" s="14"/>
      <c r="J31" s="14"/>
      <c r="K31" s="37">
        <f>AVERAGE($K$28:$O$28)</f>
        <v>9256504.3848673217</v>
      </c>
      <c r="L31" s="37">
        <f t="shared" ref="L31:O31" si="8">AVERAGE($K$28:$O$28)</f>
        <v>9256504.3848673217</v>
      </c>
      <c r="M31" s="37">
        <f t="shared" si="8"/>
        <v>9256504.3848673217</v>
      </c>
      <c r="N31" s="37">
        <f t="shared" si="8"/>
        <v>9256504.3848673217</v>
      </c>
      <c r="O31" s="37">
        <f t="shared" si="8"/>
        <v>9256504.3848673217</v>
      </c>
    </row>
    <row r="32" spans="2:17" ht="14.25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</sheetData>
  <mergeCells count="6">
    <mergeCell ref="E7:I7"/>
    <mergeCell ref="E8:I8"/>
    <mergeCell ref="K8:O8"/>
    <mergeCell ref="B15:B17"/>
    <mergeCell ref="B18:B19"/>
    <mergeCell ref="B10:B12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26" sqref="A26"/>
    </sheetView>
  </sheetViews>
  <sheetFormatPr defaultRowHeight="15" x14ac:dyDescent="0.25"/>
  <cols>
    <col min="1" max="1" width="63" style="2" customWidth="1"/>
    <col min="2" max="16384" width="9.140625" style="2"/>
  </cols>
  <sheetData>
    <row r="1" spans="1:6" ht="16.5" thickTop="1" thickBot="1" x14ac:dyDescent="0.3">
      <c r="A1" s="1" t="s">
        <v>19</v>
      </c>
      <c r="B1" s="7">
        <v>2010</v>
      </c>
      <c r="C1" s="7">
        <v>2011</v>
      </c>
      <c r="D1" s="7">
        <v>2012</v>
      </c>
      <c r="E1" s="7">
        <v>2013</v>
      </c>
      <c r="F1" s="7">
        <v>2014</v>
      </c>
    </row>
    <row r="2" spans="1:6" ht="16.5" thickTop="1" thickBot="1" x14ac:dyDescent="0.3">
      <c r="A2" s="3" t="s">
        <v>20</v>
      </c>
      <c r="B2" s="4">
        <v>6693</v>
      </c>
      <c r="C2" s="4">
        <v>6287</v>
      </c>
      <c r="D2" s="4">
        <v>5056</v>
      </c>
      <c r="E2" s="4">
        <v>7077</v>
      </c>
      <c r="F2" s="4">
        <v>8247</v>
      </c>
    </row>
    <row r="3" spans="1:6" ht="15.75" thickBot="1" x14ac:dyDescent="0.3">
      <c r="A3" s="3" t="s">
        <v>21</v>
      </c>
      <c r="B3" s="4">
        <v>1390</v>
      </c>
      <c r="C3" s="4">
        <v>230</v>
      </c>
      <c r="D3" s="4">
        <v>1419</v>
      </c>
      <c r="E3" s="4">
        <v>2002</v>
      </c>
      <c r="F3" s="4">
        <v>2022</v>
      </c>
    </row>
    <row r="4" spans="1:6" ht="15.75" thickBot="1" x14ac:dyDescent="0.3">
      <c r="A4" s="3" t="s">
        <v>22</v>
      </c>
      <c r="B4" s="4">
        <v>0</v>
      </c>
      <c r="C4" s="4">
        <v>0</v>
      </c>
      <c r="D4" s="4">
        <v>0</v>
      </c>
      <c r="E4" s="4">
        <v>0</v>
      </c>
      <c r="F4" s="4">
        <v>1</v>
      </c>
    </row>
    <row r="5" spans="1:6" ht="15.75" thickBot="1" x14ac:dyDescent="0.3">
      <c r="A5" s="3" t="s">
        <v>23</v>
      </c>
      <c r="B5" s="4">
        <v>12689</v>
      </c>
      <c r="C5" s="4">
        <v>9490</v>
      </c>
      <c r="D5" s="4">
        <v>19920</v>
      </c>
      <c r="E5" s="4">
        <v>13732</v>
      </c>
      <c r="F5" s="4">
        <v>13766</v>
      </c>
    </row>
    <row r="6" spans="1:6" ht="15.75" thickBot="1" x14ac:dyDescent="0.3">
      <c r="A6" s="3" t="s">
        <v>24</v>
      </c>
      <c r="B6" s="4">
        <v>8191</v>
      </c>
      <c r="C6" s="4">
        <v>7637</v>
      </c>
      <c r="D6" s="4">
        <v>14266</v>
      </c>
      <c r="E6" s="4">
        <v>10522</v>
      </c>
      <c r="F6" s="4">
        <v>12111</v>
      </c>
    </row>
    <row r="7" spans="1:6" ht="15.75" thickBot="1" x14ac:dyDescent="0.3">
      <c r="A7" s="3" t="s">
        <v>25</v>
      </c>
      <c r="B7" s="4">
        <v>755</v>
      </c>
      <c r="C7" s="4">
        <v>1553</v>
      </c>
      <c r="D7" s="4">
        <v>3602</v>
      </c>
      <c r="E7" s="4">
        <v>1036</v>
      </c>
      <c r="F7" s="4">
        <v>3071</v>
      </c>
    </row>
    <row r="8" spans="1:6" ht="15.75" thickBot="1" x14ac:dyDescent="0.3">
      <c r="A8" s="3" t="s">
        <v>26</v>
      </c>
      <c r="B8" s="4">
        <v>18651</v>
      </c>
      <c r="C8" s="4">
        <v>21253</v>
      </c>
      <c r="D8" s="4">
        <v>19254</v>
      </c>
      <c r="E8" s="4">
        <v>17021</v>
      </c>
      <c r="F8" s="4">
        <v>16792</v>
      </c>
    </row>
    <row r="9" spans="1:6" ht="15.75" thickBot="1" x14ac:dyDescent="0.3">
      <c r="A9" s="3" t="s">
        <v>27</v>
      </c>
      <c r="B9" s="4">
        <v>3683</v>
      </c>
      <c r="C9" s="4">
        <v>3560</v>
      </c>
      <c r="D9" s="4">
        <v>5107</v>
      </c>
      <c r="E9" s="4">
        <v>4773</v>
      </c>
      <c r="F9" s="4">
        <v>7827</v>
      </c>
    </row>
    <row r="10" spans="1:6" ht="15.75" thickBot="1" x14ac:dyDescent="0.3">
      <c r="A10" s="3" t="s">
        <v>14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</row>
    <row r="11" spans="1:6" ht="15.75" thickBot="1" x14ac:dyDescent="0.3">
      <c r="A11" s="3" t="s">
        <v>28</v>
      </c>
      <c r="B11" s="4">
        <v>265</v>
      </c>
      <c r="C11" s="4">
        <v>598</v>
      </c>
      <c r="D11" s="4">
        <v>354</v>
      </c>
      <c r="E11" s="4">
        <v>230</v>
      </c>
      <c r="F11" s="4">
        <v>159</v>
      </c>
    </row>
    <row r="12" spans="1:6" ht="15.75" thickBot="1" x14ac:dyDescent="0.3">
      <c r="A12" s="3" t="s">
        <v>15</v>
      </c>
      <c r="B12" s="4">
        <v>203</v>
      </c>
      <c r="C12" s="4">
        <v>507</v>
      </c>
      <c r="D12" s="4">
        <v>277</v>
      </c>
      <c r="E12" s="4">
        <v>116</v>
      </c>
      <c r="F12" s="4">
        <v>115</v>
      </c>
    </row>
    <row r="13" spans="1:6" ht="15.75" thickBot="1" x14ac:dyDescent="0.3">
      <c r="A13" s="3" t="s">
        <v>16</v>
      </c>
      <c r="B13" s="4">
        <v>62</v>
      </c>
      <c r="C13" s="4">
        <v>92</v>
      </c>
      <c r="D13" s="4">
        <v>77</v>
      </c>
      <c r="E13" s="4">
        <v>114</v>
      </c>
      <c r="F13" s="4">
        <v>44</v>
      </c>
    </row>
    <row r="14" spans="1:6" ht="15.75" thickBot="1" x14ac:dyDescent="0.3">
      <c r="A14" s="5" t="s">
        <v>17</v>
      </c>
      <c r="B14" s="4">
        <v>663</v>
      </c>
      <c r="C14" s="4">
        <v>514</v>
      </c>
      <c r="D14" s="4">
        <v>1321</v>
      </c>
      <c r="E14" s="4">
        <v>549</v>
      </c>
      <c r="F14" s="4">
        <v>456</v>
      </c>
    </row>
    <row r="15" spans="1:6" ht="15.75" thickTop="1" x14ac:dyDescent="0.25"/>
    <row r="16" spans="1:6" x14ac:dyDescent="0.25">
      <c r="A16" s="6" t="s">
        <v>29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Revised EDPR forecast</vt:lpstr>
      <vt:lpstr>2010-14 actual GSLs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Ball</dc:creator>
  <cp:lastModifiedBy>Robert Ball</cp:lastModifiedBy>
  <dcterms:created xsi:type="dcterms:W3CDTF">2015-11-30T04:19:33Z</dcterms:created>
  <dcterms:modified xsi:type="dcterms:W3CDTF">2015-12-30T23:42:59Z</dcterms:modified>
</cp:coreProperties>
</file>