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24226"/>
  <mc:AlternateContent xmlns:mc="http://schemas.openxmlformats.org/markup-compatibility/2006">
    <mc:Choice Requires="x15">
      <x15ac:absPath xmlns:x15ac="http://schemas.microsoft.com/office/spreadsheetml/2010/11/ac" url="G:\Coy1-Fin\Reg_Affairs\Regulated Pricing\Network\Price Submission 1 July 2020\"/>
    </mc:Choice>
  </mc:AlternateContent>
  <xr:revisionPtr revIDLastSave="0" documentId="13_ncr:1_{17172108-77C7-4F68-B463-01A35AF241B5}" xr6:coauthVersionLast="45" xr6:coauthVersionMax="45" xr10:uidLastSave="{00000000-0000-0000-0000-000000000000}"/>
  <bookViews>
    <workbookView xWindow="-120" yWindow="-120" windowWidth="29040" windowHeight="15840" activeTab="2" xr2:uid="{00000000-000D-0000-FFFF-FFFF00000000}"/>
  </bookViews>
  <sheets>
    <sheet name="MSC Price List" sheetId="5" r:id="rId1"/>
    <sheet name="MSC Price List_$Day" sheetId="6" r:id="rId2"/>
    <sheet name="MSC Price List_year" sheetId="8" r:id="rId3"/>
    <sheet name="Pricing Summary" sheetId="7" r:id="rId4"/>
  </sheets>
  <externalReferences>
    <externalReference r:id="rId5"/>
    <externalReference r:id="rId6"/>
  </externalReferences>
  <definedNames>
    <definedName name="Advertising_costs">OFFSET('[1]Advertising costs'!$A$12,0,0,COUNTA('[1]Advertising costs'!$A:$A),COUNTA('[1]Advertising costs'!$12:$12))</definedName>
    <definedName name="Allocation_rates_linked">OFFSET('[1]Corp allocation rates'!$A$10,0,0,COUNTA('[1]Corp allocation rates'!$A:$A),COUNTA('[1]Corp allocation rates'!$11:$11))</definedName>
    <definedName name="Corp_allocation_rates">OFFSET('[1]Corp allocation rates'!$A$11,0,0,COUNTA('[1]Corp allocation rates'!$A:$A),COUNTA('[1]Corp allocation rates'!$11:$11))</definedName>
    <definedName name="Corp_allocation_rates_dollars">OFFSET('[1]Weighted avg div alloc rates'!$A$28,0,0,COUNTA('[1]Weighted avg div alloc rates'!$A:$A),COUNTA('[1]Weighted avg div alloc rates'!$28:$28))</definedName>
    <definedName name="Current_Dept_tree">OFFSET('[1]Current Dept tree'!$A$4,1,0,COUNTA('[1]Current Dept tree'!$A:$A),COUNTA('[1]Current Dept tree'!$4:$4))</definedName>
    <definedName name="Dept_names_2015">OFFSET('[2]Dept names'!$A$5,0,0,COUNTA('[2]Dept names'!$A:$A),2)</definedName>
    <definedName name="Dept_names_2016">OFFSET('[2]Dept names'!$C$5,0,0,COUNTA('[2]Dept names'!$C:$C),2)</definedName>
    <definedName name="Dept_names_2017">OFFSET('[2]Dept names'!$E$5,0,0,COUNTA('[2]Dept names'!$E:$E),2)</definedName>
    <definedName name="Dept_names_2018">OFFSET('[2]Dept names'!$G$5,0,0,COUNTA('[2]Dept names'!$G:$G),2)</definedName>
    <definedName name="Dept_names_2019">OFFSET('[2]Dept names'!$I$5,0,0,COUNTA('[2]Dept names'!$I:$I),2)</definedName>
    <definedName name="Dept_names_current">('[1]General data inputs'!$E$20:$F$39)</definedName>
    <definedName name="MeterAC">'[1]Moved to AC'!$A$7:$L$18</definedName>
    <definedName name="OH_inputs">OFFSET('[1]OH inputs'!$A$14,0,0,COUNTA('[1]OH inputs'!$A:$A),COUNTA('[1]OH inputs'!$17:$17))</definedName>
    <definedName name="OHWorkings_2015">OFFSET('[1]OH workings 2015'!$A$12,0,0,COUNTA('[1]OH workings 2015'!$A:$A),COUNTA('[1]OH workings 2015'!$12:$12))</definedName>
    <definedName name="OHworkings_2016">OFFSET('[1]OH workings 2016'!$A$12,0,0,COUNTA('[1]OH workings 2016'!$A:$A),COUNTA('[1]OH workings 2016'!$10:$12))</definedName>
    <definedName name="OHWorkings_2017">OFFSET('[1]OH workings 2017'!$A$12,0,0,COUNTA('[1]OH workings 2017'!$A:$A),COUNTA('[1]OH workings 2017'!$10:$12))</definedName>
    <definedName name="OHWorkings_2018">OFFSET('[1]OH workings 2018'!$A$12,0,0,COUNTA('[1]OH workings 2018'!$A:$A),COUNTA('[1]OH workings 2018'!$10:$12))</definedName>
    <definedName name="OHWorkings_2019">OFFSET('[1]OH workings 2019'!$A$12,0,0,COUNTA('[1]OH workings 2019'!$A:$A),COUNTA('[1]OH workings 2019'!$10:$12))</definedName>
    <definedName name="_xlnm.Print_Area" localSheetId="0">'MSC Price List'!$A$2:$I$23</definedName>
    <definedName name="_xlnm.Print_Area" localSheetId="1">'MSC Price List_$Day'!$A$1:$I$12</definedName>
    <definedName name="_xlnm.Print_Area" localSheetId="2">'MSC Price List_year'!$A$2:$F$23</definedName>
    <definedName name="Reg_reporting">OFFSET('[1]Reg reporting depts'!$A$5,1,0,COUNTA('[1]Reg reporting depts'!$A:$A),COUNTA('[1]Reg reporting depts'!$5:$5))</definedName>
    <definedName name="Weighted_avg_div_rate_Corp_allocations">'[1]Weighted avg div alloc rates'!$C$8:$AL$22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8" l="1"/>
  <c r="B2" i="8" s="1"/>
  <c r="D11" i="7"/>
  <c r="B5" i="8" l="1"/>
  <c r="B1" i="5" l="1"/>
  <c r="B5" i="5" l="1"/>
  <c r="B4" i="6" s="1"/>
  <c r="B2" i="5"/>
  <c r="B1" i="6" s="1"/>
  <c r="Q5" i="7"/>
  <c r="Q6" i="7"/>
  <c r="D2" i="6" s="1"/>
  <c r="Q7" i="7"/>
  <c r="Q8" i="7"/>
  <c r="Q9" i="7"/>
  <c r="D14" i="7"/>
  <c r="E14" i="7" s="1"/>
  <c r="F9" i="8" l="1"/>
  <c r="G9" i="8"/>
  <c r="F14" i="7"/>
  <c r="D26" i="7"/>
  <c r="D18" i="7"/>
  <c r="D23" i="7"/>
  <c r="D24" i="7"/>
  <c r="D25" i="7"/>
  <c r="I13" i="5"/>
  <c r="D22" i="7"/>
  <c r="D15" i="7"/>
  <c r="D16" i="7"/>
  <c r="D17" i="7"/>
  <c r="C31" i="7"/>
  <c r="F10" i="8" l="1"/>
  <c r="E15" i="7"/>
  <c r="F15" i="7" s="1"/>
  <c r="I10" i="5"/>
  <c r="F15" i="8"/>
  <c r="E23" i="7"/>
  <c r="I12" i="5"/>
  <c r="E25" i="7"/>
  <c r="F17" i="8"/>
  <c r="E18" i="7"/>
  <c r="F13" i="8"/>
  <c r="F12" i="8"/>
  <c r="E17" i="7"/>
  <c r="I11" i="5"/>
  <c r="F16" i="8"/>
  <c r="E24" i="7"/>
  <c r="E26" i="7"/>
  <c r="F18" i="8"/>
  <c r="F11" i="8"/>
  <c r="E16" i="7"/>
  <c r="I9" i="5"/>
  <c r="E22" i="7"/>
  <c r="F14" i="8"/>
  <c r="G14" i="7"/>
  <c r="H9" i="8"/>
  <c r="D34" i="7"/>
  <c r="F12" i="5"/>
  <c r="D33" i="7"/>
  <c r="F11" i="5"/>
  <c r="D35" i="7"/>
  <c r="F13" i="5"/>
  <c r="D32" i="7"/>
  <c r="F10" i="5"/>
  <c r="F9" i="5"/>
  <c r="F8" i="6" s="1"/>
  <c r="D31" i="7"/>
  <c r="F16" i="7" l="1"/>
  <c r="G11" i="8"/>
  <c r="E33" i="7"/>
  <c r="F25" i="7"/>
  <c r="G17" i="8"/>
  <c r="F22" i="7"/>
  <c r="G14" i="8"/>
  <c r="E31" i="7"/>
  <c r="G10" i="8"/>
  <c r="E32" i="7"/>
  <c r="I9" i="8"/>
  <c r="F24" i="7"/>
  <c r="G16" i="8"/>
  <c r="G18" i="8"/>
  <c r="F26" i="7"/>
  <c r="G12" i="8"/>
  <c r="F17" i="7"/>
  <c r="E34" i="7"/>
  <c r="G13" i="8"/>
  <c r="F18" i="7"/>
  <c r="E35" i="7"/>
  <c r="F23" i="7"/>
  <c r="G15" i="8"/>
  <c r="C32" i="7"/>
  <c r="H15" i="8" l="1"/>
  <c r="G23" i="7"/>
  <c r="I15" i="8" s="1"/>
  <c r="G17" i="7"/>
  <c r="H12" i="8"/>
  <c r="F34" i="7"/>
  <c r="G18" i="7"/>
  <c r="H13" i="8"/>
  <c r="F35" i="7"/>
  <c r="G25" i="7"/>
  <c r="I17" i="8" s="1"/>
  <c r="H17" i="8"/>
  <c r="G24" i="7"/>
  <c r="I16" i="8" s="1"/>
  <c r="H16" i="8"/>
  <c r="G22" i="7"/>
  <c r="H14" i="8"/>
  <c r="F31" i="7"/>
  <c r="H18" i="8"/>
  <c r="G26" i="7"/>
  <c r="I18" i="8" s="1"/>
  <c r="H10" i="8"/>
  <c r="G15" i="7"/>
  <c r="F32" i="7"/>
  <c r="G16" i="7"/>
  <c r="H11" i="8"/>
  <c r="F33" i="7"/>
  <c r="C35" i="7"/>
  <c r="C34" i="7"/>
  <c r="C33" i="7"/>
  <c r="I10" i="8" l="1"/>
  <c r="G32" i="7"/>
  <c r="I12" i="8"/>
  <c r="G34" i="7"/>
  <c r="I13" i="8"/>
  <c r="G35" i="7"/>
  <c r="I11" i="8"/>
  <c r="G33" i="7"/>
  <c r="I14" i="8"/>
  <c r="G31" i="7"/>
  <c r="F10" i="6"/>
  <c r="F9" i="6"/>
  <c r="F11" i="6"/>
  <c r="I10" i="6"/>
  <c r="I11" i="6"/>
  <c r="I8" i="6"/>
  <c r="I9" i="6"/>
  <c r="F12" i="6"/>
  <c r="F13" i="6" s="1"/>
  <c r="I12" i="6"/>
  <c r="I13" i="6" s="1"/>
</calcChain>
</file>

<file path=xl/sharedStrings.xml><?xml version="1.0" encoding="utf-8"?>
<sst xmlns="http://schemas.openxmlformats.org/spreadsheetml/2006/main" count="194" uniqueCount="78">
  <si>
    <t>Residential Anytime</t>
  </si>
  <si>
    <t>Residential TOU</t>
  </si>
  <si>
    <t>Controlled Load</t>
  </si>
  <si>
    <t>Capital</t>
  </si>
  <si>
    <t>Metering Service Charge Tariff Class</t>
  </si>
  <si>
    <t>Applicable Network Tariffs</t>
  </si>
  <si>
    <t>MSC Tariff</t>
  </si>
  <si>
    <t>Bill Print Description</t>
  </si>
  <si>
    <t>Annual Charge</t>
  </si>
  <si>
    <t>BLNN2AU</t>
  </si>
  <si>
    <t>MSC MAINT - ANYTIME</t>
  </si>
  <si>
    <t>BLNM1CA</t>
  </si>
  <si>
    <t>MSC CAPITAL - ANYTIME</t>
  </si>
  <si>
    <t>BLNT3AU</t>
  </si>
  <si>
    <t>MSC MAINT - TOU</t>
  </si>
  <si>
    <t>BLNM2CA</t>
  </si>
  <si>
    <t>MSC CAPITAL - TOU</t>
  </si>
  <si>
    <t>Small Business Anytime</t>
  </si>
  <si>
    <t>BLNN1AU</t>
  </si>
  <si>
    <t xml:space="preserve">Small Business TOU </t>
  </si>
  <si>
    <t xml:space="preserve">BLNT2AU
BLNT1AO
</t>
  </si>
  <si>
    <t>BLNC1AU
BLNC2AU</t>
  </si>
  <si>
    <t>MSC MAINT - CONTROLLED LOAD</t>
  </si>
  <si>
    <t>BLNM3CA</t>
  </si>
  <si>
    <t>MSC CAPITAL - CONTROLLED LOAD</t>
  </si>
  <si>
    <t>Metering Service Charge</t>
  </si>
  <si>
    <t>Days in Yr</t>
  </si>
  <si>
    <t>Operating and Maintenace - All Basic Meters</t>
  </si>
  <si>
    <t>2019/20</t>
  </si>
  <si>
    <t>2020/21</t>
  </si>
  <si>
    <t>2021/22</t>
  </si>
  <si>
    <t>2022/23</t>
  </si>
  <si>
    <t>2023/24</t>
  </si>
  <si>
    <t>Small Business anytime</t>
  </si>
  <si>
    <t>Small Business  TOU</t>
  </si>
  <si>
    <t>Capital Recovery - Meters Installed Pre 30 June 15</t>
  </si>
  <si>
    <t>Operating and Maintenance and Capital Recovery</t>
  </si>
  <si>
    <t>Effective from 1 July 2019</t>
  </si>
  <si>
    <t>BLNM5CA</t>
  </si>
  <si>
    <t>BLNM6CA</t>
  </si>
  <si>
    <t>BLNM1NC
BLNM1NM</t>
  </si>
  <si>
    <t>BLNM2NC
BLNM2NM</t>
  </si>
  <si>
    <t>BLNM3NM
BLNM3NC</t>
  </si>
  <si>
    <t>Daily Charge $/Day</t>
  </si>
  <si>
    <t>BLNM5NC
BLNM5NM</t>
  </si>
  <si>
    <t>BLNM6NC
BLNM6NM</t>
  </si>
  <si>
    <t>Table 15.13 Metering X factors for 2019-24</t>
  </si>
  <si>
    <t>Metering X factor</t>
  </si>
  <si>
    <t>Non-Capital</t>
  </si>
  <si>
    <t>2020-21</t>
  </si>
  <si>
    <t>2021-22</t>
  </si>
  <si>
    <t>2022-23</t>
  </si>
  <si>
    <t>2023-24</t>
  </si>
  <si>
    <t>CPI</t>
  </si>
  <si>
    <t>As per Final Decision - Att 15 Alternative control services (April 2019)</t>
  </si>
  <si>
    <t xml:space="preserve">Pricing Scenarios </t>
  </si>
  <si>
    <t>Effective from 1 July 2020</t>
  </si>
  <si>
    <t>Effective from 1 July 2021</t>
  </si>
  <si>
    <t>Effective from 1 July 2022</t>
  </si>
  <si>
    <t>Effective from 1 July 2023</t>
  </si>
  <si>
    <t>$2020-21</t>
  </si>
  <si>
    <t>$2021-22</t>
  </si>
  <si>
    <t>$2022-23</t>
  </si>
  <si>
    <t>$2023-24</t>
  </si>
  <si>
    <t>$2019-20</t>
  </si>
  <si>
    <t>Update CPI</t>
  </si>
  <si>
    <t>Drop down list - select year</t>
  </si>
  <si>
    <t>Controlled Load 1</t>
  </si>
  <si>
    <t>Controlled Load 2</t>
  </si>
  <si>
    <t>BLNC1AU</t>
  </si>
  <si>
    <t>BLNC2AU</t>
  </si>
  <si>
    <t>BLNM4NM
BLNM4NC</t>
  </si>
  <si>
    <t xml:space="preserve">BLNM3CA
</t>
  </si>
  <si>
    <t>BLNM4CA</t>
  </si>
  <si>
    <t>Please note the future prices will increase by CPI each year</t>
  </si>
  <si>
    <t>Annual Charge ($2020/21)</t>
  </si>
  <si>
    <t>Pre-30 June Connections - Capital</t>
  </si>
  <si>
    <t>Operating and Maintenance - All Basic Meters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</si>
</sst>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7" formatCode="&quot;$&quot;#,##0.00;\-&quot;$&quot;#,##0.00"/>
    <numFmt numFmtId="41" formatCode="_-* #,##0_-;\-* #,##0_-;_-* &quot;-&quot;_-;_-@_-"/>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_-* #,##0_-;\-* #,##0_-;_-* &quot;-&quot;??_-;_-@_-"/>
    <numFmt numFmtId="168" formatCode="#,##0.0,,_ ;\(#,##0.0,,\)"/>
    <numFmt numFmtId="169" formatCode="0.0%"/>
    <numFmt numFmtId="170" formatCode="&quot;$&quot;#,##0.00"/>
    <numFmt numFmtId="171" formatCode="_(#,##0.00_);_(\(#,##0.00\);_(&quot;-&quot;??_);_(@_)"/>
    <numFmt numFmtId="172" formatCode="_(* #,##0_);_(* \(#,##0\);_(* &quot;-&quot;?_);_(@_)"/>
    <numFmt numFmtId="173" formatCode="#,##0,;\-#,##0,"/>
    <numFmt numFmtId="174" formatCode="#,##0;[Red]\(#,##0\)"/>
    <numFmt numFmtId="175" formatCode="&quot;$&quot;#,##0.00000;\-&quot;$&quot;#,##0.00000"/>
    <numFmt numFmtId="176" formatCode="0.0000%"/>
    <numFmt numFmtId="177" formatCode="_-&quot;$&quot;* #,##0.00000_-;\-&quot;$&quot;* #,##0.00000_-;_-&quot;$&quot;* &quot;-&quot;??_-;_-@_-"/>
  </numFmts>
  <fonts count="78">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0"/>
      <color theme="1"/>
      <name val="Arial"/>
      <family val="2"/>
    </font>
    <font>
      <b/>
      <sz val="10"/>
      <color theme="1"/>
      <name val="Arial"/>
      <family val="2"/>
    </font>
    <font>
      <sz val="9"/>
      <color theme="1"/>
      <name val="Arial"/>
      <family val="2"/>
    </font>
    <font>
      <sz val="10"/>
      <name val="Arial"/>
      <family val="2"/>
    </font>
    <font>
      <b/>
      <sz val="10"/>
      <name val="Arial"/>
      <family val="2"/>
    </font>
    <font>
      <b/>
      <sz val="12"/>
      <name val="Arial"/>
      <family val="2"/>
    </font>
    <font>
      <sz val="10"/>
      <color indexed="64"/>
      <name val="Arial"/>
      <family val="2"/>
    </font>
    <font>
      <sz val="9"/>
      <name val="Arial"/>
      <family val="2"/>
    </font>
    <font>
      <sz val="10"/>
      <name val="MS Sans Serif"/>
      <family val="2"/>
    </font>
    <font>
      <sz val="8"/>
      <name val="Arial"/>
      <family val="2"/>
    </font>
    <font>
      <sz val="10"/>
      <color indexed="8"/>
      <name val="MS Sans Serif"/>
      <family val="2"/>
    </font>
    <font>
      <sz val="10"/>
      <color indexed="8"/>
      <name val="Arial"/>
      <family val="2"/>
    </font>
    <font>
      <sz val="10"/>
      <color indexed="9"/>
      <name val="Arial"/>
      <family val="2"/>
    </font>
    <font>
      <sz val="10"/>
      <color indexed="20"/>
      <name val="Arial"/>
      <family val="2"/>
    </font>
    <font>
      <sz val="12"/>
      <name val="Tms Rmn"/>
    </font>
    <font>
      <sz val="10"/>
      <name val="Franklin Gothic Book"/>
      <family val="2"/>
    </font>
    <font>
      <b/>
      <sz val="14"/>
      <name val="Arial"/>
      <family val="2"/>
    </font>
    <font>
      <b/>
      <i/>
      <sz val="14"/>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color indexed="52"/>
      <name val="Arial"/>
      <family val="2"/>
    </font>
    <font>
      <b/>
      <sz val="10"/>
      <color indexed="9"/>
      <name val="Arial"/>
      <family val="2"/>
    </font>
    <font>
      <sz val="11"/>
      <name val="Franklin Gothic Book"/>
      <family val="2"/>
    </font>
    <font>
      <sz val="11"/>
      <color indexed="8"/>
      <name val="Calibri"/>
      <family val="2"/>
    </font>
    <font>
      <sz val="11"/>
      <color theme="1"/>
      <name val="Verdana"/>
      <family val="2"/>
    </font>
    <font>
      <i/>
      <sz val="10"/>
      <color indexed="23"/>
      <name val="Arial"/>
      <family val="2"/>
    </font>
    <font>
      <sz val="10"/>
      <color indexed="17"/>
      <name val="Arial"/>
      <family val="2"/>
    </font>
    <font>
      <sz val="10"/>
      <color indexed="43"/>
      <name val="Arial"/>
      <family val="2"/>
    </font>
    <font>
      <b/>
      <sz val="8"/>
      <color indexed="8"/>
      <name val="Tahoma"/>
      <family val="2"/>
    </font>
    <font>
      <b/>
      <sz val="15"/>
      <color indexed="56"/>
      <name val="Arial"/>
      <family val="2"/>
    </font>
    <font>
      <b/>
      <sz val="13"/>
      <color indexed="56"/>
      <name val="Arial"/>
      <family val="2"/>
    </font>
    <font>
      <b/>
      <sz val="11"/>
      <color indexed="56"/>
      <name val="Arial"/>
      <family val="2"/>
    </font>
    <font>
      <u/>
      <sz val="8"/>
      <color indexed="12"/>
      <name val="Arial"/>
      <family val="2"/>
    </font>
    <font>
      <u/>
      <sz val="10"/>
      <color theme="10"/>
      <name val="Arial"/>
      <family val="2"/>
    </font>
    <font>
      <sz val="10"/>
      <color indexed="12"/>
      <name val="Arial"/>
      <family val="2"/>
    </font>
    <font>
      <sz val="10"/>
      <color indexed="62"/>
      <name val="Arial"/>
      <family val="2"/>
    </font>
    <font>
      <sz val="10"/>
      <color indexed="52"/>
      <name val="Arial"/>
      <family val="2"/>
    </font>
    <font>
      <sz val="10"/>
      <color indexed="60"/>
      <name val="Arial"/>
      <family val="2"/>
    </font>
    <font>
      <sz val="7"/>
      <name val="Small Fonts"/>
      <family val="2"/>
    </font>
    <font>
      <sz val="10"/>
      <name val="Helvetica"/>
    </font>
    <font>
      <b/>
      <i/>
      <sz val="16"/>
      <name val="Helv"/>
    </font>
    <font>
      <sz val="9"/>
      <color theme="1"/>
      <name val="Calibri"/>
      <family val="2"/>
      <scheme val="minor"/>
    </font>
    <font>
      <sz val="10"/>
      <name val="Arial Unicode MS"/>
      <family val="2"/>
    </font>
    <font>
      <b/>
      <sz val="10"/>
      <color indexed="63"/>
      <name val="Arial"/>
      <family val="2"/>
    </font>
    <font>
      <b/>
      <sz val="10"/>
      <name val="MS Sans Serif"/>
      <family val="2"/>
    </font>
    <font>
      <sz val="8"/>
      <color indexed="38"/>
      <name val="Arial"/>
      <family val="2"/>
    </font>
    <font>
      <b/>
      <sz val="9"/>
      <name val="Arial"/>
      <family val="2"/>
    </font>
    <font>
      <b/>
      <i/>
      <sz val="16"/>
      <name val="Arial"/>
      <family val="2"/>
    </font>
    <font>
      <b/>
      <sz val="12"/>
      <color indexed="32"/>
      <name val="Arial"/>
      <family val="2"/>
    </font>
    <font>
      <i/>
      <sz val="11"/>
      <name val="Arial"/>
      <family val="2"/>
    </font>
    <font>
      <sz val="11"/>
      <name val="Arial"/>
      <family val="2"/>
    </font>
    <font>
      <sz val="10"/>
      <name val="Helv"/>
      <family val="2"/>
    </font>
    <font>
      <b/>
      <sz val="11"/>
      <name val="Times New Roman"/>
      <family val="1"/>
    </font>
    <font>
      <b/>
      <sz val="18"/>
      <color indexed="56"/>
      <name val="Cambria"/>
      <family val="2"/>
    </font>
    <font>
      <b/>
      <sz val="10"/>
      <color indexed="8"/>
      <name val="Arial"/>
      <family val="2"/>
    </font>
    <font>
      <sz val="10"/>
      <color indexed="10"/>
      <name val="Arial"/>
      <family val="2"/>
    </font>
    <font>
      <sz val="10"/>
      <color indexed="58"/>
      <name val="Arial"/>
      <family val="2"/>
    </font>
    <font>
      <i/>
      <sz val="10"/>
      <color theme="1"/>
      <name val="Arial"/>
      <family val="2"/>
    </font>
    <font>
      <b/>
      <sz val="10"/>
      <color rgb="FFFFFFFF"/>
      <name val="Arial"/>
      <family val="2"/>
    </font>
    <font>
      <b/>
      <sz val="10"/>
      <color rgb="FFFF0000"/>
      <name val="Arial"/>
      <family val="2"/>
    </font>
    <font>
      <sz val="8"/>
      <name val="Calibri"/>
      <family val="2"/>
      <scheme val="minor"/>
    </font>
    <font>
      <i/>
      <sz val="11"/>
      <color theme="1"/>
      <name val="Calibri"/>
      <family val="2"/>
      <scheme val="minor"/>
    </font>
    <font>
      <sz val="8"/>
      <color theme="1"/>
      <name val="Arial"/>
      <family val="2"/>
    </font>
    <font>
      <b/>
      <sz val="9"/>
      <color rgb="FFFFFFFF"/>
      <name val="Arial"/>
      <family val="2"/>
    </font>
    <font>
      <i/>
      <sz val="9"/>
      <color theme="1"/>
      <name val="Arial"/>
      <family val="2"/>
    </font>
  </fonts>
  <fills count="46">
    <fill>
      <patternFill patternType="none"/>
    </fill>
    <fill>
      <patternFill patternType="gray125"/>
    </fill>
    <fill>
      <patternFill patternType="solid">
        <fgColor rgb="FFFFFFCC"/>
      </patternFill>
    </fill>
    <fill>
      <patternFill patternType="solid">
        <fgColor theme="5" tint="0.59999389629810485"/>
        <bgColor indexed="65"/>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58"/>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gray0625">
        <bgColor indexed="4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solid">
        <fgColor rgb="FF006A71"/>
        <bgColor indexed="64"/>
      </patternFill>
    </fill>
    <fill>
      <patternFill patternType="solid">
        <fgColor rgb="FFE5E5E6"/>
        <bgColor indexed="64"/>
      </patternFill>
    </fill>
    <fill>
      <patternFill patternType="solid">
        <fgColor rgb="FFCCCBCD"/>
        <bgColor indexed="64"/>
      </patternFill>
    </fill>
    <fill>
      <patternFill patternType="solid">
        <fgColor rgb="FFFFFF00"/>
        <bgColor indexed="64"/>
      </patternFill>
    </fill>
    <fill>
      <patternFill patternType="solid">
        <fgColor theme="6" tint="0.79998168889431442"/>
        <bgColor indexed="64"/>
      </patternFill>
    </fill>
    <fill>
      <patternFill patternType="solid">
        <fgColor rgb="FF106470"/>
        <bgColor indexed="64"/>
      </patternFill>
    </fill>
    <fill>
      <patternFill patternType="solid">
        <fgColor theme="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7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auto="1"/>
      </top>
      <bottom/>
      <diagonal/>
    </border>
    <border>
      <left/>
      <right/>
      <top style="thin">
        <color indexed="64"/>
      </top>
      <bottom style="thin">
        <color indexed="64"/>
      </bottom>
      <diagonal/>
    </border>
    <border>
      <left/>
      <right/>
      <top style="double">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ck">
        <color rgb="FFFFFFFF"/>
      </right>
      <top style="thick">
        <color rgb="FFFFFFFF"/>
      </top>
      <bottom style="thick">
        <color rgb="FFFFFFFF"/>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ck">
        <color rgb="FFFFFFFF"/>
      </bottom>
      <diagonal/>
    </border>
    <border>
      <left/>
      <right style="thick">
        <color rgb="FFFFFFFF"/>
      </right>
      <top style="medium">
        <color indexed="64"/>
      </top>
      <bottom style="thick">
        <color rgb="FFFFFFFF"/>
      </bottom>
      <diagonal/>
    </border>
    <border>
      <left style="thin">
        <color indexed="64"/>
      </left>
      <right/>
      <top style="medium">
        <color indexed="64"/>
      </top>
      <bottom style="thick">
        <color rgb="FFFFFFFF"/>
      </bottom>
      <diagonal/>
    </border>
    <border>
      <left style="medium">
        <color indexed="64"/>
      </left>
      <right style="thick">
        <color rgb="FFFFFFFF"/>
      </right>
      <top style="thick">
        <color rgb="FFFFFFFF"/>
      </top>
      <bottom style="thick">
        <color rgb="FFFFFFFF"/>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theme="0"/>
      </top>
      <bottom style="thin">
        <color indexed="64"/>
      </bottom>
      <diagonal/>
    </border>
    <border>
      <left style="thin">
        <color indexed="64"/>
      </left>
      <right style="medium">
        <color theme="0"/>
      </right>
      <top style="medium">
        <color theme="0"/>
      </top>
      <bottom style="thin">
        <color indexed="64"/>
      </bottom>
      <diagonal/>
    </border>
    <border>
      <left style="thin">
        <color indexed="64"/>
      </left>
      <right style="thin">
        <color indexed="64"/>
      </right>
      <top style="thin">
        <color indexed="64"/>
      </top>
      <bottom style="medium">
        <color theme="0"/>
      </bottom>
      <diagonal/>
    </border>
    <border>
      <left style="thin">
        <color indexed="64"/>
      </left>
      <right style="medium">
        <color theme="0"/>
      </right>
      <top style="thin">
        <color indexed="64"/>
      </top>
      <bottom style="medium">
        <color theme="0"/>
      </bottom>
      <diagonal/>
    </border>
    <border>
      <left/>
      <right style="thin">
        <color indexed="64"/>
      </right>
      <top style="medium">
        <color theme="0"/>
      </top>
      <bottom style="thin">
        <color indexed="64"/>
      </bottom>
      <diagonal/>
    </border>
    <border>
      <left/>
      <right style="thin">
        <color indexed="64"/>
      </right>
      <top style="thin">
        <color indexed="64"/>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s>
  <cellStyleXfs count="361">
    <xf numFmtId="0" fontId="0" fillId="0" borderId="0"/>
    <xf numFmtId="44" fontId="3" fillId="0" borderId="0" applyFont="0" applyFill="0" applyBorder="0" applyAlignment="0" applyProtection="0"/>
    <xf numFmtId="9" fontId="3"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168" fontId="7" fillId="4" borderId="0" applyNumberFormat="0" applyFont="0" applyBorder="0" applyAlignment="0">
      <alignment vertical="center"/>
    </xf>
    <xf numFmtId="44" fontId="7" fillId="0" borderId="0" applyFont="0" applyFill="0" applyBorder="0" applyAlignment="0" applyProtection="0"/>
    <xf numFmtId="0" fontId="10" fillId="0" borderId="0"/>
    <xf numFmtId="0" fontId="3" fillId="0" borderId="0"/>
    <xf numFmtId="0" fontId="12" fillId="0" borderId="0"/>
    <xf numFmtId="9" fontId="12" fillId="0" borderId="0" applyFont="0" applyFill="0" applyBorder="0" applyAlignment="0" applyProtection="0"/>
    <xf numFmtId="166" fontId="3" fillId="0" borderId="0" applyFont="0" applyFill="0" applyBorder="0" applyAlignment="0" applyProtection="0"/>
    <xf numFmtId="0" fontId="7" fillId="0" borderId="0"/>
    <xf numFmtId="9" fontId="7"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4" fillId="0" borderId="0"/>
    <xf numFmtId="9" fontId="3"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3" fillId="0" borderId="0"/>
    <xf numFmtId="0" fontId="14" fillId="0" borderId="0" applyNumberFormat="0" applyFont="0" applyFill="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3" fillId="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4" borderId="0" applyNumberFormat="0" applyBorder="0" applyAlignment="0" applyProtection="0"/>
    <xf numFmtId="0" fontId="17" fillId="8" borderId="0" applyNumberFormat="0" applyBorder="0" applyAlignment="0" applyProtection="0"/>
    <xf numFmtId="164" fontId="7" fillId="5" borderId="0" applyNumberFormat="0" applyFont="0" applyBorder="0" applyAlignment="0">
      <alignment horizontal="right"/>
    </xf>
    <xf numFmtId="0" fontId="18" fillId="0" borderId="0" applyNumberFormat="0" applyFill="0" applyBorder="0" applyAlignment="0" applyProtection="0"/>
    <xf numFmtId="0" fontId="19" fillId="0" borderId="0"/>
    <xf numFmtId="170" fontId="13" fillId="0" borderId="0" applyFill="0"/>
    <xf numFmtId="170" fontId="13" fillId="0" borderId="0">
      <alignment horizontal="center"/>
    </xf>
    <xf numFmtId="0" fontId="13" fillId="0" borderId="0" applyFill="0">
      <alignment horizontal="center"/>
    </xf>
    <xf numFmtId="170" fontId="20" fillId="0" borderId="8" applyFill="0"/>
    <xf numFmtId="0" fontId="7" fillId="0" borderId="0" applyFont="0" applyAlignment="0"/>
    <xf numFmtId="0" fontId="21" fillId="0" borderId="0" applyFill="0">
      <alignment vertical="top"/>
    </xf>
    <xf numFmtId="0" fontId="20" fillId="0" borderId="0" applyFill="0">
      <alignment horizontal="left" vertical="top"/>
    </xf>
    <xf numFmtId="170" fontId="9" fillId="0" borderId="6" applyFill="0"/>
    <xf numFmtId="0" fontId="7" fillId="0" borderId="0" applyNumberFormat="0" applyFont="0" applyAlignment="0"/>
    <xf numFmtId="0" fontId="21" fillId="0" borderId="0" applyFill="0">
      <alignment wrapText="1"/>
    </xf>
    <xf numFmtId="0" fontId="20" fillId="0" borderId="0" applyFill="0">
      <alignment horizontal="left" vertical="top" wrapText="1"/>
    </xf>
    <xf numFmtId="170" fontId="22" fillId="0" borderId="0" applyFill="0"/>
    <xf numFmtId="0" fontId="23" fillId="0" borderId="0" applyNumberFormat="0" applyFont="0" applyAlignment="0">
      <alignment horizontal="center"/>
    </xf>
    <xf numFmtId="0" fontId="24" fillId="0" borderId="0" applyFill="0">
      <alignment vertical="top" wrapText="1"/>
    </xf>
    <xf numFmtId="0" fontId="9" fillId="0" borderId="0" applyFill="0">
      <alignment horizontal="left" vertical="top" wrapText="1"/>
    </xf>
    <xf numFmtId="170" fontId="7" fillId="0" borderId="0" applyFill="0"/>
    <xf numFmtId="0" fontId="23" fillId="0" borderId="0" applyNumberFormat="0" applyFont="0" applyAlignment="0">
      <alignment horizontal="center"/>
    </xf>
    <xf numFmtId="0" fontId="25" fillId="0" borderId="0" applyFill="0">
      <alignment vertical="center" wrapText="1"/>
    </xf>
    <xf numFmtId="0" fontId="26" fillId="0" borderId="0">
      <alignment horizontal="left" vertical="center" wrapText="1"/>
    </xf>
    <xf numFmtId="170" fontId="11" fillId="0" borderId="0" applyFill="0"/>
    <xf numFmtId="0" fontId="23" fillId="0" borderId="0" applyNumberFormat="0" applyFont="0" applyAlignment="0">
      <alignment horizontal="center"/>
    </xf>
    <xf numFmtId="0" fontId="27" fillId="0" borderId="0" applyFill="0">
      <alignment horizontal="center" vertical="center" wrapText="1"/>
    </xf>
    <xf numFmtId="0" fontId="7" fillId="0" borderId="0" applyFill="0">
      <alignment horizontal="center" vertical="center" wrapText="1"/>
    </xf>
    <xf numFmtId="170" fontId="28" fillId="0" borderId="0" applyFill="0"/>
    <xf numFmtId="0" fontId="23"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0" fontId="31" fillId="0" borderId="0" applyFill="0"/>
    <xf numFmtId="0" fontId="23" fillId="0" borderId="0" applyNumberFormat="0" applyFont="0" applyAlignment="0">
      <alignment horizontal="center"/>
    </xf>
    <xf numFmtId="0" fontId="32" fillId="0" borderId="0">
      <alignment horizontal="center" wrapText="1"/>
    </xf>
    <xf numFmtId="0" fontId="28" fillId="0" borderId="0" applyFill="0">
      <alignment horizontal="center" wrapText="1"/>
    </xf>
    <xf numFmtId="0" fontId="33" fillId="25" borderId="9" applyNumberFormat="0" applyAlignment="0" applyProtection="0"/>
    <xf numFmtId="0" fontId="34" fillId="26" borderId="10" applyNumberFormat="0" applyAlignment="0" applyProtection="0"/>
    <xf numFmtId="171"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43" fontId="1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5"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0" fontId="11" fillId="0" borderId="0" applyFont="0" applyFill="0" applyBorder="0" applyAlignment="0" applyProtection="0"/>
    <xf numFmtId="0" fontId="38" fillId="0" borderId="0" applyNumberFormat="0" applyFill="0" applyBorder="0" applyAlignment="0" applyProtection="0"/>
    <xf numFmtId="0" fontId="39" fillId="9" borderId="0" applyNumberFormat="0" applyBorder="0" applyAlignment="0" applyProtection="0"/>
    <xf numFmtId="0" fontId="40" fillId="27" borderId="0"/>
    <xf numFmtId="38" fontId="13" fillId="5" borderId="0" applyNumberFormat="0" applyBorder="0" applyAlignment="0" applyProtection="0"/>
    <xf numFmtId="169" fontId="7" fillId="28" borderId="4" applyNumberFormat="0" applyFont="0" applyBorder="0" applyAlignment="0" applyProtection="0"/>
    <xf numFmtId="169" fontId="7" fillId="28" borderId="4" applyNumberFormat="0" applyFont="0" applyBorder="0" applyAlignment="0" applyProtection="0"/>
    <xf numFmtId="37" fontId="41" fillId="0" borderId="5">
      <alignment vertical="center"/>
    </xf>
    <xf numFmtId="0" fontId="9" fillId="0" borderId="5" applyNumberFormat="0" applyAlignment="0" applyProtection="0">
      <alignment horizontal="left" vertical="center"/>
    </xf>
    <xf numFmtId="0" fontId="9" fillId="0" borderId="7">
      <alignment horizontal="left" vertical="center"/>
    </xf>
    <xf numFmtId="0" fontId="42" fillId="0" borderId="11" applyNumberFormat="0" applyFill="0" applyAlignment="0" applyProtection="0"/>
    <xf numFmtId="0" fontId="43" fillId="0" borderId="12" applyNumberFormat="0" applyFill="0" applyAlignment="0" applyProtection="0"/>
    <xf numFmtId="0" fontId="44" fillId="0" borderId="13"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alignment vertical="top"/>
    </xf>
    <xf numFmtId="41" fontId="11" fillId="5" borderId="0" applyFont="0" applyBorder="0" applyAlignment="0"/>
    <xf numFmtId="41" fontId="11" fillId="5" borderId="0" applyFont="0" applyBorder="0" applyAlignment="0"/>
    <xf numFmtId="41" fontId="11" fillId="5" borderId="0" applyFont="0" applyBorder="0" applyAlignment="0"/>
    <xf numFmtId="169" fontId="11" fillId="5" borderId="0" applyFont="0" applyBorder="0" applyAlignment="0"/>
    <xf numFmtId="169" fontId="11" fillId="5" borderId="0" applyFont="0" applyBorder="0" applyAlignment="0"/>
    <xf numFmtId="169" fontId="11" fillId="5" borderId="0" applyFont="0" applyBorder="0" applyAlignment="0"/>
    <xf numFmtId="171" fontId="47" fillId="5" borderId="0">
      <protection locked="0"/>
    </xf>
    <xf numFmtId="10" fontId="13" fillId="29" borderId="4" applyNumberFormat="0" applyBorder="0" applyAlignment="0" applyProtection="0"/>
    <xf numFmtId="0" fontId="48" fillId="12" borderId="9" applyNumberFormat="0" applyAlignment="0" applyProtection="0"/>
    <xf numFmtId="0" fontId="48" fillId="12" borderId="9" applyNumberFormat="0" applyAlignment="0" applyProtection="0"/>
    <xf numFmtId="0" fontId="48" fillId="12" borderId="9" applyNumberFormat="0" applyAlignment="0" applyProtection="0"/>
    <xf numFmtId="164" fontId="7" fillId="30" borderId="0" applyFont="0" applyBorder="0" applyAlignment="0">
      <alignment horizontal="right"/>
      <protection locked="0"/>
    </xf>
    <xf numFmtId="3" fontId="7" fillId="6" borderId="0" applyNumberFormat="0" applyFont="0" applyBorder="0" applyAlignment="0">
      <alignment horizontal="right"/>
      <protection locked="0"/>
    </xf>
    <xf numFmtId="3" fontId="7" fillId="6" borderId="0" applyNumberFormat="0" applyFont="0" applyBorder="0" applyAlignment="0">
      <alignment horizontal="right"/>
      <protection locked="0"/>
    </xf>
    <xf numFmtId="3" fontId="7" fillId="6" borderId="0" applyNumberFormat="0" applyFont="0" applyBorder="0" applyAlignment="0">
      <alignment horizontal="right"/>
      <protection locked="0"/>
    </xf>
    <xf numFmtId="3" fontId="7" fillId="6" borderId="0" applyNumberFormat="0" applyFont="0" applyBorder="0" applyAlignment="0">
      <alignment horizontal="right"/>
      <protection locked="0"/>
    </xf>
    <xf numFmtId="164" fontId="7" fillId="30" borderId="0" applyFont="0" applyBorder="0" applyAlignment="0">
      <alignment horizontal="right"/>
      <protection locked="0"/>
    </xf>
    <xf numFmtId="164" fontId="7" fillId="30" borderId="0" applyFont="0" applyBorder="0" applyAlignment="0">
      <alignment horizontal="right"/>
      <protection locked="0"/>
    </xf>
    <xf numFmtId="10" fontId="7" fillId="30" borderId="0" applyFont="0" applyBorder="0">
      <alignment horizontal="right"/>
      <protection locked="0"/>
    </xf>
    <xf numFmtId="10" fontId="7" fillId="6" borderId="0" applyFont="0" applyBorder="0">
      <alignment horizontal="right"/>
      <protection locked="0"/>
    </xf>
    <xf numFmtId="10" fontId="7" fillId="6" borderId="0" applyFont="0" applyBorder="0">
      <alignment horizontal="right"/>
      <protection locked="0"/>
    </xf>
    <xf numFmtId="10" fontId="7" fillId="6" borderId="0" applyFont="0" applyBorder="0">
      <alignment horizontal="right"/>
      <protection locked="0"/>
    </xf>
    <xf numFmtId="10" fontId="7" fillId="6" borderId="0" applyFont="0" applyBorder="0">
      <alignment horizontal="right"/>
      <protection locked="0"/>
    </xf>
    <xf numFmtId="10" fontId="7" fillId="30" borderId="0" applyFont="0" applyBorder="0">
      <alignment horizontal="right"/>
      <protection locked="0"/>
    </xf>
    <xf numFmtId="10" fontId="7" fillId="30" borderId="0" applyFont="0" applyBorder="0">
      <alignment horizontal="right"/>
      <protection locked="0"/>
    </xf>
    <xf numFmtId="3" fontId="7" fillId="6" borderId="0" applyNumberFormat="0" applyFont="0" applyBorder="0" applyAlignment="0">
      <alignment horizontal="right"/>
      <protection locked="0"/>
    </xf>
    <xf numFmtId="10" fontId="11" fillId="31" borderId="0" applyBorder="0" applyAlignment="0">
      <protection locked="0"/>
    </xf>
    <xf numFmtId="172" fontId="7" fillId="28" borderId="0" applyFont="0" applyBorder="0">
      <alignment horizontal="right"/>
      <protection locked="0"/>
    </xf>
    <xf numFmtId="172" fontId="7" fillId="28" borderId="0" applyFont="0" applyBorder="0">
      <alignment horizontal="right"/>
      <protection locked="0"/>
    </xf>
    <xf numFmtId="172" fontId="7" fillId="28" borderId="0" applyFont="0" applyBorder="0">
      <alignment horizontal="right"/>
      <protection locked="0"/>
    </xf>
    <xf numFmtId="10" fontId="8" fillId="28" borderId="0" applyFont="0" applyBorder="0" applyAlignment="0">
      <alignment horizontal="left"/>
      <protection locked="0"/>
    </xf>
    <xf numFmtId="164" fontId="7" fillId="28" borderId="0" applyFont="0" applyBorder="0">
      <alignment horizontal="right"/>
      <protection locked="0"/>
    </xf>
    <xf numFmtId="164" fontId="7" fillId="29" borderId="0" applyFont="0" applyBorder="0">
      <alignment horizontal="right"/>
      <protection locked="0"/>
    </xf>
    <xf numFmtId="164" fontId="7" fillId="29" borderId="0" applyFont="0" applyBorder="0">
      <alignment horizontal="right"/>
      <protection locked="0"/>
    </xf>
    <xf numFmtId="164" fontId="7" fillId="29" borderId="0" applyFont="0" applyBorder="0">
      <alignment horizontal="right"/>
      <protection locked="0"/>
    </xf>
    <xf numFmtId="9" fontId="8" fillId="29" borderId="0" applyFont="0" applyBorder="0">
      <alignment horizontal="right"/>
      <protection locked="0"/>
    </xf>
    <xf numFmtId="41" fontId="7" fillId="29" borderId="0" applyFont="0" applyBorder="0">
      <alignment horizontal="right"/>
      <protection locked="0"/>
    </xf>
    <xf numFmtId="0" fontId="49" fillId="0" borderId="14" applyNumberFormat="0" applyFill="0" applyAlignment="0" applyProtection="0"/>
    <xf numFmtId="0" fontId="50" fillId="32" borderId="0" applyNumberFormat="0" applyBorder="0" applyAlignment="0" applyProtection="0"/>
    <xf numFmtId="37" fontId="51" fillId="0" borderId="0"/>
    <xf numFmtId="167" fontId="11" fillId="5" borderId="3" applyNumberFormat="0" applyFont="0" applyBorder="0" applyAlignment="0">
      <alignment horizontal="right"/>
    </xf>
    <xf numFmtId="173" fontId="52" fillId="0" borderId="0"/>
    <xf numFmtId="0" fontId="53" fillId="0" borderId="0"/>
    <xf numFmtId="0" fontId="7" fillId="0" borderId="0"/>
    <xf numFmtId="0" fontId="6" fillId="0" borderId="0"/>
    <xf numFmtId="0" fontId="54" fillId="0" borderId="0"/>
    <xf numFmtId="0" fontId="37" fillId="0" borderId="0"/>
    <xf numFmtId="0" fontId="26" fillId="0" borderId="0"/>
    <xf numFmtId="0" fontId="37" fillId="0" borderId="0"/>
    <xf numFmtId="0" fontId="26" fillId="0" borderId="0"/>
    <xf numFmtId="0" fontId="37" fillId="0" borderId="0"/>
    <xf numFmtId="0" fontId="26" fillId="0" borderId="0"/>
    <xf numFmtId="0" fontId="6" fillId="0" borderId="0"/>
    <xf numFmtId="0" fontId="26" fillId="0" borderId="0"/>
    <xf numFmtId="0" fontId="26" fillId="0" borderId="0"/>
    <xf numFmtId="0" fontId="26" fillId="0" borderId="0"/>
    <xf numFmtId="0" fontId="26" fillId="0" borderId="0"/>
    <xf numFmtId="0" fontId="26" fillId="0" borderId="0"/>
    <xf numFmtId="0" fontId="7" fillId="0" borderId="0">
      <alignment vertical="top"/>
    </xf>
    <xf numFmtId="0" fontId="37" fillId="0" borderId="0"/>
    <xf numFmtId="0" fontId="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 fillId="0" borderId="0"/>
    <xf numFmtId="0" fontId="7" fillId="0" borderId="0"/>
    <xf numFmtId="0" fontId="5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top"/>
    </xf>
    <xf numFmtId="0" fontId="7" fillId="0" borderId="0">
      <alignment vertical="top"/>
    </xf>
    <xf numFmtId="0" fontId="35" fillId="0" borderId="0"/>
    <xf numFmtId="0" fontId="3" fillId="0" borderId="0"/>
    <xf numFmtId="0" fontId="15" fillId="0" borderId="0"/>
    <xf numFmtId="0" fontId="7" fillId="0" borderId="0"/>
    <xf numFmtId="0" fontId="7" fillId="0" borderId="0"/>
    <xf numFmtId="0" fontId="7" fillId="0" borderId="0"/>
    <xf numFmtId="0" fontId="3" fillId="0" borderId="0"/>
    <xf numFmtId="0" fontId="7" fillId="0" borderId="0"/>
    <xf numFmtId="0" fontId="37" fillId="0" borderId="0"/>
    <xf numFmtId="0" fontId="7" fillId="0" borderId="0"/>
    <xf numFmtId="0" fontId="3" fillId="0" borderId="0"/>
    <xf numFmtId="0" fontId="7" fillId="0" borderId="0"/>
    <xf numFmtId="0" fontId="7" fillId="0" borderId="0">
      <alignment vertical="top"/>
    </xf>
    <xf numFmtId="0" fontId="11" fillId="0" borderId="0"/>
    <xf numFmtId="0" fontId="36" fillId="2" borderId="1" applyNumberFormat="0" applyFont="0" applyAlignment="0" applyProtection="0"/>
    <xf numFmtId="0" fontId="7" fillId="33" borderId="15" applyNumberFormat="0" applyFont="0" applyAlignment="0" applyProtection="0"/>
    <xf numFmtId="0" fontId="56" fillId="25" borderId="16" applyNumberFormat="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1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0" fontId="12" fillId="0" borderId="0" applyNumberFormat="0" applyFont="0" applyFill="0" applyBorder="0" applyAlignment="0" applyProtection="0">
      <alignment horizontal="left"/>
    </xf>
    <xf numFmtId="15" fontId="12" fillId="0" borderId="0" applyFont="0" applyFill="0" applyBorder="0" applyAlignment="0" applyProtection="0"/>
    <xf numFmtId="4" fontId="12" fillId="0" borderId="0" applyFont="0" applyFill="0" applyBorder="0" applyAlignment="0" applyProtection="0"/>
    <xf numFmtId="0" fontId="57" fillId="0" borderId="17">
      <alignment horizontal="center"/>
    </xf>
    <xf numFmtId="3" fontId="12" fillId="0" borderId="0" applyFont="0" applyFill="0" applyBorder="0" applyAlignment="0" applyProtection="0"/>
    <xf numFmtId="0" fontId="12" fillId="34" borderId="0" applyNumberFormat="0" applyFont="0" applyBorder="0" applyAlignment="0" applyProtection="0"/>
    <xf numFmtId="4" fontId="13" fillId="5" borderId="0" applyFill="0"/>
    <xf numFmtId="0" fontId="58" fillId="0" borderId="0">
      <alignment horizontal="left" indent="7"/>
    </xf>
    <xf numFmtId="0" fontId="13" fillId="0" borderId="0" applyFill="0">
      <alignment horizontal="left" indent="7"/>
    </xf>
    <xf numFmtId="174" fontId="59" fillId="0" borderId="2" applyFill="0">
      <alignment horizontal="right"/>
    </xf>
    <xf numFmtId="0" fontId="8" fillId="0" borderId="4" applyNumberFormat="0" applyFont="0" applyBorder="0">
      <alignment horizontal="right"/>
    </xf>
    <xf numFmtId="0" fontId="60" fillId="0" borderId="0" applyFill="0"/>
    <xf numFmtId="0" fontId="9" fillId="0" borderId="0" applyFill="0"/>
    <xf numFmtId="174" fontId="59" fillId="0" borderId="2" applyFill="0"/>
    <xf numFmtId="0" fontId="7" fillId="0" borderId="0" applyNumberFormat="0" applyFont="0" applyBorder="0" applyAlignment="0"/>
    <xf numFmtId="0" fontId="24" fillId="0" borderId="0" applyFill="0">
      <alignment horizontal="left" indent="1"/>
    </xf>
    <xf numFmtId="0" fontId="61" fillId="0" borderId="0" applyFill="0">
      <alignment horizontal="left" indent="1"/>
    </xf>
    <xf numFmtId="174" fontId="11" fillId="0" borderId="0" applyFill="0"/>
    <xf numFmtId="0" fontId="7" fillId="0" borderId="0" applyNumberFormat="0" applyFont="0" applyFill="0" applyBorder="0" applyAlignment="0"/>
    <xf numFmtId="0" fontId="24" fillId="0" borderId="0" applyFill="0">
      <alignment horizontal="left" indent="2"/>
    </xf>
    <xf numFmtId="0" fontId="9" fillId="0" borderId="0" applyFill="0">
      <alignment horizontal="left" indent="2"/>
    </xf>
    <xf numFmtId="174" fontId="11" fillId="0" borderId="0" applyFill="0"/>
    <xf numFmtId="0" fontId="7" fillId="0" borderId="0" applyNumberFormat="0" applyFont="0" applyBorder="0" applyAlignment="0"/>
    <xf numFmtId="0" fontId="62" fillId="0" borderId="0">
      <alignment horizontal="left" indent="3"/>
    </xf>
    <xf numFmtId="0" fontId="63" fillId="0" borderId="0" applyFill="0">
      <alignment horizontal="left" indent="3"/>
    </xf>
    <xf numFmtId="174" fontId="11" fillId="0" borderId="0" applyFill="0"/>
    <xf numFmtId="0" fontId="7" fillId="0" borderId="0" applyNumberFormat="0" applyFont="0" applyBorder="0" applyAlignment="0"/>
    <xf numFmtId="0" fontId="27" fillId="0" borderId="0">
      <alignment horizontal="left" indent="4"/>
    </xf>
    <xf numFmtId="0" fontId="7" fillId="0" borderId="0" applyFill="0">
      <alignment horizontal="left" indent="4"/>
    </xf>
    <xf numFmtId="4" fontId="28" fillId="0" borderId="0" applyFill="0"/>
    <xf numFmtId="0" fontId="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4" fillId="0" borderId="0"/>
    <xf numFmtId="0" fontId="7" fillId="0" borderId="0"/>
    <xf numFmtId="40" fontId="65" fillId="0" borderId="0"/>
    <xf numFmtId="0" fontId="66" fillId="0" borderId="0" applyNumberFormat="0" applyFill="0" applyBorder="0" applyAlignment="0" applyProtection="0"/>
    <xf numFmtId="0" fontId="67" fillId="0" borderId="18" applyNumberFormat="0" applyFill="0" applyAlignment="0" applyProtection="0"/>
    <xf numFmtId="0" fontId="11" fillId="0" borderId="0" applyFont="0" applyFill="0" applyBorder="0" applyAlignment="0" applyProtection="0"/>
    <xf numFmtId="0" fontId="68" fillId="0" borderId="0" applyNumberFormat="0" applyFill="0" applyBorder="0" applyAlignment="0" applyProtection="0"/>
    <xf numFmtId="168" fontId="7" fillId="4" borderId="0" applyNumberFormat="0" applyFont="0" applyBorder="0" applyAlignment="0">
      <alignment vertical="center"/>
    </xf>
    <xf numFmtId="0" fontId="7" fillId="35" borderId="0"/>
    <xf numFmtId="0" fontId="69" fillId="35"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7" fillId="33" borderId="21" applyNumberFormat="0" applyFont="0" applyAlignment="0" applyProtection="0"/>
    <xf numFmtId="0" fontId="4" fillId="0" borderId="0"/>
    <xf numFmtId="0" fontId="56" fillId="25" borderId="22" applyNumberFormat="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9" fillId="0" borderId="19">
      <alignment horizontal="left" vertical="center"/>
    </xf>
    <xf numFmtId="0" fontId="33" fillId="25" borderId="32" applyNumberFormat="0" applyAlignment="0" applyProtection="0"/>
    <xf numFmtId="0" fontId="48" fillId="12" borderId="20" applyNumberFormat="0" applyAlignment="0" applyProtection="0"/>
    <xf numFmtId="0" fontId="48" fillId="12" borderId="20" applyNumberFormat="0" applyAlignment="0" applyProtection="0"/>
    <xf numFmtId="0" fontId="48" fillId="12" borderId="20" applyNumberFormat="0" applyAlignment="0" applyProtection="0"/>
    <xf numFmtId="0" fontId="48" fillId="12" borderId="32" applyNumberFormat="0" applyAlignment="0" applyProtection="0"/>
    <xf numFmtId="0" fontId="48" fillId="12" borderId="32" applyNumberFormat="0" applyAlignment="0" applyProtection="0"/>
    <xf numFmtId="0" fontId="33" fillId="25" borderId="20" applyNumberFormat="0" applyAlignment="0" applyProtection="0"/>
    <xf numFmtId="0" fontId="48" fillId="12" borderId="32" applyNumberFormat="0" applyAlignment="0" applyProtection="0"/>
    <xf numFmtId="9" fontId="4" fillId="0" borderId="0" applyFont="0" applyFill="0" applyBorder="0" applyAlignment="0" applyProtection="0"/>
    <xf numFmtId="43" fontId="4" fillId="0" borderId="0" applyFont="0" applyFill="0" applyBorder="0" applyAlignment="0" applyProtection="0"/>
    <xf numFmtId="0" fontId="67" fillId="0" borderId="23" applyNumberFormat="0" applyFill="0" applyAlignment="0" applyProtection="0"/>
    <xf numFmtId="0" fontId="7" fillId="33" borderId="33" applyNumberFormat="0" applyFont="0" applyAlignment="0" applyProtection="0"/>
    <xf numFmtId="0" fontId="56" fillId="25" borderId="34" applyNumberFormat="0" applyAlignment="0" applyProtection="0"/>
    <xf numFmtId="0" fontId="67" fillId="0" borderId="35" applyNumberFormat="0" applyFill="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46">
    <xf numFmtId="0" fontId="0" fillId="0" borderId="0" xfId="0"/>
    <xf numFmtId="0" fontId="70" fillId="0" borderId="0" xfId="0" applyFont="1" applyAlignment="1">
      <alignment horizontal="left" vertical="top" wrapText="1"/>
    </xf>
    <xf numFmtId="0" fontId="5" fillId="0" borderId="0" xfId="0" applyFont="1"/>
    <xf numFmtId="0" fontId="71" fillId="36" borderId="36" xfId="0" applyFont="1" applyFill="1" applyBorder="1" applyAlignment="1">
      <alignment vertical="center" wrapText="1"/>
    </xf>
    <xf numFmtId="0" fontId="2" fillId="0" borderId="0" xfId="0" applyFont="1"/>
    <xf numFmtId="0" fontId="2" fillId="0" borderId="0" xfId="0" applyFont="1" applyAlignment="1">
      <alignment horizontal="left"/>
    </xf>
    <xf numFmtId="0" fontId="2" fillId="0" borderId="0" xfId="0" applyFont="1" applyAlignment="1">
      <alignment vertical="top" wrapText="1"/>
    </xf>
    <xf numFmtId="0" fontId="2" fillId="0" borderId="0" xfId="0" applyFont="1" applyAlignment="1">
      <alignment horizontal="left" vertical="top" wrapText="1"/>
    </xf>
    <xf numFmtId="0" fontId="2" fillId="0" borderId="0" xfId="0" quotePrefix="1" applyFont="1"/>
    <xf numFmtId="0" fontId="2" fillId="0" borderId="38" xfId="0" applyFont="1" applyBorder="1"/>
    <xf numFmtId="0" fontId="2" fillId="0" borderId="37" xfId="0" applyFont="1" applyBorder="1"/>
    <xf numFmtId="0" fontId="71" fillId="36" borderId="42" xfId="0" applyFont="1" applyFill="1" applyBorder="1" applyAlignment="1">
      <alignment vertical="center" wrapText="1"/>
    </xf>
    <xf numFmtId="0" fontId="2" fillId="38" borderId="4" xfId="0" applyFont="1" applyFill="1" applyBorder="1" applyAlignment="1">
      <alignment horizontal="left" vertical="top" wrapText="1"/>
    </xf>
    <xf numFmtId="0" fontId="2" fillId="37" borderId="24" xfId="0" applyFont="1" applyFill="1" applyBorder="1" applyAlignment="1">
      <alignment vertical="center" wrapText="1"/>
    </xf>
    <xf numFmtId="0" fontId="2" fillId="37" borderId="25" xfId="0" applyFont="1" applyFill="1" applyBorder="1" applyAlignment="1">
      <alignment horizontal="left" vertical="center" wrapText="1"/>
    </xf>
    <xf numFmtId="0" fontId="2" fillId="37" borderId="25" xfId="0" applyFont="1" applyFill="1" applyBorder="1" applyAlignment="1">
      <alignment horizontal="center" vertical="center"/>
    </xf>
    <xf numFmtId="0" fontId="2" fillId="37" borderId="25" xfId="0" applyFont="1" applyFill="1" applyBorder="1" applyAlignment="1">
      <alignment horizontal="left" vertical="center"/>
    </xf>
    <xf numFmtId="0" fontId="2" fillId="38" borderId="27" xfId="0" applyFont="1" applyFill="1" applyBorder="1" applyAlignment="1">
      <alignment vertical="center" wrapText="1"/>
    </xf>
    <xf numFmtId="0" fontId="2" fillId="38" borderId="4" xfId="0" applyFont="1" applyFill="1" applyBorder="1" applyAlignment="1">
      <alignment horizontal="left" vertical="center" wrapText="1"/>
    </xf>
    <xf numFmtId="0" fontId="2" fillId="38" borderId="4" xfId="0" applyFont="1" applyFill="1" applyBorder="1" applyAlignment="1">
      <alignment horizontal="center" vertical="center"/>
    </xf>
    <xf numFmtId="0" fontId="2" fillId="38" borderId="4" xfId="0" applyFont="1" applyFill="1" applyBorder="1" applyAlignment="1">
      <alignment horizontal="left" vertical="center"/>
    </xf>
    <xf numFmtId="0" fontId="2" fillId="37" borderId="27" xfId="0" applyFont="1" applyFill="1" applyBorder="1" applyAlignment="1">
      <alignment vertical="center" wrapText="1"/>
    </xf>
    <xf numFmtId="0" fontId="2" fillId="37" borderId="4" xfId="0" applyFont="1" applyFill="1" applyBorder="1" applyAlignment="1">
      <alignment horizontal="left" vertical="center" wrapText="1"/>
    </xf>
    <xf numFmtId="0" fontId="2" fillId="37" borderId="4" xfId="0" applyFont="1" applyFill="1" applyBorder="1" applyAlignment="1">
      <alignment horizontal="center" vertical="center"/>
    </xf>
    <xf numFmtId="0" fontId="2" fillId="37" borderId="4" xfId="0" applyFont="1" applyFill="1" applyBorder="1" applyAlignment="1">
      <alignment horizontal="left" vertical="center"/>
    </xf>
    <xf numFmtId="0" fontId="2" fillId="39" borderId="0" xfId="0" applyFont="1" applyFill="1"/>
    <xf numFmtId="175" fontId="2" fillId="38" borderId="28" xfId="1" applyNumberFormat="1" applyFont="1" applyFill="1" applyBorder="1" applyAlignment="1">
      <alignment vertical="center"/>
    </xf>
    <xf numFmtId="175" fontId="2" fillId="37" borderId="28" xfId="1" applyNumberFormat="1" applyFont="1" applyFill="1" applyBorder="1" applyAlignment="1">
      <alignment vertical="center"/>
    </xf>
    <xf numFmtId="0" fontId="1" fillId="0" borderId="0" xfId="357" applyFont="1"/>
    <xf numFmtId="0" fontId="5" fillId="40" borderId="0" xfId="357" applyFont="1" applyFill="1"/>
    <xf numFmtId="0" fontId="5" fillId="40" borderId="44" xfId="357" applyFont="1" applyFill="1" applyBorder="1"/>
    <xf numFmtId="44" fontId="0" fillId="40" borderId="44" xfId="358" applyFont="1" applyFill="1" applyBorder="1"/>
    <xf numFmtId="44" fontId="2" fillId="37" borderId="25" xfId="1" applyNumberFormat="1" applyFont="1" applyFill="1" applyBorder="1" applyAlignment="1">
      <alignment vertical="center"/>
    </xf>
    <xf numFmtId="44" fontId="2" fillId="38" borderId="4" xfId="1" applyNumberFormat="1" applyFont="1" applyFill="1" applyBorder="1" applyAlignment="1">
      <alignment vertical="center"/>
    </xf>
    <xf numFmtId="44" fontId="2" fillId="37" borderId="4" xfId="1" applyNumberFormat="1" applyFont="1" applyFill="1" applyBorder="1" applyAlignment="1">
      <alignment vertical="center"/>
    </xf>
    <xf numFmtId="44" fontId="2" fillId="37" borderId="26" xfId="1" applyNumberFormat="1" applyFont="1" applyFill="1" applyBorder="1" applyAlignment="1">
      <alignment vertical="center"/>
    </xf>
    <xf numFmtId="0" fontId="2" fillId="37" borderId="29" xfId="0" applyFont="1" applyFill="1" applyBorder="1" applyAlignment="1">
      <alignment vertical="center" wrapText="1"/>
    </xf>
    <xf numFmtId="0" fontId="2" fillId="37" borderId="30" xfId="0" applyFont="1" applyFill="1" applyBorder="1" applyAlignment="1">
      <alignment horizontal="left" vertical="top" wrapText="1"/>
    </xf>
    <xf numFmtId="0" fontId="2" fillId="37" borderId="30" xfId="0" applyFont="1" applyFill="1" applyBorder="1" applyAlignment="1">
      <alignment horizontal="center" vertical="center"/>
    </xf>
    <xf numFmtId="0" fontId="2" fillId="37" borderId="30" xfId="0" applyFont="1" applyFill="1" applyBorder="1" applyAlignment="1">
      <alignment horizontal="left" vertical="center"/>
    </xf>
    <xf numFmtId="44" fontId="2" fillId="37" borderId="30" xfId="1" applyNumberFormat="1" applyFont="1" applyFill="1" applyBorder="1" applyAlignment="1">
      <alignment vertical="center"/>
    </xf>
    <xf numFmtId="0" fontId="72" fillId="0" borderId="0" xfId="0" applyFont="1" applyAlignment="1">
      <alignment horizontal="left"/>
    </xf>
    <xf numFmtId="175" fontId="2" fillId="37" borderId="31" xfId="1" applyNumberFormat="1" applyFont="1" applyFill="1" applyBorder="1" applyAlignment="1">
      <alignment vertical="center"/>
    </xf>
    <xf numFmtId="44" fontId="2" fillId="38" borderId="28" xfId="1" applyFont="1" applyFill="1" applyBorder="1" applyAlignment="1">
      <alignment vertical="center"/>
    </xf>
    <xf numFmtId="44" fontId="2" fillId="37" borderId="28" xfId="1" applyFont="1" applyFill="1" applyBorder="1" applyAlignment="1">
      <alignment vertical="center"/>
    </xf>
    <xf numFmtId="44" fontId="2" fillId="37" borderId="31" xfId="1" applyFont="1" applyFill="1" applyBorder="1" applyAlignment="1">
      <alignment vertical="center"/>
    </xf>
    <xf numFmtId="0" fontId="2" fillId="37" borderId="25" xfId="0" applyFont="1" applyFill="1" applyBorder="1" applyAlignment="1">
      <alignment horizontal="center" vertical="center" wrapText="1"/>
    </xf>
    <xf numFmtId="0" fontId="2" fillId="38" borderId="4" xfId="0" applyFont="1" applyFill="1" applyBorder="1" applyAlignment="1">
      <alignment horizontal="center" vertical="center" wrapText="1"/>
    </xf>
    <xf numFmtId="0" fontId="2" fillId="37" borderId="4" xfId="0" applyFont="1" applyFill="1" applyBorder="1" applyAlignment="1">
      <alignment horizontal="center" vertical="center" wrapText="1"/>
    </xf>
    <xf numFmtId="0" fontId="2" fillId="37" borderId="30" xfId="0" applyFont="1" applyFill="1" applyBorder="1" applyAlignment="1">
      <alignment horizontal="center" vertical="center" wrapText="1"/>
    </xf>
    <xf numFmtId="0" fontId="2" fillId="37" borderId="45" xfId="0" applyFont="1" applyFill="1" applyBorder="1" applyAlignment="1">
      <alignment vertical="center" wrapText="1"/>
    </xf>
    <xf numFmtId="0" fontId="2" fillId="37" borderId="46" xfId="0" applyFont="1" applyFill="1" applyBorder="1" applyAlignment="1">
      <alignment horizontal="left" vertical="center" wrapText="1"/>
    </xf>
    <xf numFmtId="0" fontId="2" fillId="37" borderId="46" xfId="0" applyFont="1" applyFill="1" applyBorder="1" applyAlignment="1">
      <alignment horizontal="center" vertical="center" wrapText="1"/>
    </xf>
    <xf numFmtId="0" fontId="2" fillId="37" borderId="46" xfId="0" applyFont="1" applyFill="1" applyBorder="1" applyAlignment="1">
      <alignment horizontal="left" vertical="center"/>
    </xf>
    <xf numFmtId="175" fontId="2" fillId="37" borderId="47" xfId="1" applyNumberFormat="1" applyFont="1" applyFill="1" applyBorder="1" applyAlignment="1">
      <alignment vertical="center"/>
    </xf>
    <xf numFmtId="0" fontId="5" fillId="43" borderId="44" xfId="357" applyFont="1" applyFill="1" applyBorder="1" applyAlignment="1">
      <alignment horizontal="center"/>
    </xf>
    <xf numFmtId="176" fontId="1" fillId="42" borderId="44" xfId="2" applyNumberFormat="1" applyFont="1" applyFill="1" applyBorder="1"/>
    <xf numFmtId="0" fontId="1" fillId="42" borderId="44" xfId="357" applyFont="1" applyFill="1" applyBorder="1"/>
    <xf numFmtId="176" fontId="1" fillId="43" borderId="44" xfId="2" applyNumberFormat="1" applyFont="1" applyFill="1" applyBorder="1"/>
    <xf numFmtId="0" fontId="1" fillId="44" borderId="37" xfId="357" applyFont="1" applyFill="1" applyBorder="1"/>
    <xf numFmtId="0" fontId="2" fillId="44" borderId="38" xfId="0" quotePrefix="1" applyFont="1" applyFill="1" applyBorder="1"/>
    <xf numFmtId="0" fontId="1" fillId="44" borderId="38" xfId="357" applyFont="1" applyFill="1" applyBorder="1"/>
    <xf numFmtId="14" fontId="1" fillId="44" borderId="38" xfId="357" applyNumberFormat="1" applyFont="1" applyFill="1" applyBorder="1"/>
    <xf numFmtId="14" fontId="1" fillId="44" borderId="50" xfId="357" applyNumberFormat="1" applyFont="1" applyFill="1" applyBorder="1"/>
    <xf numFmtId="0" fontId="1" fillId="44" borderId="51" xfId="357" applyFont="1" applyFill="1" applyBorder="1"/>
    <xf numFmtId="0" fontId="2" fillId="44" borderId="0" xfId="0" quotePrefix="1" applyFont="1" applyFill="1" applyBorder="1"/>
    <xf numFmtId="0" fontId="1" fillId="44" borderId="0" xfId="357" applyFont="1" applyFill="1" applyBorder="1"/>
    <xf numFmtId="14" fontId="1" fillId="44" borderId="0" xfId="357" applyNumberFormat="1" applyFont="1" applyFill="1" applyBorder="1"/>
    <xf numFmtId="14" fontId="1" fillId="44" borderId="52" xfId="357" applyNumberFormat="1" applyFont="1" applyFill="1" applyBorder="1"/>
    <xf numFmtId="0" fontId="1" fillId="44" borderId="53" xfId="357" applyFont="1" applyFill="1" applyBorder="1"/>
    <xf numFmtId="0" fontId="2" fillId="44" borderId="17" xfId="0" quotePrefix="1" applyFont="1" applyFill="1" applyBorder="1"/>
    <xf numFmtId="0" fontId="1" fillId="44" borderId="17" xfId="357" applyFont="1" applyFill="1" applyBorder="1"/>
    <xf numFmtId="14" fontId="1" fillId="44" borderId="17" xfId="357" applyNumberFormat="1" applyFont="1" applyFill="1" applyBorder="1"/>
    <xf numFmtId="14" fontId="1" fillId="44" borderId="54" xfId="357" applyNumberFormat="1" applyFont="1" applyFill="1" applyBorder="1"/>
    <xf numFmtId="0" fontId="2" fillId="37" borderId="30" xfId="0" applyFont="1" applyFill="1" applyBorder="1" applyAlignment="1">
      <alignment horizontal="left" vertical="center" wrapText="1"/>
    </xf>
    <xf numFmtId="0" fontId="71" fillId="36" borderId="4" xfId="0" applyFont="1" applyFill="1" applyBorder="1" applyAlignment="1">
      <alignment vertical="center" wrapText="1"/>
    </xf>
    <xf numFmtId="0" fontId="71" fillId="36" borderId="4" xfId="0" applyFont="1" applyFill="1" applyBorder="1" applyAlignment="1">
      <alignment horizontal="center" vertical="center" wrapText="1"/>
    </xf>
    <xf numFmtId="0" fontId="71" fillId="36" borderId="28" xfId="0" applyFont="1" applyFill="1" applyBorder="1" applyAlignment="1">
      <alignment horizontal="center" vertical="center" wrapText="1"/>
    </xf>
    <xf numFmtId="0" fontId="71" fillId="36" borderId="55" xfId="0" applyFont="1" applyFill="1" applyBorder="1" applyAlignment="1">
      <alignment horizontal="center" vertical="center" wrapText="1"/>
    </xf>
    <xf numFmtId="175" fontId="2" fillId="37" borderId="56" xfId="1" applyNumberFormat="1" applyFont="1" applyFill="1" applyBorder="1" applyAlignment="1">
      <alignment vertical="center"/>
    </xf>
    <xf numFmtId="175" fontId="2" fillId="38" borderId="55" xfId="1" applyNumberFormat="1" applyFont="1" applyFill="1" applyBorder="1" applyAlignment="1">
      <alignment vertical="center"/>
    </xf>
    <xf numFmtId="175" fontId="2" fillId="37" borderId="55" xfId="1" applyNumberFormat="1" applyFont="1" applyFill="1" applyBorder="1" applyAlignment="1">
      <alignment vertical="center"/>
    </xf>
    <xf numFmtId="175" fontId="2" fillId="37" borderId="57" xfId="1" applyNumberFormat="1" applyFont="1" applyFill="1" applyBorder="1" applyAlignment="1">
      <alignment vertical="center"/>
    </xf>
    <xf numFmtId="0" fontId="71" fillId="36" borderId="27" xfId="0" applyFont="1" applyFill="1" applyBorder="1" applyAlignment="1">
      <alignment horizontal="center" vertical="center" wrapText="1"/>
    </xf>
    <xf numFmtId="0" fontId="2" fillId="37" borderId="45" xfId="0" applyFont="1" applyFill="1" applyBorder="1" applyAlignment="1">
      <alignment horizontal="center" vertical="center"/>
    </xf>
    <xf numFmtId="0" fontId="2" fillId="38" borderId="27" xfId="0" applyFont="1" applyFill="1" applyBorder="1" applyAlignment="1">
      <alignment horizontal="center" vertical="center"/>
    </xf>
    <xf numFmtId="0" fontId="2" fillId="37" borderId="27" xfId="0" applyFont="1" applyFill="1" applyBorder="1" applyAlignment="1">
      <alignment horizontal="center" vertical="center"/>
    </xf>
    <xf numFmtId="0" fontId="2" fillId="37" borderId="27" xfId="0" applyFont="1" applyFill="1" applyBorder="1" applyAlignment="1">
      <alignment horizontal="center" vertical="center" wrapText="1"/>
    </xf>
    <xf numFmtId="0" fontId="2" fillId="37" borderId="29" xfId="0" applyFont="1" applyFill="1" applyBorder="1" applyAlignment="1">
      <alignment horizontal="center" vertical="center" wrapText="1"/>
    </xf>
    <xf numFmtId="0" fontId="1" fillId="45" borderId="0" xfId="357" applyFont="1" applyFill="1"/>
    <xf numFmtId="0" fontId="5" fillId="45" borderId="0" xfId="357" applyFont="1" applyFill="1" applyAlignment="1">
      <alignment horizontal="right"/>
    </xf>
    <xf numFmtId="0" fontId="5" fillId="45" borderId="0" xfId="357" applyFont="1" applyFill="1"/>
    <xf numFmtId="0" fontId="1" fillId="45" borderId="0" xfId="357" applyFill="1"/>
    <xf numFmtId="44" fontId="74" fillId="40" borderId="44" xfId="358" applyFont="1" applyFill="1" applyBorder="1"/>
    <xf numFmtId="0" fontId="70" fillId="45" borderId="0" xfId="357" applyFont="1" applyFill="1"/>
    <xf numFmtId="177" fontId="1" fillId="45" borderId="0" xfId="357" applyNumberFormat="1" applyFont="1" applyFill="1"/>
    <xf numFmtId="176" fontId="75" fillId="45" borderId="0" xfId="2" applyNumberFormat="1" applyFont="1" applyFill="1"/>
    <xf numFmtId="175" fontId="2" fillId="0" borderId="0" xfId="0" applyNumberFormat="1" applyFont="1"/>
    <xf numFmtId="0" fontId="6" fillId="37" borderId="67" xfId="0" applyFont="1" applyFill="1" applyBorder="1" applyAlignment="1">
      <alignment vertical="center" wrapText="1"/>
    </xf>
    <xf numFmtId="0" fontId="6" fillId="37" borderId="68" xfId="0" applyFont="1" applyFill="1" applyBorder="1" applyAlignment="1">
      <alignment horizontal="center" vertical="center" wrapText="1"/>
    </xf>
    <xf numFmtId="0" fontId="6" fillId="37" borderId="68" xfId="0" applyFont="1" applyFill="1" applyBorder="1" applyAlignment="1">
      <alignment horizontal="left" vertical="center"/>
    </xf>
    <xf numFmtId="7" fontId="6" fillId="37" borderId="68" xfId="1" applyNumberFormat="1" applyFont="1" applyFill="1" applyBorder="1" applyAlignment="1">
      <alignment vertical="center"/>
    </xf>
    <xf numFmtId="7" fontId="77" fillId="37" borderId="68" xfId="1" applyNumberFormat="1" applyFont="1" applyFill="1" applyBorder="1" applyAlignment="1">
      <alignment vertical="center"/>
    </xf>
    <xf numFmtId="0" fontId="6" fillId="38" borderId="69" xfId="0" applyFont="1" applyFill="1" applyBorder="1" applyAlignment="1">
      <alignment vertical="center" wrapText="1"/>
    </xf>
    <xf numFmtId="0" fontId="6" fillId="38" borderId="70" xfId="0" applyFont="1" applyFill="1" applyBorder="1" applyAlignment="1">
      <alignment horizontal="center" vertical="center" wrapText="1"/>
    </xf>
    <xf numFmtId="0" fontId="6" fillId="38" borderId="70" xfId="0" applyFont="1" applyFill="1" applyBorder="1" applyAlignment="1">
      <alignment horizontal="left" vertical="center"/>
    </xf>
    <xf numFmtId="7" fontId="6" fillId="38" borderId="70" xfId="1" applyNumberFormat="1" applyFont="1" applyFill="1" applyBorder="1" applyAlignment="1">
      <alignment vertical="center"/>
    </xf>
    <xf numFmtId="7" fontId="77" fillId="38" borderId="70" xfId="1" applyNumberFormat="1" applyFont="1" applyFill="1" applyBorder="1" applyAlignment="1">
      <alignment vertical="center"/>
    </xf>
    <xf numFmtId="0" fontId="6" fillId="37" borderId="69" xfId="0" applyFont="1" applyFill="1" applyBorder="1" applyAlignment="1">
      <alignment vertical="center" wrapText="1"/>
    </xf>
    <xf numFmtId="0" fontId="6" fillId="37" borderId="70" xfId="0" applyFont="1" applyFill="1" applyBorder="1" applyAlignment="1">
      <alignment horizontal="center" vertical="center" wrapText="1"/>
    </xf>
    <xf numFmtId="0" fontId="6" fillId="37" borderId="70" xfId="0" applyFont="1" applyFill="1" applyBorder="1" applyAlignment="1">
      <alignment horizontal="left" vertical="center"/>
    </xf>
    <xf numFmtId="7" fontId="6" fillId="37" borderId="70" xfId="1" applyNumberFormat="1" applyFont="1" applyFill="1" applyBorder="1" applyAlignment="1">
      <alignment vertical="center"/>
    </xf>
    <xf numFmtId="7" fontId="77" fillId="37" borderId="70" xfId="1" applyNumberFormat="1" applyFont="1" applyFill="1" applyBorder="1" applyAlignment="1">
      <alignment vertical="center"/>
    </xf>
    <xf numFmtId="0" fontId="6" fillId="37" borderId="71" xfId="0" applyFont="1" applyFill="1" applyBorder="1" applyAlignment="1">
      <alignment vertical="center" wrapText="1"/>
    </xf>
    <xf numFmtId="0" fontId="6" fillId="37" borderId="72" xfId="0" applyFont="1" applyFill="1" applyBorder="1" applyAlignment="1">
      <alignment horizontal="center" vertical="center" wrapText="1"/>
    </xf>
    <xf numFmtId="0" fontId="6" fillId="37" borderId="72" xfId="0" applyFont="1" applyFill="1" applyBorder="1" applyAlignment="1">
      <alignment horizontal="left" vertical="center"/>
    </xf>
    <xf numFmtId="7" fontId="6" fillId="37" borderId="72" xfId="1" applyNumberFormat="1" applyFont="1" applyFill="1" applyBorder="1" applyAlignment="1">
      <alignment vertical="center"/>
    </xf>
    <xf numFmtId="7" fontId="77" fillId="37" borderId="72" xfId="1" applyNumberFormat="1" applyFont="1" applyFill="1" applyBorder="1" applyAlignment="1">
      <alignment vertical="center"/>
    </xf>
    <xf numFmtId="0" fontId="6" fillId="37" borderId="68" xfId="0" applyFont="1" applyFill="1" applyBorder="1" applyAlignment="1">
      <alignment horizontal="center" vertical="center"/>
    </xf>
    <xf numFmtId="0" fontId="6" fillId="38" borderId="70" xfId="0" applyFont="1" applyFill="1" applyBorder="1" applyAlignment="1">
      <alignment horizontal="center" vertical="center"/>
    </xf>
    <xf numFmtId="0" fontId="6" fillId="37" borderId="70" xfId="0" applyFont="1" applyFill="1" applyBorder="1" applyAlignment="1">
      <alignment horizontal="center" vertical="center"/>
    </xf>
    <xf numFmtId="0" fontId="6" fillId="37" borderId="72" xfId="0" applyFont="1" applyFill="1" applyBorder="1" applyAlignment="1">
      <alignment horizontal="center" vertical="center"/>
    </xf>
    <xf numFmtId="0" fontId="76" fillId="36" borderId="63" xfId="0" applyFont="1" applyFill="1" applyBorder="1" applyAlignment="1">
      <alignment horizontal="center" vertical="center" wrapText="1"/>
    </xf>
    <xf numFmtId="0" fontId="76" fillId="36" borderId="60" xfId="0" applyFont="1" applyFill="1" applyBorder="1" applyAlignment="1">
      <alignment horizontal="center" vertical="center" wrapText="1"/>
    </xf>
    <xf numFmtId="0" fontId="76" fillId="36" borderId="61" xfId="0" applyFont="1" applyFill="1" applyBorder="1" applyAlignment="1">
      <alignment horizontal="center" vertical="center" wrapText="1"/>
    </xf>
    <xf numFmtId="0" fontId="2" fillId="0" borderId="0" xfId="0" applyFont="1" applyAlignment="1">
      <alignment horizontal="center" vertical="top" wrapText="1"/>
    </xf>
    <xf numFmtId="0" fontId="71" fillId="36" borderId="39" xfId="0" applyFont="1" applyFill="1" applyBorder="1" applyAlignment="1">
      <alignment horizontal="center" vertical="center" wrapText="1"/>
    </xf>
    <xf numFmtId="0" fontId="71" fillId="36" borderId="40" xfId="0" applyFont="1" applyFill="1" applyBorder="1" applyAlignment="1">
      <alignment horizontal="center" vertical="center" wrapText="1"/>
    </xf>
    <xf numFmtId="0" fontId="71" fillId="36" borderId="41" xfId="0" applyFont="1" applyFill="1" applyBorder="1" applyAlignment="1">
      <alignment horizontal="center" vertical="center" wrapText="1"/>
    </xf>
    <xf numFmtId="0" fontId="71" fillId="36" borderId="4" xfId="0" applyFont="1" applyFill="1" applyBorder="1" applyAlignment="1">
      <alignment horizontal="center" vertical="center" wrapText="1"/>
    </xf>
    <xf numFmtId="0" fontId="71" fillId="36" borderId="55" xfId="0" applyFont="1" applyFill="1" applyBorder="1" applyAlignment="1">
      <alignment horizontal="center" vertical="center" wrapText="1"/>
    </xf>
    <xf numFmtId="0" fontId="71" fillId="36" borderId="27" xfId="0" applyFont="1" applyFill="1" applyBorder="1" applyAlignment="1">
      <alignment horizontal="center" vertical="center" wrapText="1"/>
    </xf>
    <xf numFmtId="0" fontId="71" fillId="36" borderId="28" xfId="0" applyFont="1" applyFill="1" applyBorder="1" applyAlignment="1">
      <alignment horizontal="center" vertical="center" wrapText="1"/>
    </xf>
    <xf numFmtId="0" fontId="76" fillId="36" borderId="64" xfId="0" applyFont="1" applyFill="1" applyBorder="1" applyAlignment="1">
      <alignment horizontal="center" vertical="center" wrapText="1"/>
    </xf>
    <xf numFmtId="0" fontId="76" fillId="36" borderId="66" xfId="0" applyFont="1" applyFill="1" applyBorder="1" applyAlignment="1">
      <alignment horizontal="center" vertical="center" wrapText="1"/>
    </xf>
    <xf numFmtId="0" fontId="76" fillId="36" borderId="65" xfId="0" applyFont="1" applyFill="1" applyBorder="1" applyAlignment="1">
      <alignment horizontal="center" vertical="center" wrapText="1"/>
    </xf>
    <xf numFmtId="0" fontId="76" fillId="36" borderId="62" xfId="0" applyFont="1" applyFill="1" applyBorder="1" applyAlignment="1">
      <alignment horizontal="center" vertical="center" wrapText="1"/>
    </xf>
    <xf numFmtId="0" fontId="76" fillId="36" borderId="58" xfId="0" applyFont="1" applyFill="1" applyBorder="1" applyAlignment="1">
      <alignment horizontal="center" vertical="center" wrapText="1"/>
    </xf>
    <xf numFmtId="0" fontId="76" fillId="36" borderId="59" xfId="0" applyFont="1" applyFill="1" applyBorder="1" applyAlignment="1">
      <alignment horizontal="center" vertical="center" wrapText="1"/>
    </xf>
    <xf numFmtId="49" fontId="71" fillId="41" borderId="43" xfId="7" applyNumberFormat="1" applyFont="1" applyFill="1" applyBorder="1" applyAlignment="1">
      <alignment horizontal="center" vertical="center"/>
    </xf>
    <xf numFmtId="49" fontId="71" fillId="41" borderId="46" xfId="7" applyNumberFormat="1" applyFont="1" applyFill="1" applyBorder="1" applyAlignment="1">
      <alignment horizontal="center" vertical="center"/>
    </xf>
    <xf numFmtId="0" fontId="1" fillId="42" borderId="44" xfId="357" applyFont="1" applyFill="1" applyBorder="1" applyAlignment="1">
      <alignment horizontal="center" vertical="center"/>
    </xf>
    <xf numFmtId="49" fontId="71" fillId="41" borderId="43" xfId="7" applyNumberFormat="1" applyFont="1" applyFill="1" applyBorder="1" applyAlignment="1">
      <alignment horizontal="center" vertical="top" wrapText="1"/>
    </xf>
    <xf numFmtId="49" fontId="71" fillId="41" borderId="46" xfId="7" applyNumberFormat="1" applyFont="1" applyFill="1" applyBorder="1" applyAlignment="1">
      <alignment horizontal="center" vertical="top" wrapText="1"/>
    </xf>
    <xf numFmtId="0" fontId="1" fillId="43" borderId="48" xfId="357" applyFont="1" applyFill="1" applyBorder="1" applyAlignment="1">
      <alignment horizontal="center"/>
    </xf>
    <xf numFmtId="0" fontId="1" fillId="43" borderId="49" xfId="357" applyFont="1" applyFill="1" applyBorder="1" applyAlignment="1">
      <alignment horizontal="center"/>
    </xf>
  </cellXfs>
  <cellStyles count="361">
    <cellStyle name="******************************************" xfId="27" xr:uid="{00000000-0005-0000-0000-000000000000}"/>
    <cellStyle name="20% - Accent1 2" xfId="28" xr:uid="{00000000-0005-0000-0000-000001000000}"/>
    <cellStyle name="20% - Accent2 2" xfId="29" xr:uid="{00000000-0005-0000-0000-000002000000}"/>
    <cellStyle name="20% - Accent3 2" xfId="30" xr:uid="{00000000-0005-0000-0000-000003000000}"/>
    <cellStyle name="20% - Accent4 2" xfId="31" xr:uid="{00000000-0005-0000-0000-000004000000}"/>
    <cellStyle name="20% - Accent5 2" xfId="32" xr:uid="{00000000-0005-0000-0000-000005000000}"/>
    <cellStyle name="20% - Accent6 2" xfId="33" xr:uid="{00000000-0005-0000-0000-000006000000}"/>
    <cellStyle name="40% - Accent1 2" xfId="34" xr:uid="{00000000-0005-0000-0000-000007000000}"/>
    <cellStyle name="40% - Accent2 2" xfId="35" xr:uid="{00000000-0005-0000-0000-000008000000}"/>
    <cellStyle name="40% - Accent2 3" xfId="36" xr:uid="{00000000-0005-0000-0000-000009000000}"/>
    <cellStyle name="40% - Accent3 2" xfId="37" xr:uid="{00000000-0005-0000-0000-00000A000000}"/>
    <cellStyle name="40% - Accent4 2" xfId="38" xr:uid="{00000000-0005-0000-0000-00000B000000}"/>
    <cellStyle name="40% - Accent5 2" xfId="39" xr:uid="{00000000-0005-0000-0000-00000C000000}"/>
    <cellStyle name="40% - Accent6 2" xfId="40" xr:uid="{00000000-0005-0000-0000-00000D000000}"/>
    <cellStyle name="60% - Accent1 2" xfId="41" xr:uid="{00000000-0005-0000-0000-00000E000000}"/>
    <cellStyle name="60% - Accent2 2" xfId="42" xr:uid="{00000000-0005-0000-0000-00000F000000}"/>
    <cellStyle name="60% - Accent3 2" xfId="43" xr:uid="{00000000-0005-0000-0000-000010000000}"/>
    <cellStyle name="60% - Accent4 2" xfId="44" xr:uid="{00000000-0005-0000-0000-000011000000}"/>
    <cellStyle name="60% - Accent5 2" xfId="45" xr:uid="{00000000-0005-0000-0000-000012000000}"/>
    <cellStyle name="60% - Accent6 2" xfId="46" xr:uid="{00000000-0005-0000-0000-000013000000}"/>
    <cellStyle name="Accent1 2" xfId="47" xr:uid="{00000000-0005-0000-0000-000014000000}"/>
    <cellStyle name="Accent2 2" xfId="48" xr:uid="{00000000-0005-0000-0000-000015000000}"/>
    <cellStyle name="Accent3 2" xfId="49" xr:uid="{00000000-0005-0000-0000-000016000000}"/>
    <cellStyle name="Accent4 2" xfId="50" xr:uid="{00000000-0005-0000-0000-000017000000}"/>
    <cellStyle name="Accent5 2" xfId="51" xr:uid="{00000000-0005-0000-0000-000018000000}"/>
    <cellStyle name="Accent6 2" xfId="52" xr:uid="{00000000-0005-0000-0000-000019000000}"/>
    <cellStyle name="Bad 2" xfId="53" xr:uid="{00000000-0005-0000-0000-00001A000000}"/>
    <cellStyle name="Blockout" xfId="54" xr:uid="{00000000-0005-0000-0000-00001B000000}"/>
    <cellStyle name="Body" xfId="55" xr:uid="{00000000-0005-0000-0000-00001C000000}"/>
    <cellStyle name="Brand style" xfId="56" xr:uid="{00000000-0005-0000-0000-00001D000000}"/>
    <cellStyle name="C00A" xfId="57" xr:uid="{00000000-0005-0000-0000-00001E000000}"/>
    <cellStyle name="C00B" xfId="58" xr:uid="{00000000-0005-0000-0000-00001F000000}"/>
    <cellStyle name="C00L" xfId="59" xr:uid="{00000000-0005-0000-0000-000020000000}"/>
    <cellStyle name="C01A" xfId="60" xr:uid="{00000000-0005-0000-0000-000021000000}"/>
    <cellStyle name="C01B" xfId="61" xr:uid="{00000000-0005-0000-0000-000022000000}"/>
    <cellStyle name="C01H" xfId="62" xr:uid="{00000000-0005-0000-0000-000023000000}"/>
    <cellStyle name="C01L" xfId="63" xr:uid="{00000000-0005-0000-0000-000024000000}"/>
    <cellStyle name="C02A" xfId="64" xr:uid="{00000000-0005-0000-0000-000025000000}"/>
    <cellStyle name="C02B" xfId="65" xr:uid="{00000000-0005-0000-0000-000026000000}"/>
    <cellStyle name="C02H" xfId="66" xr:uid="{00000000-0005-0000-0000-000027000000}"/>
    <cellStyle name="C02L" xfId="67" xr:uid="{00000000-0005-0000-0000-000028000000}"/>
    <cellStyle name="C03A" xfId="68" xr:uid="{00000000-0005-0000-0000-000029000000}"/>
    <cellStyle name="C03B" xfId="69" xr:uid="{00000000-0005-0000-0000-00002A000000}"/>
    <cellStyle name="C03H" xfId="70" xr:uid="{00000000-0005-0000-0000-00002B000000}"/>
    <cellStyle name="C03L" xfId="71" xr:uid="{00000000-0005-0000-0000-00002C000000}"/>
    <cellStyle name="C04A" xfId="72" xr:uid="{00000000-0005-0000-0000-00002D000000}"/>
    <cellStyle name="C04B" xfId="73" xr:uid="{00000000-0005-0000-0000-00002E000000}"/>
    <cellStyle name="C04H" xfId="74" xr:uid="{00000000-0005-0000-0000-00002F000000}"/>
    <cellStyle name="C04L" xfId="75" xr:uid="{00000000-0005-0000-0000-000030000000}"/>
    <cellStyle name="C05A" xfId="76" xr:uid="{00000000-0005-0000-0000-000031000000}"/>
    <cellStyle name="C05B" xfId="77" xr:uid="{00000000-0005-0000-0000-000032000000}"/>
    <cellStyle name="C05H" xfId="78" xr:uid="{00000000-0005-0000-0000-000033000000}"/>
    <cellStyle name="C05L" xfId="79" xr:uid="{00000000-0005-0000-0000-000034000000}"/>
    <cellStyle name="C06A" xfId="80" xr:uid="{00000000-0005-0000-0000-000035000000}"/>
    <cellStyle name="C06B" xfId="81" xr:uid="{00000000-0005-0000-0000-000036000000}"/>
    <cellStyle name="C06H" xfId="82" xr:uid="{00000000-0005-0000-0000-000037000000}"/>
    <cellStyle name="C06L" xfId="83" xr:uid="{00000000-0005-0000-0000-000038000000}"/>
    <cellStyle name="C07A" xfId="84" xr:uid="{00000000-0005-0000-0000-000039000000}"/>
    <cellStyle name="C07B" xfId="85" xr:uid="{00000000-0005-0000-0000-00003A000000}"/>
    <cellStyle name="C07H" xfId="86" xr:uid="{00000000-0005-0000-0000-00003B000000}"/>
    <cellStyle name="C07L" xfId="87" xr:uid="{00000000-0005-0000-0000-00003C000000}"/>
    <cellStyle name="Calculation 2" xfId="88" xr:uid="{00000000-0005-0000-0000-00003D000000}"/>
    <cellStyle name="Calculation 2 2" xfId="349" xr:uid="{00000000-0005-0000-0000-00003E000000}"/>
    <cellStyle name="Calculation 2 3" xfId="343" xr:uid="{00000000-0005-0000-0000-00003F000000}"/>
    <cellStyle name="Check Cell 2" xfId="89" xr:uid="{00000000-0005-0000-0000-000040000000}"/>
    <cellStyle name="Comma (2)" xfId="90" xr:uid="{00000000-0005-0000-0000-000041000000}"/>
    <cellStyle name="Comma 10" xfId="91" xr:uid="{00000000-0005-0000-0000-000042000000}"/>
    <cellStyle name="Comma 11" xfId="92" xr:uid="{00000000-0005-0000-0000-000043000000}"/>
    <cellStyle name="Comma 12" xfId="93" xr:uid="{00000000-0005-0000-0000-000044000000}"/>
    <cellStyle name="Comma 13" xfId="94" xr:uid="{00000000-0005-0000-0000-000045000000}"/>
    <cellStyle name="Comma 14" xfId="95" xr:uid="{00000000-0005-0000-0000-000046000000}"/>
    <cellStyle name="Comma 15" xfId="96" xr:uid="{00000000-0005-0000-0000-000047000000}"/>
    <cellStyle name="Comma 16" xfId="97" xr:uid="{00000000-0005-0000-0000-000048000000}"/>
    <cellStyle name="Comma 17" xfId="98" xr:uid="{00000000-0005-0000-0000-000049000000}"/>
    <cellStyle name="Comma 18" xfId="99" xr:uid="{00000000-0005-0000-0000-00004A000000}"/>
    <cellStyle name="Comma 19" xfId="100" xr:uid="{00000000-0005-0000-0000-00004B000000}"/>
    <cellStyle name="Comma 2" xfId="8" xr:uid="{00000000-0005-0000-0000-00004C000000}"/>
    <cellStyle name="Comma 2 2" xfId="16" xr:uid="{00000000-0005-0000-0000-00004D000000}"/>
    <cellStyle name="Comma 2 2 2" xfId="101" xr:uid="{00000000-0005-0000-0000-00004E000000}"/>
    <cellStyle name="Comma 2 3" xfId="102" xr:uid="{00000000-0005-0000-0000-00004F000000}"/>
    <cellStyle name="Comma 2_Book3" xfId="103" xr:uid="{00000000-0005-0000-0000-000050000000}"/>
    <cellStyle name="Comma 20" xfId="104" xr:uid="{00000000-0005-0000-0000-000051000000}"/>
    <cellStyle name="Comma 21" xfId="105" xr:uid="{00000000-0005-0000-0000-000052000000}"/>
    <cellStyle name="Comma 22" xfId="106" xr:uid="{00000000-0005-0000-0000-000053000000}"/>
    <cellStyle name="Comma 23" xfId="107" xr:uid="{00000000-0005-0000-0000-000054000000}"/>
    <cellStyle name="Comma 24" xfId="4" xr:uid="{00000000-0005-0000-0000-000055000000}"/>
    <cellStyle name="Comma 25" xfId="334" xr:uid="{00000000-0005-0000-0000-000056000000}"/>
    <cellStyle name="Comma 26" xfId="352" xr:uid="{00000000-0005-0000-0000-000057000000}"/>
    <cellStyle name="Comma 27" xfId="340" xr:uid="{00000000-0005-0000-0000-000058000000}"/>
    <cellStyle name="Comma 28" xfId="359" xr:uid="{5F4803C2-264D-4D91-AD5B-A676E22FA2C9}"/>
    <cellStyle name="Comma 3" xfId="21" xr:uid="{00000000-0005-0000-0000-000059000000}"/>
    <cellStyle name="Comma 3 2" xfId="108" xr:uid="{00000000-0005-0000-0000-00005A000000}"/>
    <cellStyle name="Comma 3 3" xfId="109" xr:uid="{00000000-0005-0000-0000-00005B000000}"/>
    <cellStyle name="Comma 4" xfId="24" xr:uid="{00000000-0005-0000-0000-00005C000000}"/>
    <cellStyle name="Comma 4 2" xfId="110" xr:uid="{00000000-0005-0000-0000-00005D000000}"/>
    <cellStyle name="Comma 4 3" xfId="111" xr:uid="{00000000-0005-0000-0000-00005E000000}"/>
    <cellStyle name="Comma 5" xfId="112" xr:uid="{00000000-0005-0000-0000-00005F000000}"/>
    <cellStyle name="Comma 5 2" xfId="113" xr:uid="{00000000-0005-0000-0000-000060000000}"/>
    <cellStyle name="Comma 5 3" xfId="114" xr:uid="{00000000-0005-0000-0000-000061000000}"/>
    <cellStyle name="Comma 6" xfId="115" xr:uid="{00000000-0005-0000-0000-000062000000}"/>
    <cellStyle name="Comma 6 2" xfId="116" xr:uid="{00000000-0005-0000-0000-000063000000}"/>
    <cellStyle name="Comma 6 3" xfId="117" xr:uid="{00000000-0005-0000-0000-000064000000}"/>
    <cellStyle name="Comma 7" xfId="118" xr:uid="{00000000-0005-0000-0000-000065000000}"/>
    <cellStyle name="Comma 8" xfId="119" xr:uid="{00000000-0005-0000-0000-000066000000}"/>
    <cellStyle name="Comma 9" xfId="120" xr:uid="{00000000-0005-0000-0000-000067000000}"/>
    <cellStyle name="Currency" xfId="1" builtinId="4"/>
    <cellStyle name="Currency 2" xfId="11" xr:uid="{00000000-0005-0000-0000-000069000000}"/>
    <cellStyle name="Currency 2 2" xfId="121" xr:uid="{00000000-0005-0000-0000-00006A000000}"/>
    <cellStyle name="Currency 2 3" xfId="122" xr:uid="{00000000-0005-0000-0000-00006B000000}"/>
    <cellStyle name="Currency 3" xfId="20" xr:uid="{00000000-0005-0000-0000-00006C000000}"/>
    <cellStyle name="Currency 4" xfId="123" xr:uid="{00000000-0005-0000-0000-00006D000000}"/>
    <cellStyle name="Currency 5" xfId="124" xr:uid="{00000000-0005-0000-0000-00006E000000}"/>
    <cellStyle name="Currency 6" xfId="25" xr:uid="{00000000-0005-0000-0000-00006F000000}"/>
    <cellStyle name="Currency 7" xfId="5" xr:uid="{00000000-0005-0000-0000-000070000000}"/>
    <cellStyle name="Currency 8" xfId="358" xr:uid="{14965B4B-5D7C-4A4C-A671-F5D6A4D61009}"/>
    <cellStyle name="CurreŮcy_graph template1.xls Chart 2" xfId="125" xr:uid="{00000000-0005-0000-0000-000071000000}"/>
    <cellStyle name="Explanatory Text 2" xfId="126" xr:uid="{00000000-0005-0000-0000-000072000000}"/>
    <cellStyle name="Good 2" xfId="127" xr:uid="{00000000-0005-0000-0000-000073000000}"/>
    <cellStyle name="GreenBackYellowTxt" xfId="128" xr:uid="{00000000-0005-0000-0000-000074000000}"/>
    <cellStyle name="Grey" xfId="129" xr:uid="{00000000-0005-0000-0000-000075000000}"/>
    <cellStyle name="hard no" xfId="130" xr:uid="{00000000-0005-0000-0000-000076000000}"/>
    <cellStyle name="hard no 2" xfId="131" xr:uid="{00000000-0005-0000-0000-000077000000}"/>
    <cellStyle name="Header Total_Cash Flow Forecast, 12 Months" xfId="132" xr:uid="{00000000-0005-0000-0000-000078000000}"/>
    <cellStyle name="Header1" xfId="133" xr:uid="{00000000-0005-0000-0000-000079000000}"/>
    <cellStyle name="Header2" xfId="134" xr:uid="{00000000-0005-0000-0000-00007A000000}"/>
    <cellStyle name="Header2 2" xfId="342" xr:uid="{00000000-0005-0000-0000-00007B000000}"/>
    <cellStyle name="Heading 1 2" xfId="135" xr:uid="{00000000-0005-0000-0000-00007C000000}"/>
    <cellStyle name="Heading 2 2" xfId="136" xr:uid="{00000000-0005-0000-0000-00007D000000}"/>
    <cellStyle name="Heading 3 2" xfId="137" xr:uid="{00000000-0005-0000-0000-00007E000000}"/>
    <cellStyle name="Heading 4 2" xfId="138" xr:uid="{00000000-0005-0000-0000-00007F000000}"/>
    <cellStyle name="Hyperlink 2" xfId="139" xr:uid="{00000000-0005-0000-0000-000080000000}"/>
    <cellStyle name="Hyperlink 3" xfId="140" xr:uid="{00000000-0005-0000-0000-000081000000}"/>
    <cellStyle name="Import" xfId="141" xr:uid="{00000000-0005-0000-0000-000082000000}"/>
    <cellStyle name="Import 2" xfId="142" xr:uid="{00000000-0005-0000-0000-000083000000}"/>
    <cellStyle name="Import 3" xfId="143" xr:uid="{00000000-0005-0000-0000-000084000000}"/>
    <cellStyle name="Import%" xfId="144" xr:uid="{00000000-0005-0000-0000-000085000000}"/>
    <cellStyle name="Import% 2" xfId="145" xr:uid="{00000000-0005-0000-0000-000086000000}"/>
    <cellStyle name="Import% 3" xfId="146" xr:uid="{00000000-0005-0000-0000-000087000000}"/>
    <cellStyle name="Input (2)" xfId="147" xr:uid="{00000000-0005-0000-0000-000088000000}"/>
    <cellStyle name="Input [yellow]" xfId="148" xr:uid="{00000000-0005-0000-0000-000089000000}"/>
    <cellStyle name="Input 2" xfId="149" xr:uid="{00000000-0005-0000-0000-00008A000000}"/>
    <cellStyle name="Input 2 2" xfId="346" xr:uid="{00000000-0005-0000-0000-00008B000000}"/>
    <cellStyle name="Input 2 3" xfId="347" xr:uid="{00000000-0005-0000-0000-00008C000000}"/>
    <cellStyle name="Input 3" xfId="150" xr:uid="{00000000-0005-0000-0000-00008D000000}"/>
    <cellStyle name="Input 3 2" xfId="345" xr:uid="{00000000-0005-0000-0000-00008E000000}"/>
    <cellStyle name="Input 3 3" xfId="348" xr:uid="{00000000-0005-0000-0000-00008F000000}"/>
    <cellStyle name="Input 4" xfId="151" xr:uid="{00000000-0005-0000-0000-000090000000}"/>
    <cellStyle name="Input 4 2" xfId="344" xr:uid="{00000000-0005-0000-0000-000091000000}"/>
    <cellStyle name="Input 4 3" xfId="350" xr:uid="{00000000-0005-0000-0000-000092000000}"/>
    <cellStyle name="Input1" xfId="152" xr:uid="{00000000-0005-0000-0000-000093000000}"/>
    <cellStyle name="Input1 2" xfId="153" xr:uid="{00000000-0005-0000-0000-000094000000}"/>
    <cellStyle name="Input1 2 2" xfId="154" xr:uid="{00000000-0005-0000-0000-000095000000}"/>
    <cellStyle name="Input1 2 3" xfId="155" xr:uid="{00000000-0005-0000-0000-000096000000}"/>
    <cellStyle name="Input1 3" xfId="156" xr:uid="{00000000-0005-0000-0000-000097000000}"/>
    <cellStyle name="Input1 4" xfId="157" xr:uid="{00000000-0005-0000-0000-000098000000}"/>
    <cellStyle name="Input1 5" xfId="158" xr:uid="{00000000-0005-0000-0000-000099000000}"/>
    <cellStyle name="Input1%" xfId="159" xr:uid="{00000000-0005-0000-0000-00009A000000}"/>
    <cellStyle name="Input1% 2" xfId="160" xr:uid="{00000000-0005-0000-0000-00009B000000}"/>
    <cellStyle name="Input1% 2 2" xfId="161" xr:uid="{00000000-0005-0000-0000-00009C000000}"/>
    <cellStyle name="Input1% 2 3" xfId="162" xr:uid="{00000000-0005-0000-0000-00009D000000}"/>
    <cellStyle name="Input1% 3" xfId="163" xr:uid="{00000000-0005-0000-0000-00009E000000}"/>
    <cellStyle name="Input1% 4" xfId="164" xr:uid="{00000000-0005-0000-0000-00009F000000}"/>
    <cellStyle name="Input1% 5" xfId="165" xr:uid="{00000000-0005-0000-0000-0000A0000000}"/>
    <cellStyle name="Input1_18-Specific Analysis" xfId="166" xr:uid="{00000000-0005-0000-0000-0000A1000000}"/>
    <cellStyle name="Input1default%" xfId="167" xr:uid="{00000000-0005-0000-0000-0000A2000000}"/>
    <cellStyle name="Input2" xfId="168" xr:uid="{00000000-0005-0000-0000-0000A3000000}"/>
    <cellStyle name="Input2 2" xfId="169" xr:uid="{00000000-0005-0000-0000-0000A4000000}"/>
    <cellStyle name="Input2 3" xfId="170" xr:uid="{00000000-0005-0000-0000-0000A5000000}"/>
    <cellStyle name="Input2%" xfId="171" xr:uid="{00000000-0005-0000-0000-0000A6000000}"/>
    <cellStyle name="Input2_Country Energy 2002 Retail Review info request v3.0" xfId="172" xr:uid="{00000000-0005-0000-0000-0000A7000000}"/>
    <cellStyle name="Input3" xfId="173" xr:uid="{00000000-0005-0000-0000-0000A8000000}"/>
    <cellStyle name="Input3 2" xfId="174" xr:uid="{00000000-0005-0000-0000-0000A9000000}"/>
    <cellStyle name="Input3 3" xfId="175" xr:uid="{00000000-0005-0000-0000-0000AA000000}"/>
    <cellStyle name="Input3%" xfId="176" xr:uid="{00000000-0005-0000-0000-0000AB000000}"/>
    <cellStyle name="Input3_Country Energy 2002 Retail Review info request v3.0" xfId="177" xr:uid="{00000000-0005-0000-0000-0000AC000000}"/>
    <cellStyle name="Linked Cell 2" xfId="178" xr:uid="{00000000-0005-0000-0000-0000AD000000}"/>
    <cellStyle name="Neutral 2" xfId="179" xr:uid="{00000000-0005-0000-0000-0000AE000000}"/>
    <cellStyle name="no dec" xfId="180" xr:uid="{00000000-0005-0000-0000-0000AF000000}"/>
    <cellStyle name="No input" xfId="181" xr:uid="{00000000-0005-0000-0000-0000B0000000}"/>
    <cellStyle name="Normal" xfId="0" builtinId="0"/>
    <cellStyle name="Normal - Style1" xfId="182" xr:uid="{00000000-0005-0000-0000-0000B2000000}"/>
    <cellStyle name="Normal - Style1 2" xfId="183" xr:uid="{00000000-0005-0000-0000-0000B3000000}"/>
    <cellStyle name="Normal 10" xfId="184" xr:uid="{00000000-0005-0000-0000-0000B4000000}"/>
    <cellStyle name="Normal 10 2" xfId="185" xr:uid="{00000000-0005-0000-0000-0000B5000000}"/>
    <cellStyle name="Normal 11" xfId="186" xr:uid="{00000000-0005-0000-0000-0000B6000000}"/>
    <cellStyle name="Normal 11 2" xfId="187" xr:uid="{00000000-0005-0000-0000-0000B7000000}"/>
    <cellStyle name="Normal 12" xfId="188" xr:uid="{00000000-0005-0000-0000-0000B8000000}"/>
    <cellStyle name="Normal 12 2" xfId="189" xr:uid="{00000000-0005-0000-0000-0000B9000000}"/>
    <cellStyle name="Normal 13" xfId="190" xr:uid="{00000000-0005-0000-0000-0000BA000000}"/>
    <cellStyle name="Normal 13 2" xfId="191" xr:uid="{00000000-0005-0000-0000-0000BB000000}"/>
    <cellStyle name="Normal 14" xfId="192" xr:uid="{00000000-0005-0000-0000-0000BC000000}"/>
    <cellStyle name="Normal 14 2" xfId="193" xr:uid="{00000000-0005-0000-0000-0000BD000000}"/>
    <cellStyle name="Normal 15" xfId="194" xr:uid="{00000000-0005-0000-0000-0000BE000000}"/>
    <cellStyle name="Normal 16" xfId="195" xr:uid="{00000000-0005-0000-0000-0000BF000000}"/>
    <cellStyle name="Normal 17" xfId="196" xr:uid="{00000000-0005-0000-0000-0000C0000000}"/>
    <cellStyle name="Normal 18" xfId="197" xr:uid="{00000000-0005-0000-0000-0000C1000000}"/>
    <cellStyle name="Normal 19" xfId="198" xr:uid="{00000000-0005-0000-0000-0000C2000000}"/>
    <cellStyle name="Normal 2" xfId="7" xr:uid="{00000000-0005-0000-0000-0000C3000000}"/>
    <cellStyle name="Normal 2 2" xfId="14" xr:uid="{00000000-0005-0000-0000-0000C4000000}"/>
    <cellStyle name="Normal 2 2 2" xfId="199" xr:uid="{00000000-0005-0000-0000-0000C5000000}"/>
    <cellStyle name="Normal 2 3" xfId="22" xr:uid="{00000000-0005-0000-0000-0000C6000000}"/>
    <cellStyle name="Normal 2 4" xfId="200" xr:uid="{00000000-0005-0000-0000-0000C7000000}"/>
    <cellStyle name="Normal 2 5" xfId="201" xr:uid="{00000000-0005-0000-0000-0000C8000000}"/>
    <cellStyle name="Normal 20" xfId="202" xr:uid="{00000000-0005-0000-0000-0000C9000000}"/>
    <cellStyle name="Normal 21" xfId="203" xr:uid="{00000000-0005-0000-0000-0000CA000000}"/>
    <cellStyle name="Normal 22" xfId="204" xr:uid="{00000000-0005-0000-0000-0000CB000000}"/>
    <cellStyle name="Normal 23" xfId="205" xr:uid="{00000000-0005-0000-0000-0000CC000000}"/>
    <cellStyle name="Normal 24" xfId="206" xr:uid="{00000000-0005-0000-0000-0000CD000000}"/>
    <cellStyle name="Normal 25" xfId="207" xr:uid="{00000000-0005-0000-0000-0000CE000000}"/>
    <cellStyle name="Normal 26" xfId="208" xr:uid="{00000000-0005-0000-0000-0000CF000000}"/>
    <cellStyle name="Normal 27" xfId="209" xr:uid="{00000000-0005-0000-0000-0000D0000000}"/>
    <cellStyle name="Normal 28" xfId="210" xr:uid="{00000000-0005-0000-0000-0000D1000000}"/>
    <cellStyle name="Normal 29" xfId="211" xr:uid="{00000000-0005-0000-0000-0000D2000000}"/>
    <cellStyle name="Normal 29 2" xfId="212" xr:uid="{00000000-0005-0000-0000-0000D3000000}"/>
    <cellStyle name="Normal 3" xfId="12" xr:uid="{00000000-0005-0000-0000-0000D4000000}"/>
    <cellStyle name="Normal 3 2" xfId="17" xr:uid="{00000000-0005-0000-0000-0000D5000000}"/>
    <cellStyle name="Normal 3 3" xfId="213" xr:uid="{00000000-0005-0000-0000-0000D6000000}"/>
    <cellStyle name="Normal 3 4" xfId="214" xr:uid="{00000000-0005-0000-0000-0000D7000000}"/>
    <cellStyle name="Normal 30" xfId="215" xr:uid="{00000000-0005-0000-0000-0000D8000000}"/>
    <cellStyle name="Normal 31" xfId="216" xr:uid="{00000000-0005-0000-0000-0000D9000000}"/>
    <cellStyle name="Normal 32" xfId="217" xr:uid="{00000000-0005-0000-0000-0000DA000000}"/>
    <cellStyle name="Normal 33" xfId="218" xr:uid="{00000000-0005-0000-0000-0000DB000000}"/>
    <cellStyle name="Normal 34" xfId="219" xr:uid="{00000000-0005-0000-0000-0000DC000000}"/>
    <cellStyle name="Normal 35" xfId="220" xr:uid="{00000000-0005-0000-0000-0000DD000000}"/>
    <cellStyle name="Normal 36" xfId="221" xr:uid="{00000000-0005-0000-0000-0000DE000000}"/>
    <cellStyle name="Normal 37" xfId="222" xr:uid="{00000000-0005-0000-0000-0000DF000000}"/>
    <cellStyle name="Normal 38" xfId="223" xr:uid="{00000000-0005-0000-0000-0000E0000000}"/>
    <cellStyle name="Normal 39" xfId="224" xr:uid="{00000000-0005-0000-0000-0000E1000000}"/>
    <cellStyle name="Normal 4" xfId="13" xr:uid="{00000000-0005-0000-0000-0000E2000000}"/>
    <cellStyle name="Normal 4 2" xfId="225" xr:uid="{00000000-0005-0000-0000-0000E3000000}"/>
    <cellStyle name="Normal 4 2 2" xfId="226" xr:uid="{00000000-0005-0000-0000-0000E4000000}"/>
    <cellStyle name="Normal 4 3" xfId="227" xr:uid="{00000000-0005-0000-0000-0000E5000000}"/>
    <cellStyle name="Normal 40" xfId="228" xr:uid="{00000000-0005-0000-0000-0000E6000000}"/>
    <cellStyle name="Normal 41" xfId="229" xr:uid="{00000000-0005-0000-0000-0000E7000000}"/>
    <cellStyle name="Normal 42" xfId="230" xr:uid="{00000000-0005-0000-0000-0000E8000000}"/>
    <cellStyle name="Normal 43" xfId="231" xr:uid="{00000000-0005-0000-0000-0000E9000000}"/>
    <cellStyle name="Normal 44" xfId="232" xr:uid="{00000000-0005-0000-0000-0000EA000000}"/>
    <cellStyle name="Normal 45" xfId="233" xr:uid="{00000000-0005-0000-0000-0000EB000000}"/>
    <cellStyle name="Normal 46" xfId="234" xr:uid="{00000000-0005-0000-0000-0000EC000000}"/>
    <cellStyle name="Normal 46 2" xfId="235" xr:uid="{00000000-0005-0000-0000-0000ED000000}"/>
    <cellStyle name="Normal 47" xfId="236" xr:uid="{00000000-0005-0000-0000-0000EE000000}"/>
    <cellStyle name="Normal 48" xfId="3" xr:uid="{00000000-0005-0000-0000-0000EF000000}"/>
    <cellStyle name="Normal 49" xfId="333" xr:uid="{00000000-0005-0000-0000-0000F0000000}"/>
    <cellStyle name="Normal 5" xfId="26" xr:uid="{00000000-0005-0000-0000-0000F1000000}"/>
    <cellStyle name="Normal 5 2" xfId="237" xr:uid="{00000000-0005-0000-0000-0000F2000000}"/>
    <cellStyle name="Normal 5 3" xfId="238" xr:uid="{00000000-0005-0000-0000-0000F3000000}"/>
    <cellStyle name="Normal 50" xfId="337" xr:uid="{00000000-0005-0000-0000-0000F4000000}"/>
    <cellStyle name="Normal 51" xfId="339" xr:uid="{00000000-0005-0000-0000-0000F5000000}"/>
    <cellStyle name="Normal 52" xfId="357" xr:uid="{B74341B2-33D7-433F-9302-F1703231E051}"/>
    <cellStyle name="Normal 6" xfId="239" xr:uid="{00000000-0005-0000-0000-0000F6000000}"/>
    <cellStyle name="Normal 6 2" xfId="240" xr:uid="{00000000-0005-0000-0000-0000F7000000}"/>
    <cellStyle name="Normal 6 3" xfId="241" xr:uid="{00000000-0005-0000-0000-0000F8000000}"/>
    <cellStyle name="Normal 6 4" xfId="242" xr:uid="{00000000-0005-0000-0000-0000F9000000}"/>
    <cellStyle name="Normal 7" xfId="243" xr:uid="{00000000-0005-0000-0000-0000FA000000}"/>
    <cellStyle name="Normal 7 2" xfId="244" xr:uid="{00000000-0005-0000-0000-0000FB000000}"/>
    <cellStyle name="Normal 8" xfId="245" xr:uid="{00000000-0005-0000-0000-0000FC000000}"/>
    <cellStyle name="Normal 8 2" xfId="246" xr:uid="{00000000-0005-0000-0000-0000FD000000}"/>
    <cellStyle name="Normal 9" xfId="247" xr:uid="{00000000-0005-0000-0000-0000FE000000}"/>
    <cellStyle name="Normal 9 2" xfId="248" xr:uid="{00000000-0005-0000-0000-0000FF000000}"/>
    <cellStyle name="Normale_blended" xfId="249" xr:uid="{00000000-0005-0000-0000-000000010000}"/>
    <cellStyle name="Note 2" xfId="250" xr:uid="{00000000-0005-0000-0000-000001010000}"/>
    <cellStyle name="Note 3" xfId="251" xr:uid="{00000000-0005-0000-0000-000002010000}"/>
    <cellStyle name="Note 3 2" xfId="336" xr:uid="{00000000-0005-0000-0000-000003010000}"/>
    <cellStyle name="Note 3 3" xfId="354" xr:uid="{00000000-0005-0000-0000-000004010000}"/>
    <cellStyle name="Output 2" xfId="252" xr:uid="{00000000-0005-0000-0000-000005010000}"/>
    <cellStyle name="Output 2 2" xfId="338" xr:uid="{00000000-0005-0000-0000-000006010000}"/>
    <cellStyle name="Output 2 3" xfId="355" xr:uid="{00000000-0005-0000-0000-000007010000}"/>
    <cellStyle name="Percent" xfId="2" builtinId="5"/>
    <cellStyle name="Percent [2]" xfId="253" xr:uid="{00000000-0005-0000-0000-000009010000}"/>
    <cellStyle name="Percent [2] 2" xfId="254" xr:uid="{00000000-0005-0000-0000-00000A010000}"/>
    <cellStyle name="Percent [2] 2 2" xfId="255" xr:uid="{00000000-0005-0000-0000-00000B010000}"/>
    <cellStyle name="Percent [2] 2 3" xfId="256" xr:uid="{00000000-0005-0000-0000-00000C010000}"/>
    <cellStyle name="Percent [2] 3" xfId="257" xr:uid="{00000000-0005-0000-0000-00000D010000}"/>
    <cellStyle name="Percent 10" xfId="258" xr:uid="{00000000-0005-0000-0000-00000E010000}"/>
    <cellStyle name="Percent 11" xfId="259" xr:uid="{00000000-0005-0000-0000-00000F010000}"/>
    <cellStyle name="Percent 12" xfId="260" xr:uid="{00000000-0005-0000-0000-000010010000}"/>
    <cellStyle name="Percent 13" xfId="261" xr:uid="{00000000-0005-0000-0000-000011010000}"/>
    <cellStyle name="Percent 14" xfId="262" xr:uid="{00000000-0005-0000-0000-000012010000}"/>
    <cellStyle name="Percent 15" xfId="263" xr:uid="{00000000-0005-0000-0000-000013010000}"/>
    <cellStyle name="Percent 16" xfId="264" xr:uid="{00000000-0005-0000-0000-000014010000}"/>
    <cellStyle name="Percent 17" xfId="265" xr:uid="{00000000-0005-0000-0000-000015010000}"/>
    <cellStyle name="Percent 18" xfId="266" xr:uid="{00000000-0005-0000-0000-000016010000}"/>
    <cellStyle name="Percent 19" xfId="267" xr:uid="{00000000-0005-0000-0000-000017010000}"/>
    <cellStyle name="Percent 2" xfId="9" xr:uid="{00000000-0005-0000-0000-000018010000}"/>
    <cellStyle name="Percent 2 2" xfId="15" xr:uid="{00000000-0005-0000-0000-000019010000}"/>
    <cellStyle name="Percent 2 3" xfId="268" xr:uid="{00000000-0005-0000-0000-00001A010000}"/>
    <cellStyle name="Percent 2 3 2" xfId="269" xr:uid="{00000000-0005-0000-0000-00001B010000}"/>
    <cellStyle name="Percent 2 3 3" xfId="270" xr:uid="{00000000-0005-0000-0000-00001C010000}"/>
    <cellStyle name="Percent 2 4" xfId="271" xr:uid="{00000000-0005-0000-0000-00001D010000}"/>
    <cellStyle name="Percent 2 5" xfId="272" xr:uid="{00000000-0005-0000-0000-00001E010000}"/>
    <cellStyle name="Percent 2 6" xfId="273" xr:uid="{00000000-0005-0000-0000-00001F010000}"/>
    <cellStyle name="Percent 2 7" xfId="274" xr:uid="{00000000-0005-0000-0000-000020010000}"/>
    <cellStyle name="Percent 20" xfId="275" xr:uid="{00000000-0005-0000-0000-000021010000}"/>
    <cellStyle name="Percent 21" xfId="276" xr:uid="{00000000-0005-0000-0000-000022010000}"/>
    <cellStyle name="Percent 22" xfId="277" xr:uid="{00000000-0005-0000-0000-000023010000}"/>
    <cellStyle name="Percent 23" xfId="278" xr:uid="{00000000-0005-0000-0000-000024010000}"/>
    <cellStyle name="Percent 24" xfId="6" xr:uid="{00000000-0005-0000-0000-000025010000}"/>
    <cellStyle name="Percent 25" xfId="335" xr:uid="{00000000-0005-0000-0000-000026010000}"/>
    <cellStyle name="Percent 26" xfId="351" xr:uid="{00000000-0005-0000-0000-000027010000}"/>
    <cellStyle name="Percent 27" xfId="341" xr:uid="{00000000-0005-0000-0000-000028010000}"/>
    <cellStyle name="Percent 28" xfId="360" xr:uid="{64DE4A03-D91F-446A-8503-554CAE13CCAC}"/>
    <cellStyle name="Percent 3" xfId="18" xr:uid="{00000000-0005-0000-0000-000029010000}"/>
    <cellStyle name="Percent 3 2" xfId="279" xr:uid="{00000000-0005-0000-0000-00002A010000}"/>
    <cellStyle name="Percent 4" xfId="19" xr:uid="{00000000-0005-0000-0000-00002B010000}"/>
    <cellStyle name="Percent 4 2" xfId="280" xr:uid="{00000000-0005-0000-0000-00002C010000}"/>
    <cellStyle name="Percent 5" xfId="23" xr:uid="{00000000-0005-0000-0000-00002D010000}"/>
    <cellStyle name="Percent 5 2" xfId="281" xr:uid="{00000000-0005-0000-0000-00002E010000}"/>
    <cellStyle name="Percent 6" xfId="282" xr:uid="{00000000-0005-0000-0000-00002F010000}"/>
    <cellStyle name="Percent 7" xfId="283" xr:uid="{00000000-0005-0000-0000-000030010000}"/>
    <cellStyle name="Percent 8" xfId="284" xr:uid="{00000000-0005-0000-0000-000031010000}"/>
    <cellStyle name="Percent 9" xfId="285" xr:uid="{00000000-0005-0000-0000-000032010000}"/>
    <cellStyle name="PSChar" xfId="286" xr:uid="{00000000-0005-0000-0000-000033010000}"/>
    <cellStyle name="PSDate" xfId="287" xr:uid="{00000000-0005-0000-0000-000034010000}"/>
    <cellStyle name="PSDec" xfId="288" xr:uid="{00000000-0005-0000-0000-000035010000}"/>
    <cellStyle name="PSHeading" xfId="289" xr:uid="{00000000-0005-0000-0000-000036010000}"/>
    <cellStyle name="PSInt" xfId="290" xr:uid="{00000000-0005-0000-0000-000037010000}"/>
    <cellStyle name="PSSpacer" xfId="291" xr:uid="{00000000-0005-0000-0000-000038010000}"/>
    <cellStyle name="R00A" xfId="292" xr:uid="{00000000-0005-0000-0000-000039010000}"/>
    <cellStyle name="R00B" xfId="293" xr:uid="{00000000-0005-0000-0000-00003A010000}"/>
    <cellStyle name="R00L" xfId="294" xr:uid="{00000000-0005-0000-0000-00003B010000}"/>
    <cellStyle name="R01A" xfId="295" xr:uid="{00000000-0005-0000-0000-00003C010000}"/>
    <cellStyle name="R01B" xfId="296" xr:uid="{00000000-0005-0000-0000-00003D010000}"/>
    <cellStyle name="R01H" xfId="297" xr:uid="{00000000-0005-0000-0000-00003E010000}"/>
    <cellStyle name="R01L" xfId="298" xr:uid="{00000000-0005-0000-0000-00003F010000}"/>
    <cellStyle name="R02A" xfId="299" xr:uid="{00000000-0005-0000-0000-000040010000}"/>
    <cellStyle name="R02B" xfId="300" xr:uid="{00000000-0005-0000-0000-000041010000}"/>
    <cellStyle name="R02H" xfId="301" xr:uid="{00000000-0005-0000-0000-000042010000}"/>
    <cellStyle name="R02L" xfId="302" xr:uid="{00000000-0005-0000-0000-000043010000}"/>
    <cellStyle name="R03A" xfId="303" xr:uid="{00000000-0005-0000-0000-000044010000}"/>
    <cellStyle name="R03B" xfId="304" xr:uid="{00000000-0005-0000-0000-000045010000}"/>
    <cellStyle name="R03H" xfId="305" xr:uid="{00000000-0005-0000-0000-000046010000}"/>
    <cellStyle name="R03L" xfId="306" xr:uid="{00000000-0005-0000-0000-000047010000}"/>
    <cellStyle name="R04A" xfId="307" xr:uid="{00000000-0005-0000-0000-000048010000}"/>
    <cellStyle name="R04B" xfId="308" xr:uid="{00000000-0005-0000-0000-000049010000}"/>
    <cellStyle name="R04H" xfId="309" xr:uid="{00000000-0005-0000-0000-00004A010000}"/>
    <cellStyle name="R04L" xfId="310" xr:uid="{00000000-0005-0000-0000-00004B010000}"/>
    <cellStyle name="R05A" xfId="311" xr:uid="{00000000-0005-0000-0000-00004C010000}"/>
    <cellStyle name="R05B" xfId="312" xr:uid="{00000000-0005-0000-0000-00004D010000}"/>
    <cellStyle name="R05H" xfId="313" xr:uid="{00000000-0005-0000-0000-00004E010000}"/>
    <cellStyle name="R05L" xfId="314" xr:uid="{00000000-0005-0000-0000-00004F010000}"/>
    <cellStyle name="R06A" xfId="315" xr:uid="{00000000-0005-0000-0000-000050010000}"/>
    <cellStyle name="R06B" xfId="316" xr:uid="{00000000-0005-0000-0000-000051010000}"/>
    <cellStyle name="R06H" xfId="317" xr:uid="{00000000-0005-0000-0000-000052010000}"/>
    <cellStyle name="R06L" xfId="318" xr:uid="{00000000-0005-0000-0000-000053010000}"/>
    <cellStyle name="R07A" xfId="319" xr:uid="{00000000-0005-0000-0000-000054010000}"/>
    <cellStyle name="R07B" xfId="320" xr:uid="{00000000-0005-0000-0000-000055010000}"/>
    <cellStyle name="R07H" xfId="321" xr:uid="{00000000-0005-0000-0000-000056010000}"/>
    <cellStyle name="R07L" xfId="322" xr:uid="{00000000-0005-0000-0000-000057010000}"/>
    <cellStyle name="Style 1" xfId="323" xr:uid="{00000000-0005-0000-0000-000058010000}"/>
    <cellStyle name="Style 1 2" xfId="324" xr:uid="{00000000-0005-0000-0000-000059010000}"/>
    <cellStyle name="Times New Roman" xfId="325" xr:uid="{00000000-0005-0000-0000-00005A010000}"/>
    <cellStyle name="Title 2" xfId="326" xr:uid="{00000000-0005-0000-0000-00005B010000}"/>
    <cellStyle name="Total 2" xfId="327" xr:uid="{00000000-0005-0000-0000-00005C010000}"/>
    <cellStyle name="Total 2 2" xfId="353" xr:uid="{00000000-0005-0000-0000-00005D010000}"/>
    <cellStyle name="Total 2 3" xfId="356" xr:uid="{00000000-0005-0000-0000-00005E010000}"/>
    <cellStyle name="Valuta (0)_spies97" xfId="328" xr:uid="{00000000-0005-0000-0000-00005F010000}"/>
    <cellStyle name="Warning Text 2" xfId="329" xr:uid="{00000000-0005-0000-0000-000060010000}"/>
    <cellStyle name="White rows" xfId="10" xr:uid="{00000000-0005-0000-0000-000061010000}"/>
    <cellStyle name="White rows 2" xfId="330" xr:uid="{00000000-0005-0000-0000-000062010000}"/>
    <cellStyle name="YELLOW" xfId="331" xr:uid="{00000000-0005-0000-0000-000063010000}"/>
    <cellStyle name="YellowBackGreenTxt" xfId="332" xr:uid="{00000000-0005-0000-0000-000064010000}"/>
  </cellStyles>
  <dxfs count="0"/>
  <tableStyles count="0" defaultTableStyle="TableStyleMedium2" defaultPivotStyle="PivotStyleLight16"/>
  <colors>
    <mruColors>
      <color rgb="FFCCCBCD"/>
      <color rgb="FFE5E5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1783556</xdr:colOff>
      <xdr:row>1</xdr:row>
      <xdr:rowOff>45244</xdr:rowOff>
    </xdr:from>
    <xdr:to>
      <xdr:col>8</xdr:col>
      <xdr:colOff>723899</xdr:colOff>
      <xdr:row>5</xdr:row>
      <xdr:rowOff>119857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5381" y="45244"/>
          <a:ext cx="1178718" cy="75088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1764506</xdr:colOff>
      <xdr:row>0</xdr:row>
      <xdr:rowOff>26194</xdr:rowOff>
    </xdr:from>
    <xdr:to>
      <xdr:col>8</xdr:col>
      <xdr:colOff>704849</xdr:colOff>
      <xdr:row>4</xdr:row>
      <xdr:rowOff>137002</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5881" y="26194"/>
          <a:ext cx="1178718" cy="758508"/>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mmercial%20Strategy\2014%20AER%20Determination\Finance%20Lead\ROMO\Model\ROMO%20v0.2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mmercial%20Strategy\2014%20AER%20Determination\Finance%20Lead\ROMO\Model\ROMO%20v0.13%20%202014%20SCI%20V3%203-4-13%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Reg NO method changes"/>
      <sheetName val="For Reg 16-4-13 method changes"/>
      <sheetName val="All graphs"/>
      <sheetName val="Direct Opex"/>
      <sheetName val="Direct System"/>
      <sheetName val="Non-System"/>
      <sheetName val="Overheads"/>
      <sheetName val="Summary for Reg Nom Scen 1"/>
      <sheetName val="$Nominal Results Scen 1"/>
      <sheetName val="$2014 Results Scen 1"/>
      <sheetName val="Summary for Reg values"/>
      <sheetName val="AC Reg summary"/>
      <sheetName val="Summary for Reg"/>
      <sheetName val="Results"/>
      <sheetName val="Sensitivities"/>
      <sheetName val="Allocation rates (2)"/>
      <sheetName val="OH inputs"/>
      <sheetName val="OHs summary"/>
      <sheetName val="INPUT STATUS"/>
      <sheetName val="COO Meeting"/>
      <sheetName val="Checks"/>
      <sheetName val="2) Base (ex Prop) escalated"/>
      <sheetName val="3) Base less depn escalated"/>
      <sheetName val="4) Base (plus prop) escalated"/>
      <sheetName val="Check Scenarios"/>
      <sheetName val="Direct costs summary"/>
      <sheetName val="Fully loaded costs summary"/>
      <sheetName val="Bridge for Jess"/>
      <sheetName val="Story"/>
      <sheetName val="1) Base (ex Prop) no escalat"/>
      <sheetName val="Indirect to unallocated"/>
      <sheetName val="Mini-sub"/>
      <sheetName val="1a"/>
      <sheetName val="ANon-sys"/>
      <sheetName val="Start &amp; End Pool"/>
      <sheetName val="Capex direct &amp; fully loaded"/>
      <sheetName val="Opex direct &amp; fully loaded"/>
      <sheetName val="Non-system detail"/>
      <sheetName val="A4Ohds"/>
      <sheetName val="15-19 Graphs"/>
      <sheetName val="Capex Opex fcst8yr"/>
      <sheetName val="Capex Opex inputs"/>
      <sheetName val="Summary Capex"/>
      <sheetName val="Summary Opex"/>
      <sheetName val="Opex Calc by Div"/>
      <sheetName val="Allocation rates"/>
      <sheetName val="Direct Capex Summary"/>
      <sheetName val="Direct opex summary"/>
      <sheetName val="Project Allocation"/>
      <sheetName val="2015 Divisional Summary"/>
      <sheetName val="2016 Divisional Summary"/>
      <sheetName val="2017 Divisional Summary"/>
      <sheetName val="2018 Divisional Summary"/>
      <sheetName val="2019 Divisional Summary"/>
      <sheetName val="System opex workings"/>
      <sheetName val="Non-System Workings"/>
      <sheetName val="Weighted avg div alloc rates"/>
      <sheetName val="Sys capex workings"/>
      <sheetName val="Direct syscapex input summary 1"/>
      <sheetName val="Direct syscapex input summary 2"/>
      <sheetName val="Direct sys opex input summary"/>
      <sheetName val="OHs input summary"/>
      <sheetName val="OH workings 2015"/>
      <sheetName val="OH workings 2016"/>
      <sheetName val="OH workings 2017"/>
      <sheetName val="OH workings 2018"/>
      <sheetName val="OH workings 2019"/>
      <sheetName val="AC allocation rates"/>
      <sheetName val="OH Harmonisation"/>
      <sheetName val="System opex input"/>
      <sheetName val="Standard Control Capex Input"/>
      <sheetName val="Other System Capex Input"/>
      <sheetName val="Moved to AC"/>
      <sheetName val="Tools &amp; F&amp;F Input"/>
      <sheetName val="Property Data input"/>
      <sheetName val="Fleet Data input"/>
      <sheetName val="IT Data Input"/>
      <sheetName val="Advertising costs"/>
      <sheetName val="Corporate RW"/>
      <sheetName val="Water input"/>
      <sheetName val="Escalation rates"/>
      <sheetName val="Retail provision and income"/>
      <sheetName val="Direct reclassifications"/>
      <sheetName val="Reg reporting depts"/>
      <sheetName val="Corp allocation rates"/>
      <sheetName val="CPI factors"/>
      <sheetName val="Tot.startopex detail2013"/>
      <sheetName val="OH modelling factors"/>
      <sheetName val="Asset lives"/>
      <sheetName val="Current Dept tree"/>
      <sheetName val="Input summary"/>
      <sheetName val="Generation input"/>
      <sheetName val="Summary NS Opex"/>
      <sheetName val="Explanation for Method Sensitiv"/>
      <sheetName val="1a updated"/>
      <sheetName val="Graph for Gary"/>
      <sheetName val="Recommendations"/>
      <sheetName val="Versions"/>
      <sheetName val="Glossary"/>
      <sheetName val="Assumptions"/>
      <sheetName val="General data inputs"/>
      <sheetName val="Model structure"/>
      <sheetName val="Instructions for model"/>
      <sheetName val="2015 Corp alloc rates"/>
    </sheetNames>
    <sheetDataSet>
      <sheetData sheetId="0"/>
      <sheetData sheetId="1"/>
      <sheetData sheetId="2"/>
      <sheetData sheetId="3"/>
      <sheetData sheetId="4"/>
      <sheetData sheetId="5"/>
      <sheetData sheetId="6"/>
      <sheetData sheetId="7"/>
      <sheetData sheetId="8"/>
      <sheetData sheetId="9">
        <row r="246">
          <cell r="C246">
            <v>1664123.5343615788</v>
          </cell>
        </row>
      </sheetData>
      <sheetData sheetId="10">
        <row r="5">
          <cell r="F5">
            <v>476186422.58370477</v>
          </cell>
        </row>
      </sheetData>
      <sheetData sheetId="11">
        <row r="6">
          <cell r="F6">
            <v>11937805.734978175</v>
          </cell>
        </row>
      </sheetData>
      <sheetData sheetId="12">
        <row r="2">
          <cell r="U2" t="str">
            <v>ON</v>
          </cell>
        </row>
      </sheetData>
      <sheetData sheetId="13"/>
      <sheetData sheetId="14">
        <row r="56">
          <cell r="G56">
            <v>-29123434.668092534</v>
          </cell>
        </row>
      </sheetData>
      <sheetData sheetId="15">
        <row r="8">
          <cell r="B8">
            <v>0.43879893012965432</v>
          </cell>
        </row>
      </sheetData>
      <sheetData sheetId="16">
        <row r="1">
          <cell r="A1" t="str">
            <v>This sheet captures the Overheads by dept, whether any dept's are considered to contain dissynergy or stranded costs and also whether any dept's could be considered to be direct opex or capex or indirect opex. NB. This direct/indirect component is only peformed in the 2015 year. The same proportions are applied to all other years.</v>
          </cell>
        </row>
        <row r="2">
          <cell r="A2" t="str">
            <v xml:space="preserve">The dept numbers were sourced from the current dept tree (2015 dept tree) and then pasted as values. Any new depts would need to be added to this sheet. </v>
          </cell>
        </row>
        <row r="3">
          <cell r="A3" t="str">
            <v>If new depts are added to the dept tree, you will need to  you will need to add them to this sheet.</v>
          </cell>
        </row>
        <row r="4">
          <cell r="A4" t="str">
            <v>2012 SCI data in columns D to F are sourced from Finance, see Input sheet in Port drive: Infrastructure Strategy/Commercial Strategy/2014 AER Determination/Finance Lead/Finance Stream/Database/Opex/AER Data Splits/Network_Project_Split_2011-12_BUD_FINAL_B&amp;F_2011_07_29rlw.xlsm</v>
          </cell>
        </row>
        <row r="5">
          <cell r="A5" t="str">
            <v xml:space="preserve">Mini-sub data is from the OH input sheet in TROMO FINALE, column O at Port drive: Infrastructure Strategy/Commercial Strategy/2014 AER Determination/Finance Lead/Finance Stream/Mini submission/global modelling/Final Model/TROMO FINALE.xlsx
</v>
          </cell>
        </row>
        <row r="6">
          <cell r="A6" t="str">
            <v>Assumptions:</v>
          </cell>
        </row>
        <row r="7">
          <cell r="A7" t="str">
            <v>All forecasts are in 2012 dollars</v>
          </cell>
        </row>
        <row r="8">
          <cell r="A8" t="str">
            <v>All forecasts utilise 2012 current labour rates, 2013 labour on cost rates and 2013 stores on cost rates</v>
          </cell>
        </row>
        <row r="9">
          <cell r="A9" t="str">
            <v>KEY:</v>
          </cell>
        </row>
        <row r="10">
          <cell r="A10" t="str">
            <v>Missing in Bec</v>
          </cell>
        </row>
        <row r="11">
          <cell r="A11" t="str">
            <v>agree</v>
          </cell>
        </row>
        <row r="12">
          <cell r="A12">
            <v>1</v>
          </cell>
        </row>
        <row r="13">
          <cell r="A13">
            <v>314</v>
          </cell>
        </row>
        <row r="14">
          <cell r="A14" t="str">
            <v>Dept No</v>
          </cell>
        </row>
        <row r="15">
          <cell r="A15">
            <v>0</v>
          </cell>
        </row>
        <row r="16">
          <cell r="A16">
            <v>0</v>
          </cell>
        </row>
        <row r="17">
          <cell r="A17" t="str">
            <v>XXX</v>
          </cell>
          <cell r="B17" t="str">
            <v>Stranded FTEs</v>
          </cell>
          <cell r="E17">
            <v>0</v>
          </cell>
          <cell r="F17" t="str">
            <v>Cash modelling</v>
          </cell>
          <cell r="G17" t="str">
            <v>Not Allocated</v>
          </cell>
          <cell r="H17">
            <v>0</v>
          </cell>
          <cell r="I17">
            <v>0</v>
          </cell>
          <cell r="J17">
            <v>0</v>
          </cell>
          <cell r="K17">
            <v>0</v>
          </cell>
          <cell r="L17">
            <v>0</v>
          </cell>
        </row>
        <row r="18">
          <cell r="A18" t="str">
            <v>XXX</v>
          </cell>
        </row>
        <row r="19">
          <cell r="A19">
            <v>999</v>
          </cell>
        </row>
        <row r="20">
          <cell r="A20">
            <v>998</v>
          </cell>
        </row>
        <row r="21">
          <cell r="A21" t="str">
            <v>YYY</v>
          </cell>
        </row>
        <row r="22">
          <cell r="A22">
            <v>187</v>
          </cell>
        </row>
        <row r="23">
          <cell r="A23">
            <v>101</v>
          </cell>
        </row>
        <row r="24">
          <cell r="A24">
            <v>248</v>
          </cell>
        </row>
        <row r="25">
          <cell r="A25">
            <v>261</v>
          </cell>
        </row>
        <row r="26">
          <cell r="A26">
            <v>127</v>
          </cell>
        </row>
        <row r="27">
          <cell r="A27">
            <v>130</v>
          </cell>
        </row>
        <row r="28">
          <cell r="A28">
            <v>513</v>
          </cell>
        </row>
        <row r="29">
          <cell r="A29">
            <v>515</v>
          </cell>
        </row>
        <row r="30">
          <cell r="A30">
            <v>516</v>
          </cell>
        </row>
        <row r="31">
          <cell r="A31">
            <v>517</v>
          </cell>
        </row>
        <row r="32">
          <cell r="A32">
            <v>107</v>
          </cell>
        </row>
        <row r="33">
          <cell r="A33">
            <v>108</v>
          </cell>
        </row>
        <row r="34">
          <cell r="A34">
            <v>165</v>
          </cell>
        </row>
        <row r="35">
          <cell r="A35">
            <v>166</v>
          </cell>
        </row>
        <row r="36">
          <cell r="A36">
            <v>169</v>
          </cell>
        </row>
        <row r="37">
          <cell r="A37">
            <v>175</v>
          </cell>
        </row>
        <row r="38">
          <cell r="A38">
            <v>200</v>
          </cell>
        </row>
        <row r="39">
          <cell r="A39">
            <v>202</v>
          </cell>
        </row>
        <row r="40">
          <cell r="A40">
            <v>204</v>
          </cell>
        </row>
        <row r="41">
          <cell r="A41">
            <v>205</v>
          </cell>
        </row>
        <row r="42">
          <cell r="A42">
            <v>207</v>
          </cell>
        </row>
        <row r="43">
          <cell r="A43">
            <v>216</v>
          </cell>
        </row>
        <row r="44">
          <cell r="A44">
            <v>217</v>
          </cell>
        </row>
        <row r="45">
          <cell r="A45">
            <v>249</v>
          </cell>
        </row>
        <row r="46">
          <cell r="A46">
            <v>271</v>
          </cell>
        </row>
        <row r="47">
          <cell r="A47">
            <v>272</v>
          </cell>
        </row>
        <row r="48">
          <cell r="A48">
            <v>273</v>
          </cell>
        </row>
        <row r="49">
          <cell r="A49">
            <v>281</v>
          </cell>
        </row>
        <row r="50">
          <cell r="A50">
            <v>282</v>
          </cell>
        </row>
        <row r="51">
          <cell r="A51">
            <v>284</v>
          </cell>
        </row>
        <row r="52">
          <cell r="A52">
            <v>314</v>
          </cell>
        </row>
        <row r="53">
          <cell r="A53">
            <v>420</v>
          </cell>
        </row>
        <row r="54">
          <cell r="A54">
            <v>421</v>
          </cell>
        </row>
        <row r="55">
          <cell r="A55">
            <v>422</v>
          </cell>
        </row>
        <row r="56">
          <cell r="A56">
            <v>423</v>
          </cell>
        </row>
        <row r="57">
          <cell r="A57">
            <v>424</v>
          </cell>
        </row>
        <row r="58">
          <cell r="A58">
            <v>426</v>
          </cell>
        </row>
        <row r="59">
          <cell r="A59">
            <v>430</v>
          </cell>
        </row>
        <row r="60">
          <cell r="A60">
            <v>431</v>
          </cell>
        </row>
        <row r="61">
          <cell r="A61">
            <v>432</v>
          </cell>
        </row>
        <row r="62">
          <cell r="A62">
            <v>433</v>
          </cell>
        </row>
        <row r="63">
          <cell r="A63">
            <v>434</v>
          </cell>
        </row>
        <row r="64">
          <cell r="A64">
            <v>439</v>
          </cell>
        </row>
        <row r="65">
          <cell r="A65">
            <v>444</v>
          </cell>
        </row>
        <row r="66">
          <cell r="A66">
            <v>459</v>
          </cell>
        </row>
        <row r="67">
          <cell r="A67">
            <v>858</v>
          </cell>
        </row>
        <row r="68">
          <cell r="A68">
            <v>889</v>
          </cell>
        </row>
        <row r="69">
          <cell r="A69">
            <v>890</v>
          </cell>
        </row>
        <row r="70">
          <cell r="A70">
            <v>994</v>
          </cell>
        </row>
        <row r="71">
          <cell r="A71">
            <v>111</v>
          </cell>
        </row>
        <row r="72">
          <cell r="A72">
            <v>116</v>
          </cell>
        </row>
        <row r="73">
          <cell r="A73">
            <v>117</v>
          </cell>
        </row>
        <row r="74">
          <cell r="A74">
            <v>119</v>
          </cell>
        </row>
        <row r="75">
          <cell r="A75">
            <v>120</v>
          </cell>
        </row>
        <row r="76">
          <cell r="A76">
            <v>283</v>
          </cell>
        </row>
        <row r="77">
          <cell r="A77">
            <v>103</v>
          </cell>
        </row>
        <row r="78">
          <cell r="A78">
            <v>106</v>
          </cell>
        </row>
        <row r="79">
          <cell r="A79">
            <v>115</v>
          </cell>
        </row>
        <row r="80">
          <cell r="A80">
            <v>129</v>
          </cell>
        </row>
        <row r="81">
          <cell r="A81">
            <v>132</v>
          </cell>
        </row>
        <row r="82">
          <cell r="A82">
            <v>144</v>
          </cell>
        </row>
        <row r="83">
          <cell r="A83">
            <v>145</v>
          </cell>
        </row>
        <row r="84">
          <cell r="A84">
            <v>146</v>
          </cell>
        </row>
        <row r="85">
          <cell r="A85">
            <v>147</v>
          </cell>
        </row>
        <row r="86">
          <cell r="A86">
            <v>149</v>
          </cell>
        </row>
        <row r="87">
          <cell r="A87">
            <v>153</v>
          </cell>
        </row>
        <row r="88">
          <cell r="A88">
            <v>156</v>
          </cell>
        </row>
        <row r="89">
          <cell r="A89">
            <v>158</v>
          </cell>
        </row>
        <row r="90">
          <cell r="A90">
            <v>159</v>
          </cell>
        </row>
        <row r="91">
          <cell r="A91">
            <v>164</v>
          </cell>
        </row>
        <row r="92">
          <cell r="A92">
            <v>182</v>
          </cell>
        </row>
        <row r="93">
          <cell r="A93">
            <v>210</v>
          </cell>
        </row>
        <row r="94">
          <cell r="A94">
            <v>211</v>
          </cell>
        </row>
        <row r="95">
          <cell r="A95">
            <v>218</v>
          </cell>
        </row>
        <row r="96">
          <cell r="A96">
            <v>400</v>
          </cell>
        </row>
        <row r="97">
          <cell r="A97">
            <v>475</v>
          </cell>
        </row>
        <row r="98">
          <cell r="A98">
            <v>244</v>
          </cell>
        </row>
        <row r="99">
          <cell r="A99">
            <v>246</v>
          </cell>
        </row>
        <row r="100">
          <cell r="A100">
            <v>252</v>
          </cell>
        </row>
        <row r="101">
          <cell r="A101">
            <v>255</v>
          </cell>
        </row>
        <row r="102">
          <cell r="A102">
            <v>256</v>
          </cell>
        </row>
        <row r="103">
          <cell r="A103">
            <v>257</v>
          </cell>
        </row>
        <row r="104">
          <cell r="A104">
            <v>260</v>
          </cell>
        </row>
        <row r="105">
          <cell r="A105">
            <v>262</v>
          </cell>
        </row>
        <row r="106">
          <cell r="A106">
            <v>275</v>
          </cell>
        </row>
        <row r="107">
          <cell r="A107">
            <v>286</v>
          </cell>
        </row>
        <row r="108">
          <cell r="A108">
            <v>190</v>
          </cell>
        </row>
        <row r="109">
          <cell r="A109">
            <v>191</v>
          </cell>
        </row>
        <row r="110">
          <cell r="A110">
            <v>192</v>
          </cell>
        </row>
        <row r="111">
          <cell r="A111">
            <v>194</v>
          </cell>
        </row>
        <row r="112">
          <cell r="A112">
            <v>199</v>
          </cell>
        </row>
        <row r="113">
          <cell r="A113">
            <v>415</v>
          </cell>
        </row>
        <row r="114">
          <cell r="A114">
            <v>438</v>
          </cell>
        </row>
        <row r="115">
          <cell r="A115">
            <v>442</v>
          </cell>
        </row>
        <row r="116">
          <cell r="A116">
            <v>473</v>
          </cell>
        </row>
        <row r="117">
          <cell r="A117">
            <v>474</v>
          </cell>
        </row>
        <row r="118">
          <cell r="A118">
            <v>750</v>
          </cell>
        </row>
        <row r="119">
          <cell r="A119">
            <v>751</v>
          </cell>
        </row>
        <row r="120">
          <cell r="A120">
            <v>752</v>
          </cell>
        </row>
        <row r="121">
          <cell r="A121">
            <v>771</v>
          </cell>
        </row>
        <row r="122">
          <cell r="A122">
            <v>773</v>
          </cell>
        </row>
        <row r="123">
          <cell r="A123">
            <v>781</v>
          </cell>
        </row>
        <row r="124">
          <cell r="A124">
            <v>783</v>
          </cell>
        </row>
        <row r="125">
          <cell r="A125">
            <v>791</v>
          </cell>
        </row>
        <row r="126">
          <cell r="A126">
            <v>793</v>
          </cell>
        </row>
        <row r="127">
          <cell r="A127">
            <v>797</v>
          </cell>
        </row>
        <row r="128">
          <cell r="A128">
            <v>799</v>
          </cell>
        </row>
        <row r="129">
          <cell r="A129">
            <v>815</v>
          </cell>
        </row>
        <row r="130">
          <cell r="A130">
            <v>817</v>
          </cell>
        </row>
        <row r="131">
          <cell r="A131">
            <v>821</v>
          </cell>
        </row>
        <row r="132">
          <cell r="A132">
            <v>823</v>
          </cell>
        </row>
        <row r="133">
          <cell r="A133">
            <v>829</v>
          </cell>
        </row>
        <row r="134">
          <cell r="A134">
            <v>839</v>
          </cell>
        </row>
        <row r="135">
          <cell r="A135">
            <v>871</v>
          </cell>
        </row>
        <row r="136">
          <cell r="A136">
            <v>891</v>
          </cell>
        </row>
        <row r="137">
          <cell r="A137">
            <v>893</v>
          </cell>
        </row>
        <row r="138">
          <cell r="A138">
            <v>915</v>
          </cell>
        </row>
        <row r="139">
          <cell r="A139">
            <v>916</v>
          </cell>
        </row>
        <row r="140">
          <cell r="A140">
            <v>239</v>
          </cell>
        </row>
        <row r="141">
          <cell r="A141">
            <v>293</v>
          </cell>
        </row>
        <row r="142">
          <cell r="A142">
            <v>335</v>
          </cell>
        </row>
        <row r="143">
          <cell r="A143">
            <v>356</v>
          </cell>
        </row>
        <row r="144">
          <cell r="A144">
            <v>357</v>
          </cell>
        </row>
        <row r="145">
          <cell r="A145">
            <v>359</v>
          </cell>
        </row>
        <row r="146">
          <cell r="A146">
            <v>418</v>
          </cell>
        </row>
        <row r="147">
          <cell r="A147">
            <v>419</v>
          </cell>
        </row>
        <row r="148">
          <cell r="A148">
            <v>428</v>
          </cell>
        </row>
        <row r="149">
          <cell r="A149">
            <v>440</v>
          </cell>
        </row>
        <row r="150">
          <cell r="A150">
            <v>450</v>
          </cell>
        </row>
        <row r="151">
          <cell r="A151">
            <v>451</v>
          </cell>
        </row>
        <row r="152">
          <cell r="A152">
            <v>452</v>
          </cell>
        </row>
        <row r="153">
          <cell r="A153">
            <v>455</v>
          </cell>
        </row>
        <row r="154">
          <cell r="A154">
            <v>456</v>
          </cell>
        </row>
        <row r="155">
          <cell r="A155">
            <v>472</v>
          </cell>
        </row>
        <row r="156">
          <cell r="A156">
            <v>500</v>
          </cell>
        </row>
        <row r="157">
          <cell r="A157">
            <v>501</v>
          </cell>
        </row>
        <row r="158">
          <cell r="A158">
            <v>502</v>
          </cell>
        </row>
        <row r="159">
          <cell r="A159">
            <v>506</v>
          </cell>
        </row>
        <row r="160">
          <cell r="A160">
            <v>508</v>
          </cell>
        </row>
        <row r="161">
          <cell r="A161">
            <v>510</v>
          </cell>
        </row>
        <row r="162">
          <cell r="A162">
            <v>514</v>
          </cell>
        </row>
        <row r="163">
          <cell r="A163">
            <v>518</v>
          </cell>
        </row>
        <row r="164">
          <cell r="A164">
            <v>520</v>
          </cell>
        </row>
        <row r="165">
          <cell r="A165">
            <v>522</v>
          </cell>
        </row>
        <row r="166">
          <cell r="A166">
            <v>524</v>
          </cell>
        </row>
        <row r="167">
          <cell r="A167">
            <v>526</v>
          </cell>
        </row>
        <row r="168">
          <cell r="A168">
            <v>530</v>
          </cell>
        </row>
        <row r="169">
          <cell r="A169">
            <v>531</v>
          </cell>
        </row>
        <row r="170">
          <cell r="A170">
            <v>532</v>
          </cell>
        </row>
        <row r="171">
          <cell r="A171">
            <v>533</v>
          </cell>
        </row>
        <row r="172">
          <cell r="A172">
            <v>538</v>
          </cell>
        </row>
        <row r="173">
          <cell r="A173">
            <v>539</v>
          </cell>
        </row>
        <row r="174">
          <cell r="A174">
            <v>544</v>
          </cell>
        </row>
        <row r="175">
          <cell r="A175">
            <v>550</v>
          </cell>
        </row>
        <row r="176">
          <cell r="A176">
            <v>551</v>
          </cell>
        </row>
        <row r="177">
          <cell r="A177">
            <v>552</v>
          </cell>
        </row>
        <row r="178">
          <cell r="A178">
            <v>553</v>
          </cell>
        </row>
        <row r="179">
          <cell r="A179">
            <v>554</v>
          </cell>
        </row>
        <row r="180">
          <cell r="A180">
            <v>556</v>
          </cell>
        </row>
        <row r="181">
          <cell r="A181">
            <v>557</v>
          </cell>
        </row>
        <row r="182">
          <cell r="A182">
            <v>558</v>
          </cell>
        </row>
        <row r="183">
          <cell r="A183">
            <v>559</v>
          </cell>
        </row>
        <row r="184">
          <cell r="A184">
            <v>560</v>
          </cell>
        </row>
        <row r="185">
          <cell r="A185">
            <v>562</v>
          </cell>
        </row>
        <row r="186">
          <cell r="A186">
            <v>568</v>
          </cell>
        </row>
        <row r="187">
          <cell r="A187">
            <v>570</v>
          </cell>
        </row>
        <row r="188">
          <cell r="A188">
            <v>572</v>
          </cell>
        </row>
        <row r="189">
          <cell r="A189">
            <v>576</v>
          </cell>
        </row>
        <row r="190">
          <cell r="A190">
            <v>577</v>
          </cell>
        </row>
        <row r="191">
          <cell r="A191">
            <v>578</v>
          </cell>
        </row>
        <row r="192">
          <cell r="A192">
            <v>580</v>
          </cell>
        </row>
        <row r="193">
          <cell r="A193">
            <v>584</v>
          </cell>
        </row>
        <row r="194">
          <cell r="A194">
            <v>586</v>
          </cell>
        </row>
        <row r="195">
          <cell r="A195">
            <v>590</v>
          </cell>
        </row>
        <row r="196">
          <cell r="A196">
            <v>592</v>
          </cell>
        </row>
        <row r="197">
          <cell r="A197">
            <v>593</v>
          </cell>
        </row>
        <row r="198">
          <cell r="A198">
            <v>596</v>
          </cell>
        </row>
        <row r="199">
          <cell r="A199">
            <v>597</v>
          </cell>
        </row>
        <row r="200">
          <cell r="A200">
            <v>598</v>
          </cell>
        </row>
        <row r="201">
          <cell r="A201">
            <v>599</v>
          </cell>
        </row>
        <row r="202">
          <cell r="A202">
            <v>602</v>
          </cell>
        </row>
        <row r="203">
          <cell r="A203">
            <v>603</v>
          </cell>
        </row>
        <row r="204">
          <cell r="A204">
            <v>604</v>
          </cell>
        </row>
        <row r="205">
          <cell r="A205">
            <v>608</v>
          </cell>
        </row>
        <row r="206">
          <cell r="A206">
            <v>609</v>
          </cell>
        </row>
        <row r="207">
          <cell r="A207">
            <v>610</v>
          </cell>
        </row>
        <row r="208">
          <cell r="A208">
            <v>611</v>
          </cell>
        </row>
        <row r="209">
          <cell r="A209">
            <v>620</v>
          </cell>
        </row>
        <row r="210">
          <cell r="A210">
            <v>622</v>
          </cell>
        </row>
        <row r="211">
          <cell r="A211">
            <v>624</v>
          </cell>
        </row>
        <row r="212">
          <cell r="A212">
            <v>628</v>
          </cell>
        </row>
        <row r="213">
          <cell r="A213">
            <v>630</v>
          </cell>
        </row>
        <row r="214">
          <cell r="A214">
            <v>632</v>
          </cell>
        </row>
        <row r="215">
          <cell r="A215">
            <v>636</v>
          </cell>
        </row>
        <row r="216">
          <cell r="A216">
            <v>638</v>
          </cell>
        </row>
        <row r="217">
          <cell r="A217">
            <v>640</v>
          </cell>
        </row>
        <row r="218">
          <cell r="A218">
            <v>641</v>
          </cell>
        </row>
        <row r="219">
          <cell r="A219">
            <v>642</v>
          </cell>
        </row>
        <row r="220">
          <cell r="A220">
            <v>644</v>
          </cell>
        </row>
        <row r="221">
          <cell r="A221">
            <v>646</v>
          </cell>
        </row>
        <row r="222">
          <cell r="A222">
            <v>647</v>
          </cell>
        </row>
        <row r="223">
          <cell r="A223">
            <v>648</v>
          </cell>
        </row>
        <row r="224">
          <cell r="A224">
            <v>650</v>
          </cell>
        </row>
        <row r="225">
          <cell r="A225">
            <v>652</v>
          </cell>
        </row>
        <row r="226">
          <cell r="A226">
            <v>654</v>
          </cell>
        </row>
        <row r="227">
          <cell r="A227">
            <v>658</v>
          </cell>
        </row>
        <row r="228">
          <cell r="A228">
            <v>662</v>
          </cell>
        </row>
        <row r="229">
          <cell r="A229">
            <v>666</v>
          </cell>
        </row>
        <row r="230">
          <cell r="A230">
            <v>668</v>
          </cell>
        </row>
        <row r="231">
          <cell r="A231">
            <v>670</v>
          </cell>
        </row>
        <row r="232">
          <cell r="A232">
            <v>674</v>
          </cell>
        </row>
        <row r="233">
          <cell r="A233">
            <v>676</v>
          </cell>
        </row>
        <row r="234">
          <cell r="A234">
            <v>680</v>
          </cell>
        </row>
        <row r="235">
          <cell r="A235">
            <v>682</v>
          </cell>
        </row>
        <row r="236">
          <cell r="A236">
            <v>686</v>
          </cell>
        </row>
        <row r="237">
          <cell r="A237">
            <v>688</v>
          </cell>
        </row>
        <row r="238">
          <cell r="A238">
            <v>690</v>
          </cell>
        </row>
        <row r="239">
          <cell r="A239">
            <v>692</v>
          </cell>
        </row>
        <row r="240">
          <cell r="A240">
            <v>694</v>
          </cell>
        </row>
        <row r="241">
          <cell r="A241">
            <v>696</v>
          </cell>
        </row>
        <row r="242">
          <cell r="A242">
            <v>698</v>
          </cell>
        </row>
        <row r="243">
          <cell r="A243">
            <v>699</v>
          </cell>
        </row>
        <row r="244">
          <cell r="A244">
            <v>700</v>
          </cell>
        </row>
        <row r="245">
          <cell r="A245">
            <v>706</v>
          </cell>
        </row>
        <row r="246">
          <cell r="A246">
            <v>708</v>
          </cell>
        </row>
        <row r="247">
          <cell r="A247">
            <v>710</v>
          </cell>
        </row>
        <row r="248">
          <cell r="A248">
            <v>712</v>
          </cell>
        </row>
        <row r="249">
          <cell r="A249">
            <v>716</v>
          </cell>
        </row>
        <row r="250">
          <cell r="A250">
            <v>720</v>
          </cell>
        </row>
        <row r="251">
          <cell r="A251">
            <v>722</v>
          </cell>
        </row>
        <row r="252">
          <cell r="A252">
            <v>724</v>
          </cell>
        </row>
        <row r="253">
          <cell r="A253">
            <v>726</v>
          </cell>
        </row>
        <row r="254">
          <cell r="A254">
            <v>728</v>
          </cell>
        </row>
        <row r="255">
          <cell r="A255">
            <v>730</v>
          </cell>
        </row>
        <row r="256">
          <cell r="A256">
            <v>732</v>
          </cell>
        </row>
        <row r="257">
          <cell r="A257">
            <v>734</v>
          </cell>
        </row>
        <row r="258">
          <cell r="A258">
            <v>736</v>
          </cell>
        </row>
        <row r="259">
          <cell r="A259">
            <v>738</v>
          </cell>
        </row>
        <row r="260">
          <cell r="A260">
            <v>740</v>
          </cell>
        </row>
        <row r="261">
          <cell r="A261">
            <v>770</v>
          </cell>
        </row>
        <row r="262">
          <cell r="A262">
            <v>780</v>
          </cell>
        </row>
        <row r="263">
          <cell r="A263">
            <v>801</v>
          </cell>
        </row>
        <row r="264">
          <cell r="A264">
            <v>803</v>
          </cell>
        </row>
        <row r="265">
          <cell r="A265">
            <v>805</v>
          </cell>
        </row>
        <row r="266">
          <cell r="A266">
            <v>811</v>
          </cell>
        </row>
        <row r="267">
          <cell r="A267">
            <v>820</v>
          </cell>
        </row>
        <row r="268">
          <cell r="A268">
            <v>825</v>
          </cell>
        </row>
        <row r="269">
          <cell r="A269">
            <v>830</v>
          </cell>
        </row>
        <row r="270">
          <cell r="A270">
            <v>850</v>
          </cell>
        </row>
        <row r="271">
          <cell r="A271">
            <v>855</v>
          </cell>
        </row>
        <row r="272">
          <cell r="A272">
            <v>859</v>
          </cell>
        </row>
        <row r="273">
          <cell r="A273">
            <v>860</v>
          </cell>
        </row>
        <row r="274">
          <cell r="A274">
            <v>865</v>
          </cell>
        </row>
        <row r="275">
          <cell r="A275">
            <v>869</v>
          </cell>
        </row>
        <row r="276">
          <cell r="A276">
            <v>870</v>
          </cell>
        </row>
        <row r="277">
          <cell r="A277">
            <v>880</v>
          </cell>
        </row>
        <row r="278">
          <cell r="A278">
            <v>881</v>
          </cell>
        </row>
        <row r="279">
          <cell r="A279">
            <v>882</v>
          </cell>
        </row>
        <row r="280">
          <cell r="A280">
            <v>883</v>
          </cell>
        </row>
        <row r="281">
          <cell r="A281">
            <v>885</v>
          </cell>
        </row>
        <row r="282">
          <cell r="A282">
            <v>886</v>
          </cell>
        </row>
        <row r="283">
          <cell r="A283">
            <v>888</v>
          </cell>
        </row>
        <row r="284">
          <cell r="A284">
            <v>892</v>
          </cell>
        </row>
        <row r="285">
          <cell r="A285">
            <v>897</v>
          </cell>
        </row>
        <row r="286">
          <cell r="A286">
            <v>899</v>
          </cell>
        </row>
        <row r="287">
          <cell r="A287">
            <v>910</v>
          </cell>
        </row>
        <row r="288">
          <cell r="A288">
            <v>921</v>
          </cell>
        </row>
        <row r="289">
          <cell r="A289">
            <v>922</v>
          </cell>
        </row>
        <row r="290">
          <cell r="A290">
            <v>923</v>
          </cell>
        </row>
        <row r="291">
          <cell r="A291">
            <v>931</v>
          </cell>
        </row>
        <row r="292">
          <cell r="A292">
            <v>932</v>
          </cell>
        </row>
        <row r="293">
          <cell r="A293">
            <v>933</v>
          </cell>
        </row>
        <row r="294">
          <cell r="A294">
            <v>934</v>
          </cell>
        </row>
        <row r="295">
          <cell r="A295">
            <v>937</v>
          </cell>
        </row>
        <row r="296">
          <cell r="A296">
            <v>947</v>
          </cell>
        </row>
        <row r="297">
          <cell r="A297">
            <v>109</v>
          </cell>
        </row>
        <row r="298">
          <cell r="A298">
            <v>172</v>
          </cell>
        </row>
        <row r="299">
          <cell r="A299">
            <v>173</v>
          </cell>
        </row>
        <row r="300">
          <cell r="A300">
            <v>253</v>
          </cell>
        </row>
        <row r="301">
          <cell r="A301">
            <v>264</v>
          </cell>
        </row>
        <row r="302">
          <cell r="A302">
            <v>265</v>
          </cell>
        </row>
        <row r="303">
          <cell r="A303">
            <v>266</v>
          </cell>
        </row>
        <row r="304">
          <cell r="A304">
            <v>267</v>
          </cell>
        </row>
        <row r="305">
          <cell r="A305">
            <v>268</v>
          </cell>
        </row>
        <row r="306">
          <cell r="A306">
            <v>269</v>
          </cell>
        </row>
        <row r="307">
          <cell r="A307">
            <v>333</v>
          </cell>
        </row>
        <row r="308">
          <cell r="A308">
            <v>401</v>
          </cell>
        </row>
        <row r="309">
          <cell r="A309">
            <v>402</v>
          </cell>
        </row>
        <row r="310">
          <cell r="A310">
            <v>404</v>
          </cell>
        </row>
        <row r="311">
          <cell r="A311">
            <v>405</v>
          </cell>
        </row>
        <row r="312">
          <cell r="A312">
            <v>408</v>
          </cell>
        </row>
        <row r="313">
          <cell r="A313">
            <v>410</v>
          </cell>
        </row>
        <row r="314">
          <cell r="A314">
            <v>411</v>
          </cell>
        </row>
        <row r="315">
          <cell r="A315">
            <v>414</v>
          </cell>
        </row>
        <row r="316">
          <cell r="A316">
            <v>417</v>
          </cell>
        </row>
        <row r="317">
          <cell r="A317">
            <v>435</v>
          </cell>
        </row>
        <row r="318">
          <cell r="A318">
            <v>436</v>
          </cell>
        </row>
        <row r="319">
          <cell r="A319">
            <v>446</v>
          </cell>
        </row>
        <row r="320">
          <cell r="A320">
            <v>448</v>
          </cell>
        </row>
        <row r="321">
          <cell r="A321">
            <v>449</v>
          </cell>
        </row>
        <row r="322">
          <cell r="A322">
            <v>429</v>
          </cell>
        </row>
        <row r="323">
          <cell r="A323">
            <v>482</v>
          </cell>
        </row>
        <row r="324">
          <cell r="A324">
            <v>483</v>
          </cell>
        </row>
        <row r="325">
          <cell r="A325">
            <v>484</v>
          </cell>
        </row>
        <row r="326">
          <cell r="A326">
            <v>485</v>
          </cell>
        </row>
        <row r="327">
          <cell r="A327">
            <v>486</v>
          </cell>
        </row>
        <row r="328">
          <cell r="A328">
            <v>487</v>
          </cell>
        </row>
        <row r="329">
          <cell r="A329">
            <v>488</v>
          </cell>
        </row>
        <row r="330">
          <cell r="A330">
            <v>489</v>
          </cell>
        </row>
        <row r="331">
          <cell r="A331">
            <v>490</v>
          </cell>
        </row>
        <row r="332">
          <cell r="A332">
            <v>491</v>
          </cell>
        </row>
        <row r="333">
          <cell r="A333">
            <v>492</v>
          </cell>
        </row>
        <row r="334">
          <cell r="A334">
            <v>493</v>
          </cell>
        </row>
        <row r="335">
          <cell r="A335">
            <v>0</v>
          </cell>
        </row>
      </sheetData>
      <sheetData sheetId="17"/>
      <sheetData sheetId="18">
        <row r="3">
          <cell r="F3" t="str">
            <v>Open</v>
          </cell>
        </row>
      </sheetData>
      <sheetData sheetId="19"/>
      <sheetData sheetId="20"/>
      <sheetData sheetId="21"/>
      <sheetData sheetId="22"/>
      <sheetData sheetId="23"/>
      <sheetData sheetId="24"/>
      <sheetData sheetId="25">
        <row r="44">
          <cell r="B44">
            <v>92942739.765464187</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41">
          <cell r="C41">
            <v>6428113.3229424153</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row r="1">
          <cell r="A1" t="str">
            <v>This page picks up the relevant Corporate dept allocation rate from the Corp allocation rates sheet based on the Retail sensitivity selected. It then converts this to dollars by year based on the overheads for that year to allow for the calculation of a weighted average divisional rate (which is used to spread any fleet savings between divisions in the OH workings sheets).</v>
          </cell>
        </row>
        <row r="2">
          <cell r="A2" t="str">
            <v>The Sum of Networks % from this sheet feeds into the Network Allocation Split sheet where it is split between the 3 network divisions.</v>
          </cell>
        </row>
        <row r="3">
          <cell r="A3" t="str">
            <v>The other relevant %s feed straight to the OH workings sheets where they are used to split overheads by dept.</v>
          </cell>
        </row>
        <row r="4">
          <cell r="A4" t="str">
            <v>Weighted average divisonal rate for Corporate Overheads</v>
          </cell>
        </row>
        <row r="7">
          <cell r="A7">
            <v>0</v>
          </cell>
        </row>
        <row r="8">
          <cell r="C8" t="str">
            <v>From</v>
          </cell>
          <cell r="D8" t="str">
            <v>Retail</v>
          </cell>
          <cell r="E8" t="str">
            <v>Water</v>
          </cell>
          <cell r="F8" t="str">
            <v>Gas</v>
          </cell>
          <cell r="G8" t="str">
            <v>Networks ONLY</v>
          </cell>
          <cell r="H8" t="str">
            <v>Other non-reg business ONLY</v>
          </cell>
          <cell r="I8" t="str">
            <v>Sum of Networks</v>
          </cell>
          <cell r="J8" t="str">
            <v>Total</v>
          </cell>
          <cell r="K8" t="str">
            <v>Retail</v>
          </cell>
          <cell r="L8" t="str">
            <v>Water</v>
          </cell>
          <cell r="M8" t="str">
            <v>Gas</v>
          </cell>
          <cell r="N8" t="str">
            <v>Networks ONLY</v>
          </cell>
          <cell r="O8" t="str">
            <v>Other non-reg business ONLY</v>
          </cell>
          <cell r="P8" t="str">
            <v>Sum of Networks</v>
          </cell>
          <cell r="Q8" t="str">
            <v>Total</v>
          </cell>
          <cell r="R8" t="str">
            <v>Retail</v>
          </cell>
          <cell r="S8" t="str">
            <v>Water</v>
          </cell>
          <cell r="T8" t="str">
            <v>Gas</v>
          </cell>
          <cell r="U8" t="str">
            <v>Networks ONLY</v>
          </cell>
          <cell r="V8" t="str">
            <v>Other non-reg business ONLY</v>
          </cell>
          <cell r="W8" t="str">
            <v>Sum of Networks</v>
          </cell>
          <cell r="X8" t="str">
            <v>Total</v>
          </cell>
          <cell r="Y8" t="str">
            <v>Retail</v>
          </cell>
          <cell r="Z8" t="str">
            <v>Water</v>
          </cell>
          <cell r="AA8" t="str">
            <v>Gas</v>
          </cell>
          <cell r="AB8" t="str">
            <v>Networks ONLY</v>
          </cell>
          <cell r="AC8" t="str">
            <v>Other non-reg business ONLY</v>
          </cell>
          <cell r="AD8" t="str">
            <v>Sum of Networks</v>
          </cell>
          <cell r="AE8" t="str">
            <v>Total</v>
          </cell>
          <cell r="AF8" t="str">
            <v>Retail</v>
          </cell>
          <cell r="AG8" t="str">
            <v>Water</v>
          </cell>
          <cell r="AH8" t="str">
            <v>Gas</v>
          </cell>
          <cell r="AI8" t="str">
            <v>Networks ONLY</v>
          </cell>
          <cell r="AJ8" t="str">
            <v>Other non-reg business ONLY</v>
          </cell>
          <cell r="AK8" t="str">
            <v>Sum of Networks</v>
          </cell>
          <cell r="AL8" t="str">
            <v>Total</v>
          </cell>
        </row>
        <row r="9">
          <cell r="C9" t="str">
            <v>COO</v>
          </cell>
          <cell r="D9">
            <v>0</v>
          </cell>
          <cell r="E9">
            <v>2.2004895451505451E-2</v>
          </cell>
          <cell r="F9">
            <v>0</v>
          </cell>
          <cell r="G9">
            <v>0.96540539504360101</v>
          </cell>
          <cell r="H9">
            <v>1.2589709504893487E-2</v>
          </cell>
          <cell r="I9">
            <v>0.97799510454849448</v>
          </cell>
          <cell r="J9">
            <v>0.99999999999999989</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row>
        <row r="10">
          <cell r="C10" t="str">
            <v>ICT</v>
          </cell>
          <cell r="D10">
            <v>0</v>
          </cell>
          <cell r="E10">
            <v>3.276826732543809E-2</v>
          </cell>
          <cell r="F10">
            <v>0</v>
          </cell>
          <cell r="G10">
            <v>0.9479705647123563</v>
          </cell>
          <cell r="H10">
            <v>1.9261167962205814E-2</v>
          </cell>
          <cell r="I10">
            <v>0.96723173267456197</v>
          </cell>
          <cell r="J10">
            <v>1.0000000000000002</v>
          </cell>
          <cell r="K10">
            <v>0</v>
          </cell>
          <cell r="L10">
            <v>3.276826732543809E-2</v>
          </cell>
          <cell r="M10">
            <v>0</v>
          </cell>
          <cell r="N10">
            <v>0.94797056471235619</v>
          </cell>
          <cell r="O10">
            <v>1.9261167962205814E-2</v>
          </cell>
          <cell r="P10">
            <v>0.96723173267456197</v>
          </cell>
          <cell r="Q10">
            <v>1.0000000000000002</v>
          </cell>
          <cell r="R10">
            <v>0</v>
          </cell>
          <cell r="S10">
            <v>3.2768267325438097E-2</v>
          </cell>
          <cell r="T10">
            <v>0</v>
          </cell>
          <cell r="U10">
            <v>0.94797056471235597</v>
          </cell>
          <cell r="V10">
            <v>1.9261167962205814E-2</v>
          </cell>
          <cell r="W10">
            <v>0.96723173267456208</v>
          </cell>
          <cell r="X10">
            <v>0.99999999999999989</v>
          </cell>
          <cell r="Y10">
            <v>0</v>
          </cell>
          <cell r="Z10">
            <v>3.276826732543809E-2</v>
          </cell>
          <cell r="AA10">
            <v>0</v>
          </cell>
          <cell r="AB10">
            <v>0.94797056471235619</v>
          </cell>
          <cell r="AC10">
            <v>1.9261167962205811E-2</v>
          </cell>
          <cell r="AD10">
            <v>0.96723173267456186</v>
          </cell>
          <cell r="AE10">
            <v>1.0000000000000002</v>
          </cell>
          <cell r="AF10">
            <v>0</v>
          </cell>
          <cell r="AG10">
            <v>3.276826732543809E-2</v>
          </cell>
          <cell r="AH10">
            <v>0</v>
          </cell>
          <cell r="AI10">
            <v>0.94797056471235597</v>
          </cell>
          <cell r="AJ10">
            <v>1.9261167962205811E-2</v>
          </cell>
          <cell r="AK10">
            <v>0.96723173267456175</v>
          </cell>
          <cell r="AL10">
            <v>0.99999999999999989</v>
          </cell>
        </row>
        <row r="11">
          <cell r="C11" t="str">
            <v>People &amp; Services</v>
          </cell>
          <cell r="D11">
            <v>0</v>
          </cell>
          <cell r="E11">
            <v>2.0710191138773634E-2</v>
          </cell>
          <cell r="F11">
            <v>0</v>
          </cell>
          <cell r="G11">
            <v>0.94607043123315748</v>
          </cell>
          <cell r="H11">
            <v>3.321937762806889E-2</v>
          </cell>
          <cell r="I11">
            <v>0.9792898088612263</v>
          </cell>
          <cell r="J11">
            <v>1</v>
          </cell>
          <cell r="K11">
            <v>0</v>
          </cell>
          <cell r="L11">
            <v>2.0710191138773631E-2</v>
          </cell>
          <cell r="M11">
            <v>0</v>
          </cell>
          <cell r="N11">
            <v>0.94607043123315737</v>
          </cell>
          <cell r="O11">
            <v>3.3219377628068883E-2</v>
          </cell>
          <cell r="P11">
            <v>0.9792898088612263</v>
          </cell>
          <cell r="Q11">
            <v>0.99999999999999989</v>
          </cell>
          <cell r="R11">
            <v>0</v>
          </cell>
          <cell r="S11">
            <v>2.0710191138773634E-2</v>
          </cell>
          <cell r="T11">
            <v>0</v>
          </cell>
          <cell r="U11">
            <v>0.94607043123315759</v>
          </cell>
          <cell r="V11">
            <v>3.3219377628068883E-2</v>
          </cell>
          <cell r="W11">
            <v>0.97928980886122652</v>
          </cell>
          <cell r="X11">
            <v>1</v>
          </cell>
          <cell r="Y11">
            <v>0</v>
          </cell>
          <cell r="Z11">
            <v>2.0710191138773638E-2</v>
          </cell>
          <cell r="AA11">
            <v>0</v>
          </cell>
          <cell r="AB11">
            <v>0.94607043123315759</v>
          </cell>
          <cell r="AC11">
            <v>3.3219377628068897E-2</v>
          </cell>
          <cell r="AD11">
            <v>0.97928980886122641</v>
          </cell>
          <cell r="AE11">
            <v>1</v>
          </cell>
          <cell r="AF11">
            <v>0</v>
          </cell>
          <cell r="AG11">
            <v>2.0710191138773638E-2</v>
          </cell>
          <cell r="AH11">
            <v>0</v>
          </cell>
          <cell r="AI11">
            <v>0.94607043123315748</v>
          </cell>
          <cell r="AJ11">
            <v>3.3219377628068897E-2</v>
          </cell>
          <cell r="AK11">
            <v>0.9792898088612263</v>
          </cell>
          <cell r="AL11">
            <v>1</v>
          </cell>
        </row>
        <row r="12">
          <cell r="C12" t="str">
            <v>Health Safety &amp; Environment</v>
          </cell>
          <cell r="D12">
            <v>0</v>
          </cell>
          <cell r="E12">
            <v>2.0616896742605181E-2</v>
          </cell>
          <cell r="F12">
            <v>0</v>
          </cell>
          <cell r="G12">
            <v>0.96606609472587124</v>
          </cell>
          <cell r="H12">
            <v>1.3317008531523679E-2</v>
          </cell>
          <cell r="I12">
            <v>0.97938310325739486</v>
          </cell>
          <cell r="J12">
            <v>1</v>
          </cell>
          <cell r="K12">
            <v>0</v>
          </cell>
          <cell r="L12">
            <v>2.0616896742605185E-2</v>
          </cell>
          <cell r="M12">
            <v>0</v>
          </cell>
          <cell r="N12">
            <v>0.96606609472587135</v>
          </cell>
          <cell r="O12">
            <v>1.3317008531523677E-2</v>
          </cell>
          <cell r="P12">
            <v>0.97938310325739475</v>
          </cell>
          <cell r="Q12">
            <v>1.0000000000000002</v>
          </cell>
          <cell r="R12">
            <v>0</v>
          </cell>
          <cell r="S12">
            <v>2.0616896742605181E-2</v>
          </cell>
          <cell r="T12">
            <v>0</v>
          </cell>
          <cell r="U12">
            <v>0.96606609472587091</v>
          </cell>
          <cell r="V12">
            <v>1.3317008531523677E-2</v>
          </cell>
          <cell r="W12">
            <v>0.97938310325739475</v>
          </cell>
          <cell r="X12">
            <v>0.99999999999999978</v>
          </cell>
          <cell r="Y12">
            <v>0</v>
          </cell>
          <cell r="Z12">
            <v>2.0616896742605178E-2</v>
          </cell>
          <cell r="AA12">
            <v>0</v>
          </cell>
          <cell r="AB12">
            <v>0.96606609472587113</v>
          </cell>
          <cell r="AC12">
            <v>1.3317008531523674E-2</v>
          </cell>
          <cell r="AD12">
            <v>0.97938310325739464</v>
          </cell>
          <cell r="AE12">
            <v>0.99999999999999989</v>
          </cell>
          <cell r="AF12">
            <v>0</v>
          </cell>
          <cell r="AG12">
            <v>2.0616896742605185E-2</v>
          </cell>
          <cell r="AH12">
            <v>0</v>
          </cell>
          <cell r="AI12">
            <v>0.96606609472587113</v>
          </cell>
          <cell r="AJ12">
            <v>1.3317008531523676E-2</v>
          </cell>
          <cell r="AK12">
            <v>0.97938310325739486</v>
          </cell>
          <cell r="AL12">
            <v>0.99999999999999989</v>
          </cell>
        </row>
        <row r="13">
          <cell r="C13" t="str">
            <v>Finance &amp; Compliance</v>
          </cell>
          <cell r="D13">
            <v>0</v>
          </cell>
          <cell r="E13">
            <v>1.9324577748793401E-2</v>
          </cell>
          <cell r="F13">
            <v>0</v>
          </cell>
          <cell r="G13">
            <v>0.96974634631815093</v>
          </cell>
          <cell r="H13">
            <v>1.0929075933055669E-2</v>
          </cell>
          <cell r="I13">
            <v>0.98067542225120663</v>
          </cell>
          <cell r="J13">
            <v>1</v>
          </cell>
          <cell r="K13">
            <v>0</v>
          </cell>
          <cell r="L13">
            <v>1.9324577748793401E-2</v>
          </cell>
          <cell r="M13">
            <v>0</v>
          </cell>
          <cell r="N13">
            <v>0.96974634631815104</v>
          </cell>
          <cell r="O13">
            <v>1.0929075933055669E-2</v>
          </cell>
          <cell r="P13">
            <v>0.98067542225120652</v>
          </cell>
          <cell r="Q13">
            <v>1</v>
          </cell>
          <cell r="R13">
            <v>0</v>
          </cell>
          <cell r="S13">
            <v>1.9324577748793398E-2</v>
          </cell>
          <cell r="T13">
            <v>0</v>
          </cell>
          <cell r="U13">
            <v>0.96974634631815093</v>
          </cell>
          <cell r="V13">
            <v>1.0929075933055669E-2</v>
          </cell>
          <cell r="W13">
            <v>0.98067542225120663</v>
          </cell>
          <cell r="X13">
            <v>1</v>
          </cell>
          <cell r="Y13">
            <v>0</v>
          </cell>
          <cell r="Z13">
            <v>1.9324577748793401E-2</v>
          </cell>
          <cell r="AA13">
            <v>0</v>
          </cell>
          <cell r="AB13">
            <v>0.96974634631815071</v>
          </cell>
          <cell r="AC13">
            <v>1.0929075933055669E-2</v>
          </cell>
          <cell r="AD13">
            <v>0.98067542225120663</v>
          </cell>
          <cell r="AE13">
            <v>0.99999999999999978</v>
          </cell>
          <cell r="AF13">
            <v>0</v>
          </cell>
          <cell r="AG13">
            <v>1.9324577748793405E-2</v>
          </cell>
          <cell r="AH13">
            <v>0</v>
          </cell>
          <cell r="AI13">
            <v>0.96974634631815104</v>
          </cell>
          <cell r="AJ13">
            <v>1.0929075933055669E-2</v>
          </cell>
          <cell r="AK13">
            <v>0.98067542225120674</v>
          </cell>
          <cell r="AL13">
            <v>1</v>
          </cell>
        </row>
        <row r="14">
          <cell r="C14" t="str">
            <v>Networks NSW</v>
          </cell>
          <cell r="D14">
            <v>0</v>
          </cell>
          <cell r="E14">
            <v>0.02</v>
          </cell>
          <cell r="F14">
            <v>0</v>
          </cell>
          <cell r="G14">
            <v>0.96635974304068528</v>
          </cell>
          <cell r="H14">
            <v>1.3640256959314775E-2</v>
          </cell>
          <cell r="I14">
            <v>0.98000000000000009</v>
          </cell>
          <cell r="J14">
            <v>1</v>
          </cell>
          <cell r="K14">
            <v>0</v>
          </cell>
          <cell r="L14">
            <v>0.02</v>
          </cell>
          <cell r="M14">
            <v>0</v>
          </cell>
          <cell r="N14">
            <v>0.96635974304068528</v>
          </cell>
          <cell r="O14">
            <v>1.3640256959314775E-2</v>
          </cell>
          <cell r="P14">
            <v>0.98</v>
          </cell>
          <cell r="Q14">
            <v>1</v>
          </cell>
          <cell r="R14">
            <v>0</v>
          </cell>
          <cell r="S14">
            <v>0.02</v>
          </cell>
          <cell r="T14">
            <v>0</v>
          </cell>
          <cell r="U14">
            <v>0.96635974304068528</v>
          </cell>
          <cell r="V14">
            <v>1.3640256959314773E-2</v>
          </cell>
          <cell r="W14">
            <v>0.98</v>
          </cell>
          <cell r="X14">
            <v>1</v>
          </cell>
          <cell r="Y14">
            <v>0</v>
          </cell>
          <cell r="Z14">
            <v>0.02</v>
          </cell>
          <cell r="AA14">
            <v>0</v>
          </cell>
          <cell r="AB14">
            <v>0.96635974304068528</v>
          </cell>
          <cell r="AC14">
            <v>1.3640256959314775E-2</v>
          </cell>
          <cell r="AD14">
            <v>0.9800000000000002</v>
          </cell>
          <cell r="AE14">
            <v>1</v>
          </cell>
          <cell r="AF14">
            <v>0</v>
          </cell>
          <cell r="AG14">
            <v>0.02</v>
          </cell>
          <cell r="AH14">
            <v>0</v>
          </cell>
          <cell r="AI14">
            <v>0.96635974304068528</v>
          </cell>
          <cell r="AJ14">
            <v>1.3640256959314775E-2</v>
          </cell>
          <cell r="AK14">
            <v>0.98000000000000009</v>
          </cell>
          <cell r="AL14">
            <v>1</v>
          </cell>
        </row>
        <row r="15">
          <cell r="C15" t="str">
            <v>Dept 187</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row>
        <row r="17">
          <cell r="C17" t="str">
            <v>Retail</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row>
        <row r="18">
          <cell r="C18" t="str">
            <v>Network Development</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row>
        <row r="19">
          <cell r="C19" t="str">
            <v>Network Operations</v>
          </cell>
          <cell r="D19">
            <v>0</v>
          </cell>
          <cell r="E19">
            <v>0</v>
          </cell>
          <cell r="F19">
            <v>0</v>
          </cell>
          <cell r="G19">
            <v>1</v>
          </cell>
          <cell r="H19">
            <v>0</v>
          </cell>
          <cell r="I19">
            <v>1</v>
          </cell>
          <cell r="J19">
            <v>1</v>
          </cell>
          <cell r="K19">
            <v>0</v>
          </cell>
          <cell r="L19">
            <v>0</v>
          </cell>
          <cell r="M19">
            <v>0</v>
          </cell>
          <cell r="N19">
            <v>1</v>
          </cell>
          <cell r="O19">
            <v>0</v>
          </cell>
          <cell r="P19">
            <v>1</v>
          </cell>
          <cell r="Q19">
            <v>1</v>
          </cell>
          <cell r="R19">
            <v>0</v>
          </cell>
          <cell r="S19">
            <v>0</v>
          </cell>
          <cell r="T19">
            <v>0</v>
          </cell>
          <cell r="U19">
            <v>1</v>
          </cell>
          <cell r="V19">
            <v>0</v>
          </cell>
          <cell r="W19">
            <v>1</v>
          </cell>
          <cell r="X19">
            <v>1</v>
          </cell>
          <cell r="Y19">
            <v>0</v>
          </cell>
          <cell r="Z19">
            <v>0</v>
          </cell>
          <cell r="AA19">
            <v>0</v>
          </cell>
          <cell r="AB19">
            <v>1</v>
          </cell>
          <cell r="AC19">
            <v>0</v>
          </cell>
          <cell r="AD19">
            <v>1</v>
          </cell>
          <cell r="AE19">
            <v>1</v>
          </cell>
          <cell r="AF19">
            <v>0</v>
          </cell>
          <cell r="AG19">
            <v>0</v>
          </cell>
          <cell r="AH19">
            <v>0</v>
          </cell>
          <cell r="AI19">
            <v>1</v>
          </cell>
          <cell r="AJ19">
            <v>0</v>
          </cell>
          <cell r="AK19">
            <v>1</v>
          </cell>
          <cell r="AL19">
            <v>1</v>
          </cell>
        </row>
        <row r="20">
          <cell r="C20" t="str">
            <v>Chief Engineer</v>
          </cell>
          <cell r="D20">
            <v>0</v>
          </cell>
          <cell r="E20">
            <v>3.1810012935542236E-3</v>
          </cell>
          <cell r="F20">
            <v>0</v>
          </cell>
          <cell r="G20">
            <v>0.96412615811623414</v>
          </cell>
          <cell r="H20">
            <v>3.2692840590211415E-2</v>
          </cell>
          <cell r="I20">
            <v>0.99681899870644575</v>
          </cell>
          <cell r="J20">
            <v>0.99999999999999978</v>
          </cell>
          <cell r="K20">
            <v>0</v>
          </cell>
          <cell r="L20">
            <v>3.1810012935542232E-3</v>
          </cell>
          <cell r="M20">
            <v>0</v>
          </cell>
          <cell r="N20">
            <v>0.96412615811623426</v>
          </cell>
          <cell r="O20">
            <v>3.2692840590211415E-2</v>
          </cell>
          <cell r="P20">
            <v>0.99681899870644575</v>
          </cell>
          <cell r="Q20">
            <v>0.99999999999999989</v>
          </cell>
          <cell r="R20">
            <v>0</v>
          </cell>
          <cell r="S20">
            <v>3.1810012935542236E-3</v>
          </cell>
          <cell r="T20">
            <v>0</v>
          </cell>
          <cell r="U20">
            <v>0.96412615811623437</v>
          </cell>
          <cell r="V20">
            <v>3.2692840590211422E-2</v>
          </cell>
          <cell r="W20">
            <v>0.99681899870644575</v>
          </cell>
          <cell r="X20">
            <v>1</v>
          </cell>
          <cell r="Y20">
            <v>0</v>
          </cell>
          <cell r="Z20">
            <v>3.1810012935542232E-3</v>
          </cell>
          <cell r="AA20">
            <v>0</v>
          </cell>
          <cell r="AB20">
            <v>0.96412615811623426</v>
          </cell>
          <cell r="AC20">
            <v>3.2692840590211415E-2</v>
          </cell>
          <cell r="AD20">
            <v>0.99681899870644564</v>
          </cell>
          <cell r="AE20">
            <v>0.99999999999999989</v>
          </cell>
          <cell r="AF20">
            <v>0</v>
          </cell>
          <cell r="AG20">
            <v>3.1810012935542236E-3</v>
          </cell>
          <cell r="AH20">
            <v>0</v>
          </cell>
          <cell r="AI20">
            <v>0.96412615811623426</v>
          </cell>
          <cell r="AJ20">
            <v>3.2692840590211415E-2</v>
          </cell>
          <cell r="AK20">
            <v>0.99681899870644586</v>
          </cell>
          <cell r="AL20">
            <v>0.99999999999999989</v>
          </cell>
        </row>
        <row r="21">
          <cell r="C21" t="str">
            <v>Water</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row>
        <row r="22">
          <cell r="C22" t="str">
            <v>INSERT ROWS ABOVE THIS LINE</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row>
        <row r="24">
          <cell r="A24">
            <v>0</v>
          </cell>
        </row>
        <row r="25">
          <cell r="A25" t="str">
            <v>Corporate_allocation_rates_dollars</v>
          </cell>
        </row>
        <row r="26">
          <cell r="A26">
            <v>1</v>
          </cell>
        </row>
        <row r="27">
          <cell r="A27">
            <v>0</v>
          </cell>
        </row>
        <row r="28">
          <cell r="A28" t="str">
            <v>Dept</v>
          </cell>
          <cell r="B28" t="str">
            <v>Name</v>
          </cell>
          <cell r="C28" t="str">
            <v>Division</v>
          </cell>
          <cell r="D28" t="str">
            <v>Allocation pool</v>
          </cell>
          <cell r="E28" t="str">
            <v>Column to lookup</v>
          </cell>
          <cell r="F28" t="str">
            <v>Retail</v>
          </cell>
          <cell r="G28" t="str">
            <v>Column to lookup</v>
          </cell>
          <cell r="H28" t="str">
            <v>Water</v>
          </cell>
          <cell r="I28" t="str">
            <v>Column to lookup</v>
          </cell>
          <cell r="J28" t="str">
            <v>Gas</v>
          </cell>
          <cell r="K28" t="str">
            <v>Column to lookup</v>
          </cell>
          <cell r="L28" t="str">
            <v>Column to lookup</v>
          </cell>
          <cell r="M28" t="str">
            <v>Networks ONLY</v>
          </cell>
          <cell r="N28" t="str">
            <v>Other non-reg business ONLY</v>
          </cell>
          <cell r="O28" t="str">
            <v>Sum of Networks</v>
          </cell>
          <cell r="P28" t="str">
            <v>Base Ohs for submission</v>
          </cell>
          <cell r="Q28" t="str">
            <v>Retail</v>
          </cell>
          <cell r="R28" t="str">
            <v>Water</v>
          </cell>
          <cell r="S28" t="str">
            <v>Gas</v>
          </cell>
          <cell r="T28" t="str">
            <v>Networks ONLY</v>
          </cell>
          <cell r="U28" t="str">
            <v>Other non-reg business ONLY</v>
          </cell>
          <cell r="V28" t="str">
            <v>Sum of Networks</v>
          </cell>
          <cell r="W28" t="str">
            <v>Base OHs for submission</v>
          </cell>
          <cell r="X28" t="str">
            <v>Retail</v>
          </cell>
          <cell r="Y28" t="str">
            <v>Water</v>
          </cell>
          <cell r="Z28" t="str">
            <v>Gas</v>
          </cell>
          <cell r="AA28" t="str">
            <v>Networks ONLY</v>
          </cell>
          <cell r="AB28" t="str">
            <v>Other non-reg business ONLY</v>
          </cell>
          <cell r="AC28" t="str">
            <v>Sum of Networks</v>
          </cell>
          <cell r="AD28" t="str">
            <v>Base OHs for submission</v>
          </cell>
          <cell r="AE28" t="str">
            <v>Retail</v>
          </cell>
          <cell r="AF28" t="str">
            <v>Water</v>
          </cell>
          <cell r="AG28" t="str">
            <v>Gas</v>
          </cell>
          <cell r="AH28" t="str">
            <v>Networks ONLY</v>
          </cell>
          <cell r="AI28" t="str">
            <v>Other non-reg business ONLY</v>
          </cell>
          <cell r="AJ28" t="str">
            <v>Sum of Networks</v>
          </cell>
          <cell r="AK28" t="str">
            <v>Base OHs for submission</v>
          </cell>
          <cell r="AL28" t="str">
            <v>Retail</v>
          </cell>
          <cell r="AM28" t="str">
            <v>Water</v>
          </cell>
          <cell r="AN28" t="str">
            <v>Gas</v>
          </cell>
          <cell r="AO28" t="str">
            <v>Networks ONLY</v>
          </cell>
          <cell r="AP28" t="str">
            <v>Other non-reg business ONLY</v>
          </cell>
          <cell r="AQ28" t="str">
            <v>Sum of Networks</v>
          </cell>
          <cell r="AR28" t="str">
            <v>Base OHs for submission</v>
          </cell>
          <cell r="AS28" t="str">
            <v>Retail</v>
          </cell>
          <cell r="AT28" t="str">
            <v>Water</v>
          </cell>
          <cell r="AU28" t="str">
            <v>Gas</v>
          </cell>
          <cell r="AV28" t="str">
            <v>Networks ONLY</v>
          </cell>
          <cell r="AW28" t="str">
            <v>Other non-reg business ONLY</v>
          </cell>
          <cell r="AX28" t="str">
            <v>Sum of Networks</v>
          </cell>
        </row>
        <row r="29">
          <cell r="A29">
            <v>0</v>
          </cell>
        </row>
        <row r="30">
          <cell r="A30">
            <v>998</v>
          </cell>
        </row>
        <row r="31">
          <cell r="A31">
            <v>999</v>
          </cell>
        </row>
        <row r="32">
          <cell r="A32">
            <v>187</v>
          </cell>
        </row>
        <row r="33">
          <cell r="A33">
            <v>101</v>
          </cell>
        </row>
        <row r="34">
          <cell r="A34">
            <v>248</v>
          </cell>
        </row>
        <row r="35">
          <cell r="A35">
            <v>261</v>
          </cell>
        </row>
        <row r="36">
          <cell r="A36">
            <v>127</v>
          </cell>
        </row>
        <row r="37">
          <cell r="A37">
            <v>130</v>
          </cell>
        </row>
        <row r="38">
          <cell r="A38">
            <v>513</v>
          </cell>
        </row>
        <row r="39">
          <cell r="A39">
            <v>515</v>
          </cell>
        </row>
        <row r="40">
          <cell r="A40">
            <v>516</v>
          </cell>
        </row>
        <row r="41">
          <cell r="A41">
            <v>517</v>
          </cell>
        </row>
        <row r="42">
          <cell r="A42">
            <v>107</v>
          </cell>
        </row>
        <row r="43">
          <cell r="A43">
            <v>108</v>
          </cell>
        </row>
        <row r="44">
          <cell r="A44">
            <v>165</v>
          </cell>
        </row>
        <row r="45">
          <cell r="A45">
            <v>166</v>
          </cell>
        </row>
        <row r="46">
          <cell r="A46">
            <v>169</v>
          </cell>
        </row>
        <row r="47">
          <cell r="A47">
            <v>175</v>
          </cell>
        </row>
        <row r="48">
          <cell r="A48">
            <v>200</v>
          </cell>
        </row>
        <row r="49">
          <cell r="A49">
            <v>202</v>
          </cell>
        </row>
        <row r="50">
          <cell r="A50">
            <v>204</v>
          </cell>
        </row>
        <row r="51">
          <cell r="A51">
            <v>205</v>
          </cell>
        </row>
        <row r="52">
          <cell r="A52">
            <v>207</v>
          </cell>
        </row>
        <row r="53">
          <cell r="A53">
            <v>216</v>
          </cell>
        </row>
        <row r="54">
          <cell r="A54">
            <v>217</v>
          </cell>
        </row>
        <row r="55">
          <cell r="A55">
            <v>249</v>
          </cell>
        </row>
        <row r="56">
          <cell r="A56">
            <v>271</v>
          </cell>
        </row>
        <row r="57">
          <cell r="A57">
            <v>272</v>
          </cell>
        </row>
        <row r="58">
          <cell r="A58">
            <v>273</v>
          </cell>
        </row>
        <row r="59">
          <cell r="A59">
            <v>281</v>
          </cell>
        </row>
        <row r="60">
          <cell r="A60">
            <v>282</v>
          </cell>
        </row>
        <row r="61">
          <cell r="A61">
            <v>284</v>
          </cell>
        </row>
        <row r="62">
          <cell r="A62">
            <v>314</v>
          </cell>
        </row>
        <row r="63">
          <cell r="A63">
            <v>420</v>
          </cell>
        </row>
        <row r="64">
          <cell r="A64">
            <v>421</v>
          </cell>
        </row>
        <row r="65">
          <cell r="A65">
            <v>422</v>
          </cell>
        </row>
        <row r="66">
          <cell r="A66">
            <v>423</v>
          </cell>
        </row>
        <row r="67">
          <cell r="A67">
            <v>424</v>
          </cell>
        </row>
        <row r="68">
          <cell r="A68">
            <v>426</v>
          </cell>
        </row>
        <row r="69">
          <cell r="A69">
            <v>430</v>
          </cell>
        </row>
        <row r="70">
          <cell r="A70">
            <v>431</v>
          </cell>
        </row>
        <row r="71">
          <cell r="A71">
            <v>432</v>
          </cell>
        </row>
        <row r="72">
          <cell r="A72">
            <v>433</v>
          </cell>
        </row>
        <row r="73">
          <cell r="A73">
            <v>434</v>
          </cell>
        </row>
        <row r="74">
          <cell r="A74">
            <v>439</v>
          </cell>
        </row>
        <row r="75">
          <cell r="A75">
            <v>444</v>
          </cell>
        </row>
        <row r="76">
          <cell r="A76">
            <v>459</v>
          </cell>
        </row>
        <row r="77">
          <cell r="A77">
            <v>858</v>
          </cell>
        </row>
        <row r="78">
          <cell r="A78">
            <v>889</v>
          </cell>
        </row>
        <row r="79">
          <cell r="A79">
            <v>890</v>
          </cell>
        </row>
        <row r="80">
          <cell r="A80">
            <v>994</v>
          </cell>
        </row>
        <row r="81">
          <cell r="A81">
            <v>111</v>
          </cell>
        </row>
        <row r="82">
          <cell r="A82">
            <v>116</v>
          </cell>
        </row>
        <row r="83">
          <cell r="A83">
            <v>117</v>
          </cell>
        </row>
        <row r="84">
          <cell r="A84">
            <v>119</v>
          </cell>
        </row>
        <row r="85">
          <cell r="A85">
            <v>120</v>
          </cell>
        </row>
        <row r="86">
          <cell r="A86">
            <v>283</v>
          </cell>
        </row>
        <row r="87">
          <cell r="A87">
            <v>103</v>
          </cell>
        </row>
        <row r="88">
          <cell r="A88">
            <v>106</v>
          </cell>
        </row>
        <row r="89">
          <cell r="A89">
            <v>115</v>
          </cell>
        </row>
        <row r="90">
          <cell r="A90">
            <v>129</v>
          </cell>
        </row>
        <row r="91">
          <cell r="A91">
            <v>132</v>
          </cell>
        </row>
        <row r="92">
          <cell r="A92">
            <v>144</v>
          </cell>
        </row>
        <row r="93">
          <cell r="A93">
            <v>145</v>
          </cell>
        </row>
        <row r="94">
          <cell r="A94">
            <v>146</v>
          </cell>
        </row>
        <row r="95">
          <cell r="A95">
            <v>147</v>
          </cell>
        </row>
        <row r="96">
          <cell r="A96">
            <v>149</v>
          </cell>
        </row>
        <row r="97">
          <cell r="A97">
            <v>153</v>
          </cell>
        </row>
        <row r="98">
          <cell r="A98">
            <v>156</v>
          </cell>
        </row>
        <row r="99">
          <cell r="A99">
            <v>158</v>
          </cell>
        </row>
        <row r="100">
          <cell r="A100">
            <v>159</v>
          </cell>
        </row>
        <row r="101">
          <cell r="A101">
            <v>164</v>
          </cell>
        </row>
        <row r="102">
          <cell r="A102">
            <v>182</v>
          </cell>
        </row>
        <row r="103">
          <cell r="A103">
            <v>210</v>
          </cell>
        </row>
        <row r="104">
          <cell r="A104">
            <v>211</v>
          </cell>
        </row>
        <row r="105">
          <cell r="A105">
            <v>218</v>
          </cell>
        </row>
        <row r="106">
          <cell r="A106">
            <v>400</v>
          </cell>
        </row>
        <row r="107">
          <cell r="A107">
            <v>475</v>
          </cell>
        </row>
        <row r="108">
          <cell r="A108">
            <v>244</v>
          </cell>
        </row>
        <row r="109">
          <cell r="A109">
            <v>246</v>
          </cell>
        </row>
        <row r="110">
          <cell r="A110">
            <v>252</v>
          </cell>
        </row>
        <row r="111">
          <cell r="A111">
            <v>255</v>
          </cell>
        </row>
        <row r="112">
          <cell r="A112">
            <v>256</v>
          </cell>
        </row>
        <row r="113">
          <cell r="A113">
            <v>257</v>
          </cell>
        </row>
        <row r="114">
          <cell r="A114">
            <v>260</v>
          </cell>
        </row>
        <row r="115">
          <cell r="A115">
            <v>262</v>
          </cell>
        </row>
        <row r="116">
          <cell r="A116">
            <v>275</v>
          </cell>
        </row>
        <row r="117">
          <cell r="A117">
            <v>286</v>
          </cell>
        </row>
        <row r="118">
          <cell r="A118">
            <v>190</v>
          </cell>
        </row>
        <row r="119">
          <cell r="A119">
            <v>191</v>
          </cell>
        </row>
        <row r="120">
          <cell r="A120">
            <v>192</v>
          </cell>
        </row>
        <row r="121">
          <cell r="A121">
            <v>194</v>
          </cell>
        </row>
        <row r="122">
          <cell r="A122">
            <v>199</v>
          </cell>
        </row>
        <row r="123">
          <cell r="A123">
            <v>415</v>
          </cell>
        </row>
        <row r="124">
          <cell r="A124">
            <v>438</v>
          </cell>
        </row>
        <row r="125">
          <cell r="A125">
            <v>442</v>
          </cell>
        </row>
        <row r="126">
          <cell r="A126">
            <v>473</v>
          </cell>
        </row>
        <row r="127">
          <cell r="A127">
            <v>474</v>
          </cell>
        </row>
        <row r="128">
          <cell r="A128">
            <v>750</v>
          </cell>
        </row>
        <row r="129">
          <cell r="A129">
            <v>751</v>
          </cell>
        </row>
        <row r="130">
          <cell r="A130">
            <v>752</v>
          </cell>
        </row>
        <row r="131">
          <cell r="A131">
            <v>771</v>
          </cell>
        </row>
        <row r="132">
          <cell r="A132">
            <v>773</v>
          </cell>
        </row>
        <row r="133">
          <cell r="A133">
            <v>781</v>
          </cell>
        </row>
        <row r="134">
          <cell r="A134">
            <v>783</v>
          </cell>
        </row>
        <row r="135">
          <cell r="A135">
            <v>791</v>
          </cell>
        </row>
        <row r="136">
          <cell r="A136">
            <v>793</v>
          </cell>
        </row>
        <row r="137">
          <cell r="A137">
            <v>797</v>
          </cell>
        </row>
        <row r="138">
          <cell r="A138">
            <v>799</v>
          </cell>
        </row>
        <row r="139">
          <cell r="A139">
            <v>815</v>
          </cell>
        </row>
        <row r="140">
          <cell r="A140">
            <v>817</v>
          </cell>
        </row>
        <row r="141">
          <cell r="A141">
            <v>821</v>
          </cell>
        </row>
        <row r="142">
          <cell r="A142">
            <v>823</v>
          </cell>
        </row>
        <row r="143">
          <cell r="A143">
            <v>829</v>
          </cell>
        </row>
        <row r="144">
          <cell r="A144">
            <v>839</v>
          </cell>
        </row>
        <row r="145">
          <cell r="A145">
            <v>871</v>
          </cell>
        </row>
        <row r="146">
          <cell r="A146">
            <v>891</v>
          </cell>
        </row>
        <row r="147">
          <cell r="A147">
            <v>893</v>
          </cell>
        </row>
        <row r="148">
          <cell r="A148">
            <v>915</v>
          </cell>
        </row>
        <row r="149">
          <cell r="A149">
            <v>916</v>
          </cell>
        </row>
        <row r="150">
          <cell r="A150">
            <v>239</v>
          </cell>
        </row>
        <row r="151">
          <cell r="A151">
            <v>293</v>
          </cell>
        </row>
        <row r="152">
          <cell r="A152">
            <v>335</v>
          </cell>
        </row>
        <row r="153">
          <cell r="A153">
            <v>356</v>
          </cell>
        </row>
        <row r="154">
          <cell r="A154">
            <v>357</v>
          </cell>
        </row>
        <row r="155">
          <cell r="A155">
            <v>359</v>
          </cell>
        </row>
        <row r="156">
          <cell r="A156">
            <v>418</v>
          </cell>
        </row>
        <row r="157">
          <cell r="A157">
            <v>419</v>
          </cell>
        </row>
        <row r="158">
          <cell r="A158">
            <v>428</v>
          </cell>
        </row>
        <row r="159">
          <cell r="A159">
            <v>440</v>
          </cell>
        </row>
        <row r="160">
          <cell r="A160">
            <v>450</v>
          </cell>
        </row>
        <row r="161">
          <cell r="A161">
            <v>451</v>
          </cell>
        </row>
        <row r="162">
          <cell r="A162">
            <v>452</v>
          </cell>
        </row>
        <row r="163">
          <cell r="A163">
            <v>455</v>
          </cell>
        </row>
        <row r="164">
          <cell r="A164">
            <v>456</v>
          </cell>
        </row>
        <row r="165">
          <cell r="A165">
            <v>472</v>
          </cell>
        </row>
        <row r="166">
          <cell r="A166">
            <v>500</v>
          </cell>
        </row>
        <row r="167">
          <cell r="A167">
            <v>501</v>
          </cell>
        </row>
        <row r="168">
          <cell r="A168">
            <v>502</v>
          </cell>
        </row>
        <row r="169">
          <cell r="A169">
            <v>506</v>
          </cell>
        </row>
        <row r="170">
          <cell r="A170">
            <v>508</v>
          </cell>
        </row>
        <row r="171">
          <cell r="A171">
            <v>510</v>
          </cell>
        </row>
        <row r="172">
          <cell r="A172">
            <v>514</v>
          </cell>
        </row>
        <row r="173">
          <cell r="A173">
            <v>518</v>
          </cell>
        </row>
        <row r="174">
          <cell r="A174">
            <v>520</v>
          </cell>
        </row>
        <row r="175">
          <cell r="A175">
            <v>522</v>
          </cell>
        </row>
        <row r="176">
          <cell r="A176">
            <v>524</v>
          </cell>
        </row>
        <row r="177">
          <cell r="A177">
            <v>526</v>
          </cell>
        </row>
        <row r="178">
          <cell r="A178">
            <v>530</v>
          </cell>
        </row>
        <row r="179">
          <cell r="A179">
            <v>531</v>
          </cell>
        </row>
        <row r="180">
          <cell r="A180">
            <v>532</v>
          </cell>
        </row>
        <row r="181">
          <cell r="A181">
            <v>533</v>
          </cell>
        </row>
        <row r="182">
          <cell r="A182">
            <v>538</v>
          </cell>
        </row>
        <row r="183">
          <cell r="A183">
            <v>539</v>
          </cell>
        </row>
        <row r="184">
          <cell r="A184">
            <v>544</v>
          </cell>
        </row>
        <row r="185">
          <cell r="A185">
            <v>550</v>
          </cell>
        </row>
        <row r="186">
          <cell r="A186">
            <v>551</v>
          </cell>
        </row>
        <row r="187">
          <cell r="A187">
            <v>552</v>
          </cell>
        </row>
        <row r="188">
          <cell r="A188">
            <v>553</v>
          </cell>
        </row>
        <row r="189">
          <cell r="A189">
            <v>554</v>
          </cell>
        </row>
        <row r="190">
          <cell r="A190">
            <v>556</v>
          </cell>
        </row>
        <row r="191">
          <cell r="A191">
            <v>557</v>
          </cell>
        </row>
        <row r="192">
          <cell r="A192">
            <v>558</v>
          </cell>
        </row>
        <row r="193">
          <cell r="A193">
            <v>559</v>
          </cell>
        </row>
        <row r="194">
          <cell r="A194">
            <v>560</v>
          </cell>
        </row>
        <row r="195">
          <cell r="A195">
            <v>562</v>
          </cell>
        </row>
        <row r="196">
          <cell r="A196">
            <v>568</v>
          </cell>
        </row>
        <row r="197">
          <cell r="A197">
            <v>570</v>
          </cell>
        </row>
        <row r="198">
          <cell r="A198">
            <v>572</v>
          </cell>
        </row>
        <row r="199">
          <cell r="A199">
            <v>576</v>
          </cell>
        </row>
        <row r="200">
          <cell r="A200">
            <v>577</v>
          </cell>
        </row>
        <row r="201">
          <cell r="A201">
            <v>578</v>
          </cell>
        </row>
        <row r="202">
          <cell r="A202">
            <v>580</v>
          </cell>
        </row>
        <row r="203">
          <cell r="A203">
            <v>584</v>
          </cell>
        </row>
        <row r="204">
          <cell r="A204">
            <v>586</v>
          </cell>
        </row>
        <row r="205">
          <cell r="A205">
            <v>590</v>
          </cell>
        </row>
        <row r="206">
          <cell r="A206">
            <v>592</v>
          </cell>
        </row>
        <row r="207">
          <cell r="A207">
            <v>593</v>
          </cell>
        </row>
        <row r="208">
          <cell r="A208">
            <v>596</v>
          </cell>
        </row>
        <row r="209">
          <cell r="A209">
            <v>597</v>
          </cell>
        </row>
        <row r="210">
          <cell r="A210">
            <v>598</v>
          </cell>
        </row>
        <row r="211">
          <cell r="A211">
            <v>599</v>
          </cell>
        </row>
        <row r="212">
          <cell r="A212">
            <v>602</v>
          </cell>
        </row>
        <row r="213">
          <cell r="A213">
            <v>603</v>
          </cell>
        </row>
        <row r="214">
          <cell r="A214">
            <v>604</v>
          </cell>
        </row>
        <row r="215">
          <cell r="A215">
            <v>608</v>
          </cell>
        </row>
        <row r="216">
          <cell r="A216">
            <v>609</v>
          </cell>
        </row>
        <row r="217">
          <cell r="A217">
            <v>610</v>
          </cell>
        </row>
        <row r="218">
          <cell r="A218">
            <v>611</v>
          </cell>
        </row>
        <row r="219">
          <cell r="A219">
            <v>620</v>
          </cell>
        </row>
        <row r="220">
          <cell r="A220">
            <v>622</v>
          </cell>
        </row>
        <row r="221">
          <cell r="A221">
            <v>624</v>
          </cell>
        </row>
        <row r="222">
          <cell r="A222">
            <v>628</v>
          </cell>
        </row>
        <row r="223">
          <cell r="A223">
            <v>630</v>
          </cell>
        </row>
        <row r="224">
          <cell r="A224">
            <v>632</v>
          </cell>
        </row>
        <row r="225">
          <cell r="A225">
            <v>636</v>
          </cell>
        </row>
        <row r="226">
          <cell r="A226">
            <v>638</v>
          </cell>
        </row>
        <row r="227">
          <cell r="A227">
            <v>640</v>
          </cell>
        </row>
        <row r="228">
          <cell r="A228">
            <v>641</v>
          </cell>
        </row>
        <row r="229">
          <cell r="A229">
            <v>642</v>
          </cell>
        </row>
        <row r="230">
          <cell r="A230">
            <v>644</v>
          </cell>
        </row>
        <row r="231">
          <cell r="A231">
            <v>646</v>
          </cell>
        </row>
        <row r="232">
          <cell r="A232">
            <v>647</v>
          </cell>
        </row>
        <row r="233">
          <cell r="A233">
            <v>648</v>
          </cell>
        </row>
        <row r="234">
          <cell r="A234">
            <v>650</v>
          </cell>
        </row>
        <row r="235">
          <cell r="A235">
            <v>652</v>
          </cell>
        </row>
        <row r="236">
          <cell r="A236">
            <v>654</v>
          </cell>
        </row>
        <row r="237">
          <cell r="A237">
            <v>658</v>
          </cell>
        </row>
        <row r="238">
          <cell r="A238">
            <v>662</v>
          </cell>
        </row>
        <row r="239">
          <cell r="A239">
            <v>666</v>
          </cell>
        </row>
        <row r="240">
          <cell r="A240">
            <v>668</v>
          </cell>
        </row>
        <row r="241">
          <cell r="A241">
            <v>670</v>
          </cell>
        </row>
        <row r="242">
          <cell r="A242">
            <v>674</v>
          </cell>
        </row>
        <row r="243">
          <cell r="A243">
            <v>676</v>
          </cell>
        </row>
        <row r="244">
          <cell r="A244">
            <v>680</v>
          </cell>
        </row>
        <row r="245">
          <cell r="A245">
            <v>682</v>
          </cell>
        </row>
        <row r="246">
          <cell r="A246">
            <v>686</v>
          </cell>
        </row>
        <row r="247">
          <cell r="A247">
            <v>688</v>
          </cell>
        </row>
        <row r="248">
          <cell r="A248">
            <v>690</v>
          </cell>
        </row>
        <row r="249">
          <cell r="A249">
            <v>692</v>
          </cell>
        </row>
        <row r="250">
          <cell r="A250">
            <v>694</v>
          </cell>
        </row>
        <row r="251">
          <cell r="A251">
            <v>696</v>
          </cell>
        </row>
        <row r="252">
          <cell r="A252">
            <v>698</v>
          </cell>
        </row>
        <row r="253">
          <cell r="A253">
            <v>699</v>
          </cell>
        </row>
        <row r="254">
          <cell r="A254">
            <v>700</v>
          </cell>
        </row>
        <row r="255">
          <cell r="A255">
            <v>706</v>
          </cell>
        </row>
        <row r="256">
          <cell r="A256">
            <v>708</v>
          </cell>
        </row>
        <row r="257">
          <cell r="A257">
            <v>710</v>
          </cell>
        </row>
        <row r="258">
          <cell r="A258">
            <v>712</v>
          </cell>
        </row>
        <row r="259">
          <cell r="A259">
            <v>716</v>
          </cell>
        </row>
        <row r="260">
          <cell r="A260">
            <v>720</v>
          </cell>
        </row>
        <row r="261">
          <cell r="A261">
            <v>722</v>
          </cell>
        </row>
        <row r="262">
          <cell r="A262">
            <v>724</v>
          </cell>
        </row>
        <row r="263">
          <cell r="A263">
            <v>726</v>
          </cell>
        </row>
        <row r="264">
          <cell r="A264">
            <v>728</v>
          </cell>
        </row>
        <row r="265">
          <cell r="A265">
            <v>730</v>
          </cell>
        </row>
        <row r="266">
          <cell r="A266">
            <v>732</v>
          </cell>
        </row>
        <row r="267">
          <cell r="A267">
            <v>734</v>
          </cell>
        </row>
        <row r="268">
          <cell r="A268">
            <v>736</v>
          </cell>
        </row>
        <row r="269">
          <cell r="A269">
            <v>738</v>
          </cell>
        </row>
        <row r="270">
          <cell r="A270">
            <v>740</v>
          </cell>
        </row>
        <row r="271">
          <cell r="A271">
            <v>770</v>
          </cell>
        </row>
        <row r="272">
          <cell r="A272">
            <v>780</v>
          </cell>
        </row>
        <row r="273">
          <cell r="A273">
            <v>801</v>
          </cell>
        </row>
        <row r="274">
          <cell r="A274">
            <v>803</v>
          </cell>
        </row>
        <row r="275">
          <cell r="A275">
            <v>805</v>
          </cell>
        </row>
        <row r="276">
          <cell r="A276">
            <v>811</v>
          </cell>
        </row>
        <row r="277">
          <cell r="A277">
            <v>820</v>
          </cell>
        </row>
        <row r="278">
          <cell r="A278">
            <v>825</v>
          </cell>
        </row>
        <row r="279">
          <cell r="A279">
            <v>830</v>
          </cell>
        </row>
        <row r="280">
          <cell r="A280">
            <v>850</v>
          </cell>
        </row>
        <row r="281">
          <cell r="A281">
            <v>855</v>
          </cell>
        </row>
        <row r="282">
          <cell r="A282">
            <v>859</v>
          </cell>
        </row>
        <row r="283">
          <cell r="A283">
            <v>860</v>
          </cell>
        </row>
        <row r="284">
          <cell r="A284">
            <v>865</v>
          </cell>
        </row>
        <row r="285">
          <cell r="A285">
            <v>869</v>
          </cell>
        </row>
        <row r="286">
          <cell r="A286">
            <v>870</v>
          </cell>
        </row>
        <row r="287">
          <cell r="A287">
            <v>880</v>
          </cell>
        </row>
        <row r="288">
          <cell r="A288">
            <v>881</v>
          </cell>
        </row>
        <row r="289">
          <cell r="A289">
            <v>882</v>
          </cell>
        </row>
        <row r="290">
          <cell r="A290">
            <v>883</v>
          </cell>
        </row>
        <row r="291">
          <cell r="A291">
            <v>885</v>
          </cell>
        </row>
        <row r="292">
          <cell r="A292">
            <v>886</v>
          </cell>
        </row>
        <row r="293">
          <cell r="A293">
            <v>888</v>
          </cell>
        </row>
        <row r="294">
          <cell r="A294">
            <v>892</v>
          </cell>
        </row>
        <row r="295">
          <cell r="A295">
            <v>897</v>
          </cell>
        </row>
        <row r="296">
          <cell r="A296">
            <v>899</v>
          </cell>
        </row>
        <row r="297">
          <cell r="A297">
            <v>910</v>
          </cell>
        </row>
        <row r="298">
          <cell r="A298">
            <v>921</v>
          </cell>
        </row>
        <row r="299">
          <cell r="A299">
            <v>922</v>
          </cell>
        </row>
        <row r="300">
          <cell r="A300">
            <v>923</v>
          </cell>
        </row>
        <row r="301">
          <cell r="A301">
            <v>931</v>
          </cell>
        </row>
        <row r="302">
          <cell r="A302">
            <v>932</v>
          </cell>
        </row>
        <row r="303">
          <cell r="A303">
            <v>933</v>
          </cell>
        </row>
        <row r="304">
          <cell r="A304">
            <v>934</v>
          </cell>
        </row>
        <row r="305">
          <cell r="A305">
            <v>937</v>
          </cell>
        </row>
        <row r="306">
          <cell r="A306">
            <v>947</v>
          </cell>
        </row>
        <row r="307">
          <cell r="A307">
            <v>109</v>
          </cell>
        </row>
        <row r="308">
          <cell r="A308">
            <v>172</v>
          </cell>
        </row>
        <row r="309">
          <cell r="A309">
            <v>173</v>
          </cell>
        </row>
        <row r="310">
          <cell r="A310">
            <v>253</v>
          </cell>
        </row>
        <row r="311">
          <cell r="A311">
            <v>264</v>
          </cell>
        </row>
        <row r="312">
          <cell r="A312">
            <v>265</v>
          </cell>
        </row>
        <row r="313">
          <cell r="A313">
            <v>266</v>
          </cell>
        </row>
        <row r="314">
          <cell r="A314">
            <v>267</v>
          </cell>
        </row>
        <row r="315">
          <cell r="A315">
            <v>268</v>
          </cell>
        </row>
        <row r="316">
          <cell r="A316">
            <v>269</v>
          </cell>
        </row>
        <row r="317">
          <cell r="A317">
            <v>333</v>
          </cell>
        </row>
        <row r="318">
          <cell r="A318">
            <v>401</v>
          </cell>
        </row>
        <row r="319">
          <cell r="A319">
            <v>402</v>
          </cell>
        </row>
        <row r="320">
          <cell r="A320">
            <v>404</v>
          </cell>
        </row>
        <row r="321">
          <cell r="A321">
            <v>405</v>
          </cell>
        </row>
        <row r="322">
          <cell r="A322">
            <v>408</v>
          </cell>
        </row>
        <row r="323">
          <cell r="A323">
            <v>410</v>
          </cell>
        </row>
        <row r="324">
          <cell r="A324">
            <v>411</v>
          </cell>
        </row>
        <row r="325">
          <cell r="A325">
            <v>414</v>
          </cell>
        </row>
        <row r="326">
          <cell r="A326">
            <v>417</v>
          </cell>
        </row>
        <row r="327">
          <cell r="A327">
            <v>435</v>
          </cell>
        </row>
        <row r="328">
          <cell r="A328">
            <v>436</v>
          </cell>
        </row>
        <row r="329">
          <cell r="A329">
            <v>446</v>
          </cell>
        </row>
        <row r="330">
          <cell r="A330">
            <v>448</v>
          </cell>
        </row>
        <row r="331">
          <cell r="A331">
            <v>449</v>
          </cell>
        </row>
        <row r="332">
          <cell r="A332">
            <v>429</v>
          </cell>
        </row>
        <row r="333">
          <cell r="A333">
            <v>482</v>
          </cell>
        </row>
        <row r="334">
          <cell r="A334">
            <v>483</v>
          </cell>
        </row>
        <row r="335">
          <cell r="A335">
            <v>484</v>
          </cell>
        </row>
        <row r="336">
          <cell r="A336">
            <v>485</v>
          </cell>
        </row>
        <row r="337">
          <cell r="A337">
            <v>486</v>
          </cell>
        </row>
        <row r="338">
          <cell r="A338">
            <v>487</v>
          </cell>
        </row>
        <row r="339">
          <cell r="A339">
            <v>488</v>
          </cell>
        </row>
        <row r="340">
          <cell r="A340">
            <v>489</v>
          </cell>
        </row>
        <row r="341">
          <cell r="A341">
            <v>490</v>
          </cell>
        </row>
        <row r="342">
          <cell r="A342">
            <v>491</v>
          </cell>
        </row>
        <row r="343">
          <cell r="A343">
            <v>492</v>
          </cell>
        </row>
        <row r="344">
          <cell r="A344">
            <v>493</v>
          </cell>
        </row>
        <row r="345">
          <cell r="A345">
            <v>0</v>
          </cell>
        </row>
        <row r="346">
          <cell r="A346">
            <v>0</v>
          </cell>
        </row>
      </sheetData>
      <sheetData sheetId="57"/>
      <sheetData sheetId="58"/>
      <sheetData sheetId="59"/>
      <sheetData sheetId="60"/>
      <sheetData sheetId="61"/>
      <sheetData sheetId="62">
        <row r="1">
          <cell r="A1" t="str">
            <v>This sheet takes the 2015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row>
        <row r="11">
          <cell r="A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t="str">
            <v>Spare</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t="str">
            <v>SPARE</v>
          </cell>
          <cell r="AR12" t="str">
            <v>Total AER Regulated costs not allocated by Reg</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t="str">
            <v>Check</v>
          </cell>
          <cell r="BW12" t="str">
            <v>Column to lookup</v>
          </cell>
          <cell r="BX12" t="str">
            <v>Reg % for Other non-Reg businesses</v>
          </cell>
          <cell r="BY12" t="str">
            <v>Dollars of unallocated indirect OHDS to non-control costs</v>
          </cell>
          <cell r="BZ12" t="str">
            <v>Column to lookup</v>
          </cell>
          <cell r="CA12" t="str">
            <v>Reg % for Other non-Reg businesses</v>
          </cell>
          <cell r="CB12" t="str">
            <v>Dollars of unallocated indirect OHDS to Water</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3">
        <row r="1">
          <cell r="A1" t="str">
            <v>This sheet takes the 2016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2016</v>
          </cell>
          <cell r="I11">
            <v>2017</v>
          </cell>
          <cell r="J11">
            <v>2018</v>
          </cell>
          <cell r="K11">
            <v>2016</v>
          </cell>
          <cell r="L11">
            <v>2016</v>
          </cell>
          <cell r="M11">
            <v>2016</v>
          </cell>
          <cell r="N11">
            <v>2016</v>
          </cell>
          <cell r="O11">
            <v>2016</v>
          </cell>
          <cell r="P11">
            <v>2016</v>
          </cell>
          <cell r="Q11">
            <v>2016</v>
          </cell>
          <cell r="R11">
            <v>2016</v>
          </cell>
          <cell r="S11">
            <v>2016</v>
          </cell>
          <cell r="T11">
            <v>2016</v>
          </cell>
          <cell r="U11">
            <v>0</v>
          </cell>
          <cell r="V11">
            <v>2016</v>
          </cell>
          <cell r="W11">
            <v>2016</v>
          </cell>
          <cell r="X11">
            <v>2016</v>
          </cell>
          <cell r="Y11">
            <v>2016</v>
          </cell>
          <cell r="Z11">
            <v>0</v>
          </cell>
          <cell r="AA11">
            <v>2016</v>
          </cell>
          <cell r="AB11">
            <v>2016</v>
          </cell>
          <cell r="AC11">
            <v>2016</v>
          </cell>
          <cell r="AD11">
            <v>2016</v>
          </cell>
          <cell r="AE11">
            <v>2016</v>
          </cell>
          <cell r="AF11">
            <v>2016</v>
          </cell>
          <cell r="AG11">
            <v>2016</v>
          </cell>
          <cell r="AH11">
            <v>2016</v>
          </cell>
          <cell r="AI11">
            <v>2016</v>
          </cell>
          <cell r="AJ11">
            <v>2016</v>
          </cell>
          <cell r="AK11">
            <v>2016</v>
          </cell>
          <cell r="AL11">
            <v>2016</v>
          </cell>
          <cell r="AM11">
            <v>2016</v>
          </cell>
          <cell r="AN11">
            <v>0</v>
          </cell>
          <cell r="AO11">
            <v>0</v>
          </cell>
          <cell r="AP11">
            <v>2016</v>
          </cell>
          <cell r="AQ11">
            <v>0</v>
          </cell>
          <cell r="AR11">
            <v>0</v>
          </cell>
          <cell r="AS11">
            <v>2016</v>
          </cell>
          <cell r="AT11">
            <v>2016</v>
          </cell>
          <cell r="AU11">
            <v>2016</v>
          </cell>
          <cell r="AV11">
            <v>2016</v>
          </cell>
          <cell r="AW11">
            <v>2016</v>
          </cell>
          <cell r="AX11">
            <v>0</v>
          </cell>
          <cell r="AY11">
            <v>2016</v>
          </cell>
          <cell r="AZ11">
            <v>0</v>
          </cell>
          <cell r="BA11">
            <v>0</v>
          </cell>
          <cell r="BB11">
            <v>2016</v>
          </cell>
          <cell r="BC11">
            <v>2016</v>
          </cell>
          <cell r="BD11">
            <v>2016</v>
          </cell>
          <cell r="BE11">
            <v>2016</v>
          </cell>
          <cell r="BF11">
            <v>0</v>
          </cell>
          <cell r="BG11">
            <v>0</v>
          </cell>
          <cell r="BH11">
            <v>0</v>
          </cell>
          <cell r="BI11">
            <v>0</v>
          </cell>
          <cell r="BJ11">
            <v>0</v>
          </cell>
          <cell r="BK11">
            <v>2016</v>
          </cell>
          <cell r="BL11">
            <v>0</v>
          </cell>
          <cell r="BM11">
            <v>0</v>
          </cell>
          <cell r="BN11">
            <v>2016</v>
          </cell>
          <cell r="BO11">
            <v>0</v>
          </cell>
          <cell r="BP11">
            <v>0</v>
          </cell>
          <cell r="BQ11">
            <v>2016</v>
          </cell>
          <cell r="BR11">
            <v>2016</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4">
        <row r="1">
          <cell r="A1" t="str">
            <v>This sheet takes the 2017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2017</v>
          </cell>
          <cell r="I11">
            <v>2018</v>
          </cell>
          <cell r="J11">
            <v>2019</v>
          </cell>
          <cell r="K11">
            <v>2017</v>
          </cell>
          <cell r="L11">
            <v>2017</v>
          </cell>
          <cell r="M11">
            <v>2017</v>
          </cell>
          <cell r="N11">
            <v>2017</v>
          </cell>
          <cell r="O11">
            <v>2017</v>
          </cell>
          <cell r="P11">
            <v>2017</v>
          </cell>
          <cell r="Q11">
            <v>2017</v>
          </cell>
          <cell r="R11">
            <v>2017</v>
          </cell>
          <cell r="S11">
            <v>2017</v>
          </cell>
          <cell r="T11">
            <v>2017</v>
          </cell>
          <cell r="U11">
            <v>0</v>
          </cell>
          <cell r="V11">
            <v>2017</v>
          </cell>
          <cell r="W11">
            <v>2017</v>
          </cell>
          <cell r="X11">
            <v>2017</v>
          </cell>
          <cell r="Y11">
            <v>2017</v>
          </cell>
          <cell r="Z11">
            <v>0</v>
          </cell>
          <cell r="AA11">
            <v>2017</v>
          </cell>
          <cell r="AB11">
            <v>2017</v>
          </cell>
          <cell r="AC11">
            <v>2017</v>
          </cell>
          <cell r="AD11">
            <v>2017</v>
          </cell>
          <cell r="AE11">
            <v>2017</v>
          </cell>
          <cell r="AF11">
            <v>2017</v>
          </cell>
          <cell r="AG11">
            <v>2017</v>
          </cell>
          <cell r="AH11">
            <v>2017</v>
          </cell>
          <cell r="AI11">
            <v>2017</v>
          </cell>
          <cell r="AJ11">
            <v>2017</v>
          </cell>
          <cell r="AK11">
            <v>2017</v>
          </cell>
          <cell r="AL11">
            <v>2017</v>
          </cell>
          <cell r="AM11">
            <v>2017</v>
          </cell>
          <cell r="AN11">
            <v>0</v>
          </cell>
          <cell r="AO11">
            <v>0</v>
          </cell>
          <cell r="AP11">
            <v>2017</v>
          </cell>
          <cell r="AQ11">
            <v>0</v>
          </cell>
          <cell r="AR11">
            <v>0</v>
          </cell>
          <cell r="AS11">
            <v>2017</v>
          </cell>
          <cell r="AT11">
            <v>2017</v>
          </cell>
          <cell r="AU11">
            <v>2017</v>
          </cell>
          <cell r="AV11">
            <v>2017</v>
          </cell>
          <cell r="AW11">
            <v>2017</v>
          </cell>
          <cell r="AX11">
            <v>0</v>
          </cell>
          <cell r="AY11">
            <v>2017</v>
          </cell>
          <cell r="AZ11">
            <v>0</v>
          </cell>
          <cell r="BA11">
            <v>0</v>
          </cell>
          <cell r="BB11">
            <v>2017</v>
          </cell>
          <cell r="BC11">
            <v>2017</v>
          </cell>
          <cell r="BD11">
            <v>2017</v>
          </cell>
          <cell r="BE11">
            <v>2017</v>
          </cell>
          <cell r="BF11">
            <v>0</v>
          </cell>
          <cell r="BG11">
            <v>0</v>
          </cell>
          <cell r="BH11">
            <v>0</v>
          </cell>
          <cell r="BI11">
            <v>0</v>
          </cell>
          <cell r="BJ11">
            <v>0</v>
          </cell>
          <cell r="BK11">
            <v>2017</v>
          </cell>
          <cell r="BL11">
            <v>0</v>
          </cell>
          <cell r="BM11">
            <v>0</v>
          </cell>
          <cell r="BN11">
            <v>2017</v>
          </cell>
          <cell r="BO11">
            <v>0</v>
          </cell>
          <cell r="BP11">
            <v>0</v>
          </cell>
          <cell r="BQ11">
            <v>2017</v>
          </cell>
          <cell r="BR11">
            <v>2017</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5">
        <row r="1">
          <cell r="A1" t="str">
            <v>This sheet takes the 2018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2018</v>
          </cell>
          <cell r="I11">
            <v>2019</v>
          </cell>
          <cell r="J11" t="str">
            <v>2015-19</v>
          </cell>
          <cell r="K11">
            <v>2018</v>
          </cell>
          <cell r="L11">
            <v>2018</v>
          </cell>
          <cell r="M11">
            <v>2018</v>
          </cell>
          <cell r="N11">
            <v>2018</v>
          </cell>
          <cell r="O11">
            <v>2018</v>
          </cell>
          <cell r="P11">
            <v>2018</v>
          </cell>
          <cell r="Q11">
            <v>2018</v>
          </cell>
          <cell r="R11">
            <v>2018</v>
          </cell>
          <cell r="S11">
            <v>2018</v>
          </cell>
          <cell r="T11">
            <v>2018</v>
          </cell>
          <cell r="U11">
            <v>0</v>
          </cell>
          <cell r="V11">
            <v>2018</v>
          </cell>
          <cell r="W11">
            <v>2018</v>
          </cell>
          <cell r="X11">
            <v>2018</v>
          </cell>
          <cell r="Y11">
            <v>2018</v>
          </cell>
          <cell r="Z11">
            <v>0</v>
          </cell>
          <cell r="AA11">
            <v>2018</v>
          </cell>
          <cell r="AB11">
            <v>2018</v>
          </cell>
          <cell r="AC11">
            <v>2018</v>
          </cell>
          <cell r="AD11">
            <v>2018</v>
          </cell>
          <cell r="AE11">
            <v>2018</v>
          </cell>
          <cell r="AF11">
            <v>2018</v>
          </cell>
          <cell r="AG11">
            <v>2018</v>
          </cell>
          <cell r="AH11">
            <v>2018</v>
          </cell>
          <cell r="AI11">
            <v>2018</v>
          </cell>
          <cell r="AJ11">
            <v>2018</v>
          </cell>
          <cell r="AK11">
            <v>2018</v>
          </cell>
          <cell r="AL11">
            <v>2018</v>
          </cell>
          <cell r="AM11">
            <v>2018</v>
          </cell>
          <cell r="AN11">
            <v>0</v>
          </cell>
          <cell r="AO11">
            <v>0</v>
          </cell>
          <cell r="AP11">
            <v>2018</v>
          </cell>
          <cell r="AQ11">
            <v>0</v>
          </cell>
          <cell r="AR11">
            <v>0</v>
          </cell>
          <cell r="AS11">
            <v>2018</v>
          </cell>
          <cell r="AT11">
            <v>2018</v>
          </cell>
          <cell r="AU11">
            <v>2018</v>
          </cell>
          <cell r="AV11">
            <v>2018</v>
          </cell>
          <cell r="AW11">
            <v>2018</v>
          </cell>
          <cell r="AX11">
            <v>0</v>
          </cell>
          <cell r="AY11">
            <v>2018</v>
          </cell>
          <cell r="AZ11">
            <v>0</v>
          </cell>
          <cell r="BA11">
            <v>0</v>
          </cell>
          <cell r="BB11">
            <v>2018</v>
          </cell>
          <cell r="BC11">
            <v>2018</v>
          </cell>
          <cell r="BD11">
            <v>2018</v>
          </cell>
          <cell r="BE11">
            <v>2018</v>
          </cell>
          <cell r="BF11">
            <v>0</v>
          </cell>
          <cell r="BG11">
            <v>0</v>
          </cell>
          <cell r="BH11">
            <v>0</v>
          </cell>
          <cell r="BI11">
            <v>0</v>
          </cell>
          <cell r="BJ11">
            <v>0</v>
          </cell>
          <cell r="BK11">
            <v>2018</v>
          </cell>
          <cell r="BL11">
            <v>0</v>
          </cell>
          <cell r="BM11">
            <v>0</v>
          </cell>
          <cell r="BN11">
            <v>2018</v>
          </cell>
          <cell r="BO11">
            <v>0</v>
          </cell>
          <cell r="BP11">
            <v>0</v>
          </cell>
          <cell r="BQ11">
            <v>2018</v>
          </cell>
          <cell r="BR11">
            <v>2018</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6">
        <row r="1">
          <cell r="A1" t="str">
            <v>This sheet takes the 2019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2019</v>
          </cell>
          <cell r="I11" t="str">
            <v>2015-19</v>
          </cell>
          <cell r="J11">
            <v>0</v>
          </cell>
          <cell r="K11">
            <v>2019</v>
          </cell>
          <cell r="L11">
            <v>2019</v>
          </cell>
          <cell r="M11">
            <v>2019</v>
          </cell>
          <cell r="N11">
            <v>2019</v>
          </cell>
          <cell r="O11">
            <v>2019</v>
          </cell>
          <cell r="P11">
            <v>2019</v>
          </cell>
          <cell r="Q11">
            <v>2019</v>
          </cell>
          <cell r="R11">
            <v>2019</v>
          </cell>
          <cell r="S11">
            <v>2019</v>
          </cell>
          <cell r="T11">
            <v>2019</v>
          </cell>
          <cell r="U11">
            <v>0</v>
          </cell>
          <cell r="V11">
            <v>2019</v>
          </cell>
          <cell r="W11">
            <v>2019</v>
          </cell>
          <cell r="X11">
            <v>2019</v>
          </cell>
          <cell r="Y11">
            <v>2019</v>
          </cell>
          <cell r="Z11">
            <v>0</v>
          </cell>
          <cell r="AA11">
            <v>2019</v>
          </cell>
          <cell r="AB11">
            <v>2019</v>
          </cell>
          <cell r="AC11">
            <v>2019</v>
          </cell>
          <cell r="AD11">
            <v>2019</v>
          </cell>
          <cell r="AE11">
            <v>2019</v>
          </cell>
          <cell r="AF11">
            <v>2019</v>
          </cell>
          <cell r="AG11">
            <v>2019</v>
          </cell>
          <cell r="AH11">
            <v>2019</v>
          </cell>
          <cell r="AI11">
            <v>2019</v>
          </cell>
          <cell r="AJ11">
            <v>2019</v>
          </cell>
          <cell r="AK11">
            <v>2019</v>
          </cell>
          <cell r="AL11">
            <v>2019</v>
          </cell>
          <cell r="AM11">
            <v>2019</v>
          </cell>
          <cell r="AN11">
            <v>0</v>
          </cell>
          <cell r="AO11">
            <v>0</v>
          </cell>
          <cell r="AP11">
            <v>2019</v>
          </cell>
          <cell r="AQ11">
            <v>0</v>
          </cell>
          <cell r="AR11">
            <v>0</v>
          </cell>
          <cell r="AS11">
            <v>2019</v>
          </cell>
          <cell r="AT11">
            <v>2019</v>
          </cell>
          <cell r="AU11">
            <v>2019</v>
          </cell>
          <cell r="AV11">
            <v>2019</v>
          </cell>
          <cell r="AW11">
            <v>2019</v>
          </cell>
          <cell r="AX11">
            <v>0</v>
          </cell>
          <cell r="AY11">
            <v>2019</v>
          </cell>
          <cell r="AZ11">
            <v>0</v>
          </cell>
          <cell r="BA11">
            <v>0</v>
          </cell>
          <cell r="BB11">
            <v>2019</v>
          </cell>
          <cell r="BC11">
            <v>2019</v>
          </cell>
          <cell r="BD11">
            <v>2019</v>
          </cell>
          <cell r="BE11">
            <v>2019</v>
          </cell>
          <cell r="BF11">
            <v>0</v>
          </cell>
          <cell r="BG11">
            <v>0</v>
          </cell>
          <cell r="BH11">
            <v>0</v>
          </cell>
          <cell r="BI11">
            <v>0</v>
          </cell>
          <cell r="BJ11">
            <v>0</v>
          </cell>
          <cell r="BK11">
            <v>2019</v>
          </cell>
          <cell r="BL11">
            <v>0</v>
          </cell>
          <cell r="BM11">
            <v>0</v>
          </cell>
          <cell r="BN11">
            <v>2019</v>
          </cell>
          <cell r="BO11">
            <v>0</v>
          </cell>
          <cell r="BP11">
            <v>0</v>
          </cell>
          <cell r="BQ11">
            <v>2019</v>
          </cell>
          <cell r="BR11">
            <v>2019</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7"/>
      <sheetData sheetId="68"/>
      <sheetData sheetId="69"/>
      <sheetData sheetId="70"/>
      <sheetData sheetId="71"/>
      <sheetData sheetId="72">
        <row r="6">
          <cell r="H6">
            <v>17230224.802594624</v>
          </cell>
        </row>
        <row r="7">
          <cell r="A7">
            <v>190</v>
          </cell>
          <cell r="B7" t="str">
            <v>M R Southern &amp; South East</v>
          </cell>
          <cell r="C7">
            <v>0.93733459915196715</v>
          </cell>
          <cell r="D7">
            <v>16949277.077780668</v>
          </cell>
          <cell r="E7" t="str">
            <v>Network Development</v>
          </cell>
          <cell r="F7" t="str">
            <v>Not allocated</v>
          </cell>
          <cell r="G7">
            <v>0</v>
          </cell>
          <cell r="H7">
            <v>3310822.3373710257</v>
          </cell>
          <cell r="I7">
            <v>3371512.145590004</v>
          </cell>
          <cell r="J7">
            <v>3395128.7517434862</v>
          </cell>
          <cell r="K7">
            <v>3423048.0842324016</v>
          </cell>
          <cell r="L7">
            <v>3448765.7588437507</v>
          </cell>
        </row>
        <row r="8">
          <cell r="A8">
            <v>191</v>
          </cell>
          <cell r="B8" t="str">
            <v>M R Central West &amp; North West</v>
          </cell>
          <cell r="C8">
            <v>1</v>
          </cell>
          <cell r="D8">
            <v>23557996.40435442</v>
          </cell>
          <cell r="E8" t="str">
            <v>Network Development</v>
          </cell>
          <cell r="F8" t="str">
            <v>Not allocated</v>
          </cell>
          <cell r="G8">
            <v>0</v>
          </cell>
          <cell r="H8">
            <v>4601750.2906652419</v>
          </cell>
          <cell r="I8">
            <v>4686103.7576150466</v>
          </cell>
          <cell r="J8">
            <v>4718928.7518784385</v>
          </cell>
          <cell r="K8">
            <v>4757734.1552810464</v>
          </cell>
          <cell r="L8">
            <v>4793479.4489146462</v>
          </cell>
        </row>
        <row r="9">
          <cell r="A9">
            <v>192</v>
          </cell>
          <cell r="B9" t="str">
            <v>M R Northern, MNC &amp; FNC</v>
          </cell>
          <cell r="C9">
            <v>1</v>
          </cell>
          <cell r="D9">
            <v>16459247.374525864</v>
          </cell>
          <cell r="E9" t="str">
            <v>Network Development</v>
          </cell>
          <cell r="F9" t="str">
            <v>Not allocated</v>
          </cell>
          <cell r="G9">
            <v>0</v>
          </cell>
          <cell r="H9">
            <v>3215101.3647262305</v>
          </cell>
          <cell r="I9">
            <v>3274036.5371235358</v>
          </cell>
          <cell r="J9">
            <v>3296970.350822085</v>
          </cell>
          <cell r="K9">
            <v>3324082.4924112451</v>
          </cell>
          <cell r="L9">
            <v>3349056.6294427686</v>
          </cell>
        </row>
        <row r="10">
          <cell r="A10">
            <v>194</v>
          </cell>
          <cell r="B10" t="str">
            <v>Meter Reading Far West</v>
          </cell>
          <cell r="C10">
            <v>0.75909866848753837</v>
          </cell>
          <cell r="D10">
            <v>1938824.7845690991</v>
          </cell>
          <cell r="E10" t="str">
            <v>Network Development</v>
          </cell>
          <cell r="F10" t="str">
            <v>Not allocated</v>
          </cell>
          <cell r="G10">
            <v>0</v>
          </cell>
          <cell r="H10">
            <v>378724.37718390615</v>
          </cell>
          <cell r="I10">
            <v>385666.6735311618</v>
          </cell>
          <cell r="J10">
            <v>388368.17290058354</v>
          </cell>
          <cell r="K10">
            <v>391561.86036877031</v>
          </cell>
          <cell r="L10">
            <v>394503.7005846774</v>
          </cell>
        </row>
        <row r="11">
          <cell r="A11">
            <v>199</v>
          </cell>
          <cell r="B11" t="str">
            <v>Meter Reading Management</v>
          </cell>
          <cell r="C11">
            <v>0.92410831690987638</v>
          </cell>
          <cell r="D11">
            <v>6560611.5123269428</v>
          </cell>
          <cell r="E11" t="str">
            <v>Network Development</v>
          </cell>
          <cell r="F11" t="str">
            <v>Not allocated</v>
          </cell>
          <cell r="G11">
            <v>0</v>
          </cell>
          <cell r="H11">
            <v>1281530.7132066598</v>
          </cell>
          <cell r="I11">
            <v>1305022.1136159615</v>
          </cell>
          <cell r="J11">
            <v>1314163.4697635779</v>
          </cell>
          <cell r="K11">
            <v>1324970.2961139113</v>
          </cell>
          <cell r="L11">
            <v>1334924.9196268325</v>
          </cell>
        </row>
        <row r="12">
          <cell r="A12">
            <v>264</v>
          </cell>
          <cell r="B12" t="str">
            <v>Meter Maintenance</v>
          </cell>
          <cell r="C12">
            <v>1</v>
          </cell>
          <cell r="D12">
            <v>27931.181720173903</v>
          </cell>
          <cell r="E12" t="str">
            <v>Chief Engineer</v>
          </cell>
          <cell r="F12" t="str">
            <v>Network Allocation</v>
          </cell>
          <cell r="G12">
            <v>0</v>
          </cell>
          <cell r="H12">
            <v>5586.2363440347808</v>
          </cell>
          <cell r="I12">
            <v>5586.2363440347808</v>
          </cell>
          <cell r="J12">
            <v>5586.2363440347808</v>
          </cell>
          <cell r="K12">
            <v>5586.2363440347808</v>
          </cell>
          <cell r="L12">
            <v>5586.2363440347808</v>
          </cell>
        </row>
        <row r="13">
          <cell r="A13">
            <v>265</v>
          </cell>
          <cell r="B13" t="str">
            <v>Meter Data Agency</v>
          </cell>
          <cell r="C13">
            <v>0.66</v>
          </cell>
          <cell r="D13">
            <v>3540671.129426525</v>
          </cell>
          <cell r="E13" t="str">
            <v>Chief Engineer</v>
          </cell>
          <cell r="F13" t="str">
            <v>Network Allocation</v>
          </cell>
          <cell r="G13">
            <v>0</v>
          </cell>
          <cell r="H13">
            <v>708134.22588530497</v>
          </cell>
          <cell r="I13">
            <v>708134.22588530497</v>
          </cell>
          <cell r="J13">
            <v>708134.22588530497</v>
          </cell>
          <cell r="K13">
            <v>708134.22588530497</v>
          </cell>
          <cell r="L13">
            <v>708134.22588530497</v>
          </cell>
        </row>
        <row r="14">
          <cell r="A14">
            <v>266</v>
          </cell>
          <cell r="B14" t="str">
            <v>Meter Provision</v>
          </cell>
          <cell r="C14">
            <v>0.73</v>
          </cell>
          <cell r="D14">
            <v>4490967.4498751257</v>
          </cell>
          <cell r="E14" t="str">
            <v>Chief Engineer</v>
          </cell>
          <cell r="F14" t="str">
            <v>Network Allocation</v>
          </cell>
          <cell r="G14">
            <v>0</v>
          </cell>
          <cell r="H14">
            <v>898193.48997502518</v>
          </cell>
          <cell r="I14">
            <v>898193.48997502518</v>
          </cell>
          <cell r="J14">
            <v>898193.48997502518</v>
          </cell>
          <cell r="K14">
            <v>898193.48997502518</v>
          </cell>
          <cell r="L14">
            <v>898193.48997502518</v>
          </cell>
        </row>
        <row r="15">
          <cell r="A15">
            <v>267</v>
          </cell>
          <cell r="B15" t="str">
            <v>Meter Test Lab</v>
          </cell>
          <cell r="C15">
            <v>0.85</v>
          </cell>
          <cell r="D15">
            <v>5435530.0080665527</v>
          </cell>
          <cell r="E15" t="str">
            <v>Chief Engineer</v>
          </cell>
          <cell r="F15" t="str">
            <v>Network Allocation</v>
          </cell>
          <cell r="G15">
            <v>0</v>
          </cell>
          <cell r="H15">
            <v>1087106.0016133105</v>
          </cell>
          <cell r="I15">
            <v>1087106.0016133105</v>
          </cell>
          <cell r="J15">
            <v>1087106.0016133105</v>
          </cell>
          <cell r="K15">
            <v>1087106.0016133105</v>
          </cell>
          <cell r="L15">
            <v>1087106.0016133105</v>
          </cell>
        </row>
        <row r="16">
          <cell r="A16">
            <v>268</v>
          </cell>
          <cell r="B16" t="str">
            <v>Meter Business Services</v>
          </cell>
          <cell r="C16">
            <v>0.62</v>
          </cell>
          <cell r="D16">
            <v>4839978.2075811233</v>
          </cell>
          <cell r="E16" t="str">
            <v>Chief Engineer</v>
          </cell>
          <cell r="F16" t="str">
            <v>Network Allocation</v>
          </cell>
          <cell r="G16">
            <v>0</v>
          </cell>
          <cell r="H16">
            <v>967995.6415162246</v>
          </cell>
          <cell r="I16">
            <v>967995.6415162246</v>
          </cell>
          <cell r="J16">
            <v>967995.6415162246</v>
          </cell>
          <cell r="K16">
            <v>967995.6415162246</v>
          </cell>
          <cell r="L16">
            <v>967995.6415162246</v>
          </cell>
        </row>
        <row r="17">
          <cell r="A17">
            <v>269</v>
          </cell>
          <cell r="B17" t="str">
            <v>Metering Services Management</v>
          </cell>
          <cell r="C17">
            <v>0.77200000000000002</v>
          </cell>
          <cell r="D17">
            <v>3876400.620538292</v>
          </cell>
          <cell r="E17" t="str">
            <v>Chief Engineer</v>
          </cell>
          <cell r="F17" t="str">
            <v>Network Allocation</v>
          </cell>
          <cell r="G17">
            <v>0</v>
          </cell>
          <cell r="H17">
            <v>775280.1241076584</v>
          </cell>
          <cell r="I17">
            <v>775280.1241076584</v>
          </cell>
          <cell r="J17">
            <v>775280.1241076584</v>
          </cell>
          <cell r="K17">
            <v>775280.1241076584</v>
          </cell>
          <cell r="L17">
            <v>775280.1241076584</v>
          </cell>
        </row>
        <row r="18">
          <cell r="A18" t="str">
            <v>INSERT ROWS ABOVE THIS LINE</v>
          </cell>
          <cell r="B18">
            <v>0</v>
          </cell>
          <cell r="C18">
            <v>0</v>
          </cell>
          <cell r="D18">
            <v>0</v>
          </cell>
          <cell r="E18">
            <v>0</v>
          </cell>
          <cell r="F18">
            <v>0</v>
          </cell>
          <cell r="G18">
            <v>0</v>
          </cell>
          <cell r="H18">
            <v>0</v>
          </cell>
          <cell r="I18">
            <v>0</v>
          </cell>
          <cell r="J18">
            <v>0</v>
          </cell>
          <cell r="K18">
            <v>0</v>
          </cell>
          <cell r="L18">
            <v>0</v>
          </cell>
        </row>
      </sheetData>
      <sheetData sheetId="73"/>
      <sheetData sheetId="74"/>
      <sheetData sheetId="75"/>
      <sheetData sheetId="76"/>
      <sheetData sheetId="77">
        <row r="11">
          <cell r="A11">
            <v>1</v>
          </cell>
        </row>
        <row r="12">
          <cell r="A12" t="str">
            <v>Dept no</v>
          </cell>
          <cell r="B12" t="str">
            <v>Dept name</v>
          </cell>
          <cell r="C12" t="str">
            <v>Last submission approx $ (new CPI)</v>
          </cell>
          <cell r="D12">
            <v>2015</v>
          </cell>
          <cell r="E12">
            <v>2016</v>
          </cell>
          <cell r="F12">
            <v>2017</v>
          </cell>
          <cell r="G12">
            <v>2018</v>
          </cell>
          <cell r="H12">
            <v>2019</v>
          </cell>
          <cell r="I12" t="str">
            <v>2015-19</v>
          </cell>
        </row>
        <row r="13">
          <cell r="A13">
            <v>0</v>
          </cell>
        </row>
        <row r="14">
          <cell r="A14">
            <v>106</v>
          </cell>
        </row>
        <row r="15">
          <cell r="A15">
            <v>117</v>
          </cell>
        </row>
        <row r="16">
          <cell r="A16">
            <v>130</v>
          </cell>
        </row>
        <row r="17">
          <cell r="A17">
            <v>173</v>
          </cell>
        </row>
        <row r="18">
          <cell r="A18">
            <v>175</v>
          </cell>
        </row>
        <row r="19">
          <cell r="A19">
            <v>266</v>
          </cell>
        </row>
        <row r="20">
          <cell r="A20">
            <v>269</v>
          </cell>
        </row>
        <row r="21">
          <cell r="A21">
            <v>402</v>
          </cell>
        </row>
        <row r="22">
          <cell r="A22">
            <v>439</v>
          </cell>
        </row>
        <row r="23">
          <cell r="A23">
            <v>444</v>
          </cell>
        </row>
        <row r="24">
          <cell r="A24">
            <v>485</v>
          </cell>
        </row>
        <row r="25">
          <cell r="A25">
            <v>770</v>
          </cell>
        </row>
        <row r="26">
          <cell r="A26">
            <v>780</v>
          </cell>
        </row>
        <row r="27">
          <cell r="A27">
            <v>791</v>
          </cell>
        </row>
        <row r="28">
          <cell r="A28">
            <v>820</v>
          </cell>
        </row>
        <row r="29">
          <cell r="A29">
            <v>830</v>
          </cell>
        </row>
        <row r="30">
          <cell r="A30">
            <v>869</v>
          </cell>
        </row>
        <row r="31">
          <cell r="A31">
            <v>891</v>
          </cell>
        </row>
        <row r="32">
          <cell r="A32">
            <v>893</v>
          </cell>
        </row>
        <row r="33">
          <cell r="A33">
            <v>910</v>
          </cell>
        </row>
        <row r="34">
          <cell r="A34">
            <v>0</v>
          </cell>
        </row>
        <row r="35">
          <cell r="A35">
            <v>0</v>
          </cell>
        </row>
      </sheetData>
      <sheetData sheetId="78"/>
      <sheetData sheetId="79"/>
      <sheetData sheetId="80"/>
      <sheetData sheetId="81"/>
      <sheetData sheetId="82"/>
      <sheetData sheetId="83">
        <row r="1">
          <cell r="A1" t="str">
            <v>These are OHD depts that need to have their Networks share of OHDS moved to direct opex or indirect opex for Reg reporting purposes.</v>
          </cell>
        </row>
        <row r="2">
          <cell r="A2" t="str">
            <v>Most of the costs then receive allocations (reworked to take the additional direct opex into the system project pool)</v>
          </cell>
        </row>
        <row r="3">
          <cell r="A3" t="str">
            <v>Reg_reporting</v>
          </cell>
        </row>
        <row r="5">
          <cell r="A5">
            <v>1</v>
          </cell>
          <cell r="B5">
            <v>2</v>
          </cell>
          <cell r="C5">
            <v>3</v>
          </cell>
          <cell r="D5">
            <v>4</v>
          </cell>
          <cell r="E5">
            <v>5</v>
          </cell>
        </row>
        <row r="6">
          <cell r="A6" t="str">
            <v>Dept</v>
          </cell>
        </row>
        <row r="7">
          <cell r="A7">
            <v>293</v>
          </cell>
        </row>
        <row r="8">
          <cell r="A8">
            <v>356</v>
          </cell>
        </row>
        <row r="9">
          <cell r="A9">
            <v>357</v>
          </cell>
        </row>
        <row r="10">
          <cell r="A10">
            <v>880</v>
          </cell>
        </row>
        <row r="11">
          <cell r="A11">
            <v>881</v>
          </cell>
        </row>
        <row r="12">
          <cell r="A12">
            <v>882</v>
          </cell>
        </row>
        <row r="13">
          <cell r="A13">
            <v>883</v>
          </cell>
        </row>
        <row r="14">
          <cell r="A14">
            <v>885</v>
          </cell>
        </row>
        <row r="15">
          <cell r="A15">
            <v>886</v>
          </cell>
        </row>
        <row r="16">
          <cell r="A16">
            <v>888</v>
          </cell>
        </row>
        <row r="17">
          <cell r="A17">
            <v>892</v>
          </cell>
        </row>
        <row r="18">
          <cell r="A18">
            <v>897</v>
          </cell>
        </row>
        <row r="19">
          <cell r="A19">
            <v>773</v>
          </cell>
        </row>
        <row r="20">
          <cell r="A20">
            <v>783</v>
          </cell>
        </row>
        <row r="21">
          <cell r="A21">
            <v>793</v>
          </cell>
        </row>
        <row r="22">
          <cell r="A22">
            <v>797</v>
          </cell>
        </row>
        <row r="23">
          <cell r="A23">
            <v>817</v>
          </cell>
        </row>
        <row r="24">
          <cell r="A24">
            <v>823</v>
          </cell>
        </row>
        <row r="25">
          <cell r="A25">
            <v>839</v>
          </cell>
        </row>
        <row r="26">
          <cell r="A26">
            <v>893</v>
          </cell>
        </row>
        <row r="27">
          <cell r="A27">
            <v>916</v>
          </cell>
        </row>
        <row r="28">
          <cell r="A28">
            <v>752</v>
          </cell>
        </row>
        <row r="29">
          <cell r="A29">
            <v>771</v>
          </cell>
        </row>
        <row r="30">
          <cell r="A30">
            <v>781</v>
          </cell>
        </row>
        <row r="31">
          <cell r="A31">
            <v>791</v>
          </cell>
        </row>
        <row r="32">
          <cell r="A32">
            <v>799</v>
          </cell>
        </row>
        <row r="33">
          <cell r="A33">
            <v>815</v>
          </cell>
        </row>
        <row r="34">
          <cell r="A34">
            <v>821</v>
          </cell>
        </row>
        <row r="35">
          <cell r="A35">
            <v>829</v>
          </cell>
        </row>
        <row r="36">
          <cell r="A36">
            <v>891</v>
          </cell>
        </row>
        <row r="37">
          <cell r="A37">
            <v>915</v>
          </cell>
        </row>
        <row r="38">
          <cell r="A38">
            <v>411</v>
          </cell>
        </row>
        <row r="39">
          <cell r="A39">
            <v>436</v>
          </cell>
        </row>
        <row r="40">
          <cell r="A40">
            <v>190</v>
          </cell>
        </row>
        <row r="41">
          <cell r="A41">
            <v>191</v>
          </cell>
        </row>
        <row r="42">
          <cell r="A42">
            <v>192</v>
          </cell>
        </row>
        <row r="43">
          <cell r="A43">
            <v>194</v>
          </cell>
        </row>
        <row r="44">
          <cell r="A44">
            <v>199</v>
          </cell>
        </row>
        <row r="45">
          <cell r="A45">
            <v>0</v>
          </cell>
        </row>
      </sheetData>
      <sheetData sheetId="84">
        <row r="1">
          <cell r="A1" t="str">
            <v xml:space="preserve">This sheet collates the inputs for Reg rates by year and the associated methodology used. It is also shows the allocation pool for each dept. This sheet is also used to identify depts whose costs are seperately reported by  Reg eg. Public lighting, network op costs etc. These costs can be extracted from the OH depts by using the relevant sensitivity on the Sensitivities sheet. </v>
          </cell>
        </row>
        <row r="2">
          <cell r="A2" t="str">
            <v>The data on this sheet is fed to the OH model sheets for each year. The Regulated Network %s and Other non-reg businesses % are fed to the Network allocation split sheet where they are used to determine %s for each of the 3 network divisions.</v>
          </cell>
        </row>
        <row r="3">
          <cell r="A3" t="str">
            <v>Column D feeds to the overhead workings sheets- column xx to drive which items ar eextracted separately by reg.  Note that whilst public lighting and generation are always extracted separately ie. in the base case, NOCS and Meter reading are only extracted separately IF the sensitivity is on.</v>
          </cell>
        </row>
        <row r="4">
          <cell r="A4" t="str">
            <v>KEY:</v>
          </cell>
        </row>
        <row r="5">
          <cell r="A5">
            <v>0</v>
          </cell>
        </row>
        <row r="6">
          <cell r="A6">
            <v>0</v>
          </cell>
        </row>
        <row r="7">
          <cell r="A7" t="str">
            <v>Check</v>
          </cell>
        </row>
        <row r="8">
          <cell r="A8" t="str">
            <v>Corp_allocation_rates</v>
          </cell>
        </row>
        <row r="9">
          <cell r="A9">
            <v>1</v>
          </cell>
        </row>
        <row r="10">
          <cell r="A10" t="str">
            <v>2015 onwards forecast</v>
          </cell>
        </row>
        <row r="11">
          <cell r="A11" t="str">
            <v>Dept</v>
          </cell>
          <cell r="B11" t="str">
            <v>Descr</v>
          </cell>
          <cell r="C11" t="str">
            <v>CAM Methodology</v>
          </cell>
          <cell r="D11" t="str">
            <v>Division per Finance Tree</v>
          </cell>
          <cell r="E11" t="str">
            <v>Allocation pool</v>
          </cell>
          <cell r="F11" t="str">
            <v>Allocation Check</v>
          </cell>
          <cell r="G11" t="str">
            <v>Retail</v>
          </cell>
          <cell r="H11" t="str">
            <v>Water</v>
          </cell>
          <cell r="I11" t="str">
            <v>Gas</v>
          </cell>
          <cell r="J11" t="str">
            <v>Regulated Network</v>
          </cell>
          <cell r="K11" t="str">
            <v>Other Non Reg Businesses</v>
          </cell>
          <cell r="L11" t="str">
            <v>Check</v>
          </cell>
          <cell r="M11">
            <v>0</v>
          </cell>
          <cell r="N11">
            <v>0</v>
          </cell>
          <cell r="O11">
            <v>0</v>
          </cell>
          <cell r="P11">
            <v>0</v>
          </cell>
          <cell r="Q11">
            <v>0</v>
          </cell>
          <cell r="R11">
            <v>0</v>
          </cell>
          <cell r="S11">
            <v>0</v>
          </cell>
          <cell r="T11">
            <v>0</v>
          </cell>
          <cell r="U11">
            <v>0</v>
          </cell>
          <cell r="V11">
            <v>0</v>
          </cell>
          <cell r="W11">
            <v>0</v>
          </cell>
        </row>
        <row r="12">
          <cell r="A12">
            <v>998</v>
          </cell>
        </row>
        <row r="13">
          <cell r="A13">
            <v>999</v>
          </cell>
        </row>
        <row r="14">
          <cell r="A14">
            <v>187</v>
          </cell>
        </row>
        <row r="15">
          <cell r="A15">
            <v>101</v>
          </cell>
        </row>
        <row r="16">
          <cell r="A16">
            <v>248</v>
          </cell>
        </row>
        <row r="17">
          <cell r="A17">
            <v>261</v>
          </cell>
        </row>
        <row r="18">
          <cell r="A18">
            <v>127</v>
          </cell>
        </row>
        <row r="19">
          <cell r="A19">
            <v>130</v>
          </cell>
        </row>
        <row r="20">
          <cell r="A20">
            <v>513</v>
          </cell>
        </row>
        <row r="21">
          <cell r="A21">
            <v>515</v>
          </cell>
        </row>
        <row r="22">
          <cell r="A22">
            <v>516</v>
          </cell>
        </row>
        <row r="23">
          <cell r="A23">
            <v>517</v>
          </cell>
        </row>
        <row r="24">
          <cell r="A24">
            <v>107</v>
          </cell>
        </row>
        <row r="25">
          <cell r="A25">
            <v>108</v>
          </cell>
        </row>
        <row r="26">
          <cell r="A26">
            <v>165</v>
          </cell>
        </row>
        <row r="27">
          <cell r="A27">
            <v>166</v>
          </cell>
        </row>
        <row r="28">
          <cell r="A28">
            <v>169</v>
          </cell>
        </row>
        <row r="29">
          <cell r="A29">
            <v>175</v>
          </cell>
        </row>
        <row r="30">
          <cell r="A30">
            <v>200</v>
          </cell>
        </row>
        <row r="31">
          <cell r="A31">
            <v>202</v>
          </cell>
        </row>
        <row r="32">
          <cell r="A32">
            <v>204</v>
          </cell>
        </row>
        <row r="33">
          <cell r="A33">
            <v>205</v>
          </cell>
        </row>
        <row r="34">
          <cell r="A34">
            <v>207</v>
          </cell>
        </row>
        <row r="35">
          <cell r="A35">
            <v>216</v>
          </cell>
        </row>
        <row r="36">
          <cell r="A36">
            <v>217</v>
          </cell>
        </row>
        <row r="37">
          <cell r="A37">
            <v>249</v>
          </cell>
        </row>
        <row r="38">
          <cell r="A38">
            <v>271</v>
          </cell>
        </row>
        <row r="39">
          <cell r="A39">
            <v>272</v>
          </cell>
        </row>
        <row r="40">
          <cell r="A40">
            <v>273</v>
          </cell>
        </row>
        <row r="41">
          <cell r="A41">
            <v>281</v>
          </cell>
        </row>
        <row r="42">
          <cell r="A42">
            <v>282</v>
          </cell>
        </row>
        <row r="43">
          <cell r="A43">
            <v>284</v>
          </cell>
        </row>
        <row r="44">
          <cell r="A44">
            <v>314</v>
          </cell>
        </row>
        <row r="45">
          <cell r="A45">
            <v>420</v>
          </cell>
        </row>
        <row r="46">
          <cell r="A46">
            <v>421</v>
          </cell>
        </row>
        <row r="47">
          <cell r="A47">
            <v>422</v>
          </cell>
        </row>
        <row r="48">
          <cell r="A48">
            <v>423</v>
          </cell>
        </row>
        <row r="49">
          <cell r="A49">
            <v>424</v>
          </cell>
        </row>
        <row r="50">
          <cell r="A50">
            <v>426</v>
          </cell>
        </row>
        <row r="51">
          <cell r="A51">
            <v>430</v>
          </cell>
        </row>
        <row r="52">
          <cell r="A52">
            <v>431</v>
          </cell>
        </row>
        <row r="53">
          <cell r="A53">
            <v>432</v>
          </cell>
        </row>
        <row r="54">
          <cell r="A54">
            <v>433</v>
          </cell>
        </row>
        <row r="55">
          <cell r="A55">
            <v>434</v>
          </cell>
        </row>
        <row r="56">
          <cell r="A56">
            <v>439</v>
          </cell>
        </row>
        <row r="57">
          <cell r="A57">
            <v>444</v>
          </cell>
        </row>
        <row r="58">
          <cell r="A58">
            <v>459</v>
          </cell>
        </row>
        <row r="59">
          <cell r="A59">
            <v>858</v>
          </cell>
        </row>
        <row r="60">
          <cell r="A60">
            <v>889</v>
          </cell>
        </row>
        <row r="61">
          <cell r="A61">
            <v>890</v>
          </cell>
        </row>
        <row r="62">
          <cell r="A62">
            <v>994</v>
          </cell>
        </row>
        <row r="63">
          <cell r="A63">
            <v>111</v>
          </cell>
        </row>
        <row r="64">
          <cell r="A64">
            <v>116</v>
          </cell>
        </row>
        <row r="65">
          <cell r="A65">
            <v>117</v>
          </cell>
        </row>
        <row r="66">
          <cell r="A66">
            <v>119</v>
          </cell>
        </row>
        <row r="67">
          <cell r="A67">
            <v>120</v>
          </cell>
        </row>
        <row r="68">
          <cell r="A68">
            <v>283</v>
          </cell>
        </row>
        <row r="69">
          <cell r="A69">
            <v>103</v>
          </cell>
        </row>
        <row r="70">
          <cell r="A70">
            <v>106</v>
          </cell>
        </row>
        <row r="71">
          <cell r="A71">
            <v>115</v>
          </cell>
        </row>
        <row r="72">
          <cell r="A72">
            <v>129</v>
          </cell>
        </row>
        <row r="73">
          <cell r="A73">
            <v>132</v>
          </cell>
        </row>
        <row r="74">
          <cell r="A74">
            <v>144</v>
          </cell>
        </row>
        <row r="75">
          <cell r="A75">
            <v>145</v>
          </cell>
        </row>
        <row r="76">
          <cell r="A76">
            <v>146</v>
          </cell>
        </row>
        <row r="77">
          <cell r="A77">
            <v>147</v>
          </cell>
        </row>
        <row r="78">
          <cell r="A78">
            <v>149</v>
          </cell>
        </row>
        <row r="79">
          <cell r="A79">
            <v>153</v>
          </cell>
        </row>
        <row r="80">
          <cell r="A80">
            <v>156</v>
          </cell>
        </row>
        <row r="81">
          <cell r="A81">
            <v>158</v>
          </cell>
        </row>
        <row r="82">
          <cell r="A82">
            <v>159</v>
          </cell>
        </row>
        <row r="83">
          <cell r="A83">
            <v>164</v>
          </cell>
        </row>
        <row r="84">
          <cell r="A84">
            <v>182</v>
          </cell>
        </row>
        <row r="85">
          <cell r="A85">
            <v>210</v>
          </cell>
        </row>
        <row r="86">
          <cell r="A86">
            <v>211</v>
          </cell>
        </row>
        <row r="87">
          <cell r="A87">
            <v>218</v>
          </cell>
        </row>
        <row r="88">
          <cell r="A88">
            <v>400</v>
          </cell>
        </row>
        <row r="89">
          <cell r="A89">
            <v>475</v>
          </cell>
        </row>
        <row r="90">
          <cell r="A90">
            <v>244</v>
          </cell>
        </row>
        <row r="91">
          <cell r="A91">
            <v>246</v>
          </cell>
        </row>
        <row r="92">
          <cell r="A92">
            <v>252</v>
          </cell>
        </row>
        <row r="93">
          <cell r="A93">
            <v>255</v>
          </cell>
        </row>
        <row r="94">
          <cell r="A94">
            <v>256</v>
          </cell>
        </row>
        <row r="95">
          <cell r="A95">
            <v>257</v>
          </cell>
        </row>
        <row r="96">
          <cell r="A96">
            <v>260</v>
          </cell>
        </row>
        <row r="97">
          <cell r="A97">
            <v>262</v>
          </cell>
        </row>
        <row r="98">
          <cell r="A98">
            <v>275</v>
          </cell>
        </row>
        <row r="99">
          <cell r="A99">
            <v>286</v>
          </cell>
        </row>
        <row r="100">
          <cell r="A100">
            <v>190</v>
          </cell>
        </row>
        <row r="101">
          <cell r="A101">
            <v>191</v>
          </cell>
        </row>
        <row r="102">
          <cell r="A102">
            <v>192</v>
          </cell>
        </row>
        <row r="103">
          <cell r="A103">
            <v>194</v>
          </cell>
        </row>
        <row r="104">
          <cell r="A104">
            <v>199</v>
          </cell>
        </row>
        <row r="105">
          <cell r="A105">
            <v>415</v>
          </cell>
        </row>
        <row r="106">
          <cell r="A106">
            <v>438</v>
          </cell>
        </row>
        <row r="107">
          <cell r="A107">
            <v>442</v>
          </cell>
        </row>
        <row r="108">
          <cell r="A108">
            <v>473</v>
          </cell>
        </row>
        <row r="109">
          <cell r="A109">
            <v>474</v>
          </cell>
        </row>
        <row r="110">
          <cell r="A110">
            <v>750</v>
          </cell>
        </row>
        <row r="111">
          <cell r="A111">
            <v>751</v>
          </cell>
        </row>
        <row r="112">
          <cell r="A112">
            <v>752</v>
          </cell>
        </row>
        <row r="113">
          <cell r="A113">
            <v>771</v>
          </cell>
        </row>
        <row r="114">
          <cell r="A114">
            <v>773</v>
          </cell>
        </row>
        <row r="115">
          <cell r="A115">
            <v>781</v>
          </cell>
        </row>
        <row r="116">
          <cell r="A116">
            <v>783</v>
          </cell>
        </row>
        <row r="117">
          <cell r="A117">
            <v>791</v>
          </cell>
        </row>
        <row r="118">
          <cell r="A118">
            <v>793</v>
          </cell>
        </row>
        <row r="119">
          <cell r="A119">
            <v>797</v>
          </cell>
        </row>
        <row r="120">
          <cell r="A120">
            <v>799</v>
          </cell>
        </row>
        <row r="121">
          <cell r="A121">
            <v>815</v>
          </cell>
        </row>
        <row r="122">
          <cell r="A122">
            <v>817</v>
          </cell>
        </row>
        <row r="123">
          <cell r="A123">
            <v>821</v>
          </cell>
        </row>
        <row r="124">
          <cell r="A124">
            <v>823</v>
          </cell>
        </row>
        <row r="125">
          <cell r="A125">
            <v>829</v>
          </cell>
        </row>
        <row r="126">
          <cell r="A126">
            <v>839</v>
          </cell>
        </row>
        <row r="127">
          <cell r="A127">
            <v>871</v>
          </cell>
        </row>
        <row r="128">
          <cell r="A128">
            <v>891</v>
          </cell>
        </row>
        <row r="129">
          <cell r="A129">
            <v>893</v>
          </cell>
        </row>
        <row r="130">
          <cell r="A130">
            <v>915</v>
          </cell>
        </row>
        <row r="131">
          <cell r="A131">
            <v>916</v>
          </cell>
        </row>
        <row r="132">
          <cell r="A132">
            <v>239</v>
          </cell>
        </row>
        <row r="133">
          <cell r="A133">
            <v>293</v>
          </cell>
        </row>
        <row r="134">
          <cell r="A134">
            <v>335</v>
          </cell>
        </row>
        <row r="135">
          <cell r="A135">
            <v>356</v>
          </cell>
        </row>
        <row r="136">
          <cell r="A136">
            <v>357</v>
          </cell>
        </row>
        <row r="137">
          <cell r="A137">
            <v>359</v>
          </cell>
        </row>
        <row r="138">
          <cell r="A138">
            <v>418</v>
          </cell>
        </row>
        <row r="139">
          <cell r="A139">
            <v>419</v>
          </cell>
        </row>
        <row r="140">
          <cell r="A140">
            <v>428</v>
          </cell>
        </row>
        <row r="141">
          <cell r="A141">
            <v>440</v>
          </cell>
        </row>
        <row r="142">
          <cell r="A142">
            <v>450</v>
          </cell>
        </row>
        <row r="143">
          <cell r="A143">
            <v>451</v>
          </cell>
        </row>
        <row r="144">
          <cell r="A144">
            <v>452</v>
          </cell>
        </row>
        <row r="145">
          <cell r="A145">
            <v>455</v>
          </cell>
        </row>
        <row r="146">
          <cell r="A146">
            <v>456</v>
          </cell>
        </row>
        <row r="147">
          <cell r="A147">
            <v>472</v>
          </cell>
        </row>
        <row r="148">
          <cell r="A148">
            <v>500</v>
          </cell>
        </row>
        <row r="149">
          <cell r="A149">
            <v>501</v>
          </cell>
        </row>
        <row r="150">
          <cell r="A150">
            <v>502</v>
          </cell>
        </row>
        <row r="151">
          <cell r="A151">
            <v>506</v>
          </cell>
        </row>
        <row r="152">
          <cell r="A152">
            <v>508</v>
          </cell>
        </row>
        <row r="153">
          <cell r="A153">
            <v>510</v>
          </cell>
        </row>
        <row r="154">
          <cell r="A154">
            <v>514</v>
          </cell>
        </row>
        <row r="155">
          <cell r="A155">
            <v>518</v>
          </cell>
        </row>
        <row r="156">
          <cell r="A156">
            <v>520</v>
          </cell>
        </row>
        <row r="157">
          <cell r="A157">
            <v>522</v>
          </cell>
        </row>
        <row r="158">
          <cell r="A158">
            <v>524</v>
          </cell>
        </row>
        <row r="159">
          <cell r="A159">
            <v>526</v>
          </cell>
        </row>
        <row r="160">
          <cell r="A160">
            <v>530</v>
          </cell>
        </row>
        <row r="161">
          <cell r="A161">
            <v>531</v>
          </cell>
        </row>
        <row r="162">
          <cell r="A162">
            <v>532</v>
          </cell>
        </row>
        <row r="163">
          <cell r="A163">
            <v>533</v>
          </cell>
        </row>
        <row r="164">
          <cell r="A164">
            <v>538</v>
          </cell>
        </row>
        <row r="165">
          <cell r="A165">
            <v>539</v>
          </cell>
        </row>
        <row r="166">
          <cell r="A166">
            <v>544</v>
          </cell>
        </row>
        <row r="167">
          <cell r="A167">
            <v>550</v>
          </cell>
        </row>
        <row r="168">
          <cell r="A168">
            <v>551</v>
          </cell>
        </row>
        <row r="169">
          <cell r="A169">
            <v>552</v>
          </cell>
        </row>
        <row r="170">
          <cell r="A170">
            <v>553</v>
          </cell>
        </row>
        <row r="171">
          <cell r="A171">
            <v>554</v>
          </cell>
        </row>
        <row r="172">
          <cell r="A172">
            <v>556</v>
          </cell>
        </row>
        <row r="173">
          <cell r="A173">
            <v>557</v>
          </cell>
        </row>
        <row r="174">
          <cell r="A174">
            <v>558</v>
          </cell>
        </row>
        <row r="175">
          <cell r="A175">
            <v>559</v>
          </cell>
        </row>
        <row r="176">
          <cell r="A176">
            <v>560</v>
          </cell>
        </row>
        <row r="177">
          <cell r="A177">
            <v>562</v>
          </cell>
        </row>
        <row r="178">
          <cell r="A178">
            <v>568</v>
          </cell>
        </row>
        <row r="179">
          <cell r="A179">
            <v>570</v>
          </cell>
        </row>
        <row r="180">
          <cell r="A180">
            <v>572</v>
          </cell>
        </row>
        <row r="181">
          <cell r="A181">
            <v>576</v>
          </cell>
        </row>
        <row r="182">
          <cell r="A182">
            <v>577</v>
          </cell>
        </row>
        <row r="183">
          <cell r="A183">
            <v>578</v>
          </cell>
        </row>
        <row r="184">
          <cell r="A184">
            <v>580</v>
          </cell>
        </row>
        <row r="185">
          <cell r="A185">
            <v>584</v>
          </cell>
        </row>
        <row r="186">
          <cell r="A186">
            <v>586</v>
          </cell>
        </row>
        <row r="187">
          <cell r="A187">
            <v>590</v>
          </cell>
        </row>
        <row r="188">
          <cell r="A188">
            <v>592</v>
          </cell>
        </row>
        <row r="189">
          <cell r="A189">
            <v>593</v>
          </cell>
        </row>
        <row r="190">
          <cell r="A190">
            <v>596</v>
          </cell>
        </row>
        <row r="191">
          <cell r="A191">
            <v>597</v>
          </cell>
        </row>
        <row r="192">
          <cell r="A192">
            <v>598</v>
          </cell>
        </row>
        <row r="193">
          <cell r="A193">
            <v>599</v>
          </cell>
        </row>
        <row r="194">
          <cell r="A194">
            <v>602</v>
          </cell>
        </row>
        <row r="195">
          <cell r="A195">
            <v>603</v>
          </cell>
        </row>
        <row r="196">
          <cell r="A196">
            <v>604</v>
          </cell>
        </row>
        <row r="197">
          <cell r="A197">
            <v>608</v>
          </cell>
        </row>
        <row r="198">
          <cell r="A198">
            <v>609</v>
          </cell>
        </row>
        <row r="199">
          <cell r="A199">
            <v>610</v>
          </cell>
        </row>
        <row r="200">
          <cell r="A200">
            <v>611</v>
          </cell>
        </row>
        <row r="201">
          <cell r="A201">
            <v>620</v>
          </cell>
        </row>
        <row r="202">
          <cell r="A202">
            <v>622</v>
          </cell>
        </row>
        <row r="203">
          <cell r="A203">
            <v>624</v>
          </cell>
        </row>
        <row r="204">
          <cell r="A204">
            <v>628</v>
          </cell>
        </row>
        <row r="205">
          <cell r="A205">
            <v>630</v>
          </cell>
        </row>
        <row r="206">
          <cell r="A206">
            <v>632</v>
          </cell>
        </row>
        <row r="207">
          <cell r="A207">
            <v>636</v>
          </cell>
        </row>
        <row r="208">
          <cell r="A208">
            <v>638</v>
          </cell>
        </row>
        <row r="209">
          <cell r="A209">
            <v>640</v>
          </cell>
        </row>
        <row r="210">
          <cell r="A210">
            <v>641</v>
          </cell>
        </row>
        <row r="211">
          <cell r="A211">
            <v>642</v>
          </cell>
        </row>
        <row r="212">
          <cell r="A212">
            <v>644</v>
          </cell>
        </row>
        <row r="213">
          <cell r="A213">
            <v>646</v>
          </cell>
        </row>
        <row r="214">
          <cell r="A214">
            <v>647</v>
          </cell>
        </row>
        <row r="215">
          <cell r="A215">
            <v>648</v>
          </cell>
        </row>
        <row r="216">
          <cell r="A216">
            <v>650</v>
          </cell>
        </row>
        <row r="217">
          <cell r="A217">
            <v>652</v>
          </cell>
        </row>
        <row r="218">
          <cell r="A218">
            <v>654</v>
          </cell>
        </row>
        <row r="219">
          <cell r="A219">
            <v>658</v>
          </cell>
        </row>
        <row r="220">
          <cell r="A220">
            <v>662</v>
          </cell>
        </row>
        <row r="221">
          <cell r="A221">
            <v>666</v>
          </cell>
        </row>
        <row r="222">
          <cell r="A222">
            <v>668</v>
          </cell>
        </row>
        <row r="223">
          <cell r="A223">
            <v>670</v>
          </cell>
        </row>
        <row r="224">
          <cell r="A224">
            <v>674</v>
          </cell>
        </row>
        <row r="225">
          <cell r="A225">
            <v>676</v>
          </cell>
        </row>
        <row r="226">
          <cell r="A226">
            <v>680</v>
          </cell>
        </row>
        <row r="227">
          <cell r="A227">
            <v>682</v>
          </cell>
        </row>
        <row r="228">
          <cell r="A228">
            <v>686</v>
          </cell>
        </row>
        <row r="229">
          <cell r="A229">
            <v>688</v>
          </cell>
        </row>
        <row r="230">
          <cell r="A230">
            <v>690</v>
          </cell>
        </row>
        <row r="231">
          <cell r="A231">
            <v>692</v>
          </cell>
        </row>
        <row r="232">
          <cell r="A232">
            <v>694</v>
          </cell>
        </row>
        <row r="233">
          <cell r="A233">
            <v>696</v>
          </cell>
        </row>
        <row r="234">
          <cell r="A234">
            <v>698</v>
          </cell>
        </row>
        <row r="235">
          <cell r="A235">
            <v>699</v>
          </cell>
        </row>
        <row r="236">
          <cell r="A236">
            <v>700</v>
          </cell>
        </row>
        <row r="237">
          <cell r="A237">
            <v>706</v>
          </cell>
        </row>
        <row r="238">
          <cell r="A238">
            <v>708</v>
          </cell>
        </row>
        <row r="239">
          <cell r="A239">
            <v>710</v>
          </cell>
        </row>
        <row r="240">
          <cell r="A240">
            <v>712</v>
          </cell>
        </row>
        <row r="241">
          <cell r="A241">
            <v>716</v>
          </cell>
        </row>
        <row r="242">
          <cell r="A242">
            <v>720</v>
          </cell>
        </row>
        <row r="243">
          <cell r="A243">
            <v>722</v>
          </cell>
        </row>
        <row r="244">
          <cell r="A244">
            <v>724</v>
          </cell>
        </row>
        <row r="245">
          <cell r="A245">
            <v>726</v>
          </cell>
        </row>
        <row r="246">
          <cell r="A246">
            <v>728</v>
          </cell>
        </row>
        <row r="247">
          <cell r="A247">
            <v>730</v>
          </cell>
        </row>
        <row r="248">
          <cell r="A248">
            <v>732</v>
          </cell>
        </row>
        <row r="249">
          <cell r="A249">
            <v>734</v>
          </cell>
        </row>
        <row r="250">
          <cell r="A250">
            <v>736</v>
          </cell>
        </row>
        <row r="251">
          <cell r="A251">
            <v>738</v>
          </cell>
        </row>
        <row r="252">
          <cell r="A252">
            <v>740</v>
          </cell>
        </row>
        <row r="253">
          <cell r="A253">
            <v>770</v>
          </cell>
        </row>
        <row r="254">
          <cell r="A254">
            <v>780</v>
          </cell>
        </row>
        <row r="255">
          <cell r="A255">
            <v>801</v>
          </cell>
        </row>
        <row r="256">
          <cell r="A256">
            <v>803</v>
          </cell>
        </row>
        <row r="257">
          <cell r="A257">
            <v>805</v>
          </cell>
        </row>
        <row r="258">
          <cell r="A258">
            <v>811</v>
          </cell>
        </row>
        <row r="259">
          <cell r="A259">
            <v>820</v>
          </cell>
        </row>
        <row r="260">
          <cell r="A260">
            <v>825</v>
          </cell>
        </row>
        <row r="261">
          <cell r="A261">
            <v>830</v>
          </cell>
        </row>
        <row r="262">
          <cell r="A262">
            <v>850</v>
          </cell>
        </row>
        <row r="263">
          <cell r="A263">
            <v>855</v>
          </cell>
        </row>
        <row r="264">
          <cell r="A264">
            <v>859</v>
          </cell>
        </row>
        <row r="265">
          <cell r="A265">
            <v>860</v>
          </cell>
        </row>
        <row r="266">
          <cell r="A266">
            <v>865</v>
          </cell>
        </row>
        <row r="267">
          <cell r="A267">
            <v>869</v>
          </cell>
        </row>
        <row r="268">
          <cell r="A268">
            <v>870</v>
          </cell>
        </row>
        <row r="269">
          <cell r="A269">
            <v>880</v>
          </cell>
        </row>
        <row r="270">
          <cell r="A270">
            <v>881</v>
          </cell>
        </row>
        <row r="271">
          <cell r="A271">
            <v>882</v>
          </cell>
        </row>
        <row r="272">
          <cell r="A272">
            <v>883</v>
          </cell>
        </row>
        <row r="273">
          <cell r="A273">
            <v>885</v>
          </cell>
        </row>
        <row r="274">
          <cell r="A274">
            <v>886</v>
          </cell>
        </row>
        <row r="275">
          <cell r="A275">
            <v>888</v>
          </cell>
        </row>
        <row r="276">
          <cell r="A276">
            <v>892</v>
          </cell>
        </row>
        <row r="277">
          <cell r="A277">
            <v>897</v>
          </cell>
        </row>
        <row r="278">
          <cell r="A278">
            <v>899</v>
          </cell>
        </row>
        <row r="279">
          <cell r="A279">
            <v>910</v>
          </cell>
        </row>
        <row r="280">
          <cell r="A280">
            <v>921</v>
          </cell>
        </row>
        <row r="281">
          <cell r="A281">
            <v>922</v>
          </cell>
        </row>
        <row r="282">
          <cell r="A282">
            <v>923</v>
          </cell>
        </row>
        <row r="283">
          <cell r="A283">
            <v>931</v>
          </cell>
        </row>
        <row r="284">
          <cell r="A284">
            <v>932</v>
          </cell>
        </row>
        <row r="285">
          <cell r="A285">
            <v>933</v>
          </cell>
        </row>
        <row r="286">
          <cell r="A286">
            <v>934</v>
          </cell>
        </row>
        <row r="287">
          <cell r="A287">
            <v>937</v>
          </cell>
        </row>
        <row r="288">
          <cell r="A288">
            <v>947</v>
          </cell>
        </row>
        <row r="289">
          <cell r="A289">
            <v>109</v>
          </cell>
        </row>
        <row r="290">
          <cell r="A290">
            <v>172</v>
          </cell>
        </row>
        <row r="291">
          <cell r="A291">
            <v>173</v>
          </cell>
        </row>
        <row r="292">
          <cell r="A292">
            <v>253</v>
          </cell>
        </row>
        <row r="293">
          <cell r="A293">
            <v>264</v>
          </cell>
        </row>
        <row r="294">
          <cell r="A294">
            <v>265</v>
          </cell>
        </row>
        <row r="295">
          <cell r="A295">
            <v>266</v>
          </cell>
        </row>
        <row r="296">
          <cell r="A296">
            <v>267</v>
          </cell>
        </row>
        <row r="297">
          <cell r="A297">
            <v>268</v>
          </cell>
        </row>
        <row r="298">
          <cell r="A298">
            <v>269</v>
          </cell>
        </row>
        <row r="299">
          <cell r="A299">
            <v>333</v>
          </cell>
        </row>
        <row r="300">
          <cell r="A300">
            <v>401</v>
          </cell>
        </row>
        <row r="301">
          <cell r="A301">
            <v>402</v>
          </cell>
        </row>
        <row r="302">
          <cell r="A302">
            <v>404</v>
          </cell>
        </row>
        <row r="303">
          <cell r="A303">
            <v>405</v>
          </cell>
        </row>
        <row r="304">
          <cell r="A304">
            <v>408</v>
          </cell>
        </row>
        <row r="305">
          <cell r="A305">
            <v>410</v>
          </cell>
        </row>
        <row r="306">
          <cell r="A306">
            <v>411</v>
          </cell>
        </row>
        <row r="307">
          <cell r="A307">
            <v>414</v>
          </cell>
        </row>
        <row r="308">
          <cell r="A308">
            <v>417</v>
          </cell>
        </row>
        <row r="309">
          <cell r="A309">
            <v>435</v>
          </cell>
        </row>
        <row r="310">
          <cell r="A310">
            <v>436</v>
          </cell>
        </row>
        <row r="311">
          <cell r="A311">
            <v>446</v>
          </cell>
        </row>
        <row r="312">
          <cell r="A312">
            <v>448</v>
          </cell>
        </row>
        <row r="313">
          <cell r="A313">
            <v>449</v>
          </cell>
        </row>
        <row r="314">
          <cell r="A314">
            <v>429</v>
          </cell>
        </row>
        <row r="315">
          <cell r="A315">
            <v>482</v>
          </cell>
        </row>
        <row r="316">
          <cell r="A316">
            <v>483</v>
          </cell>
        </row>
        <row r="317">
          <cell r="A317">
            <v>484</v>
          </cell>
        </row>
        <row r="318">
          <cell r="A318">
            <v>485</v>
          </cell>
        </row>
        <row r="319">
          <cell r="A319">
            <v>486</v>
          </cell>
        </row>
        <row r="320">
          <cell r="A320">
            <v>487</v>
          </cell>
        </row>
        <row r="321">
          <cell r="A321">
            <v>488</v>
          </cell>
        </row>
        <row r="322">
          <cell r="A322">
            <v>489</v>
          </cell>
        </row>
        <row r="323">
          <cell r="A323">
            <v>490</v>
          </cell>
        </row>
        <row r="324">
          <cell r="A324">
            <v>491</v>
          </cell>
        </row>
        <row r="325">
          <cell r="A325">
            <v>492</v>
          </cell>
        </row>
        <row r="326">
          <cell r="A326">
            <v>493</v>
          </cell>
        </row>
        <row r="327">
          <cell r="A327">
            <v>0</v>
          </cell>
        </row>
      </sheetData>
      <sheetData sheetId="85">
        <row r="6">
          <cell r="B6">
            <v>3.39E-2</v>
          </cell>
        </row>
      </sheetData>
      <sheetData sheetId="86"/>
      <sheetData sheetId="87"/>
      <sheetData sheetId="88"/>
      <sheetData sheetId="89">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row r="2">
          <cell r="A2" t="str">
            <v xml:space="preserve">Data was run by Jess McIness in Finance. At present this is the 2013 dept tree. Columns P to S look up the dept tree to </v>
          </cell>
        </row>
        <row r="3">
          <cell r="A3" t="str">
            <v>Links - The vlookups on the Allocation rates page link to this sheet</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cell r="Q4">
            <v>17</v>
          </cell>
          <cell r="R4">
            <v>18</v>
          </cell>
          <cell r="S4">
            <v>19</v>
          </cell>
          <cell r="T4">
            <v>20</v>
          </cell>
          <cell r="U4">
            <v>21</v>
          </cell>
        </row>
        <row r="5">
          <cell r="A5" t="str">
            <v>Name80</v>
          </cell>
        </row>
        <row r="6">
          <cell r="A6" t="str">
            <v>XXX</v>
          </cell>
        </row>
        <row r="7">
          <cell r="A7">
            <v>187</v>
          </cell>
        </row>
        <row r="8">
          <cell r="A8">
            <v>101</v>
          </cell>
        </row>
        <row r="9">
          <cell r="A9">
            <v>248</v>
          </cell>
        </row>
        <row r="10">
          <cell r="A10">
            <v>261</v>
          </cell>
        </row>
        <row r="11">
          <cell r="A11">
            <v>127</v>
          </cell>
        </row>
        <row r="12">
          <cell r="A12">
            <v>130</v>
          </cell>
        </row>
        <row r="13">
          <cell r="A13">
            <v>513</v>
          </cell>
        </row>
        <row r="14">
          <cell r="A14">
            <v>515</v>
          </cell>
        </row>
        <row r="15">
          <cell r="A15">
            <v>516</v>
          </cell>
        </row>
        <row r="16">
          <cell r="A16">
            <v>517</v>
          </cell>
        </row>
        <row r="17">
          <cell r="A17">
            <v>107</v>
          </cell>
        </row>
        <row r="18">
          <cell r="A18">
            <v>108</v>
          </cell>
        </row>
        <row r="19">
          <cell r="A19">
            <v>165</v>
          </cell>
        </row>
        <row r="20">
          <cell r="A20">
            <v>166</v>
          </cell>
        </row>
        <row r="21">
          <cell r="A21">
            <v>169</v>
          </cell>
        </row>
        <row r="22">
          <cell r="A22">
            <v>175</v>
          </cell>
        </row>
        <row r="23">
          <cell r="A23">
            <v>200</v>
          </cell>
        </row>
        <row r="24">
          <cell r="A24">
            <v>202</v>
          </cell>
        </row>
        <row r="25">
          <cell r="A25">
            <v>204</v>
          </cell>
        </row>
        <row r="26">
          <cell r="A26">
            <v>205</v>
          </cell>
        </row>
        <row r="27">
          <cell r="A27">
            <v>207</v>
          </cell>
        </row>
        <row r="28">
          <cell r="A28">
            <v>216</v>
          </cell>
        </row>
        <row r="29">
          <cell r="A29">
            <v>217</v>
          </cell>
        </row>
        <row r="30">
          <cell r="A30">
            <v>249</v>
          </cell>
        </row>
        <row r="31">
          <cell r="A31">
            <v>271</v>
          </cell>
        </row>
        <row r="32">
          <cell r="A32">
            <v>272</v>
          </cell>
        </row>
        <row r="33">
          <cell r="A33">
            <v>273</v>
          </cell>
        </row>
        <row r="34">
          <cell r="A34">
            <v>281</v>
          </cell>
        </row>
        <row r="35">
          <cell r="A35">
            <v>282</v>
          </cell>
        </row>
        <row r="36">
          <cell r="A36">
            <v>284</v>
          </cell>
        </row>
        <row r="37">
          <cell r="A37">
            <v>314</v>
          </cell>
        </row>
        <row r="38">
          <cell r="A38">
            <v>420</v>
          </cell>
        </row>
        <row r="39">
          <cell r="A39">
            <v>421</v>
          </cell>
        </row>
        <row r="40">
          <cell r="A40">
            <v>422</v>
          </cell>
        </row>
        <row r="41">
          <cell r="A41">
            <v>423</v>
          </cell>
        </row>
        <row r="42">
          <cell r="A42">
            <v>424</v>
          </cell>
        </row>
        <row r="43">
          <cell r="A43">
            <v>426</v>
          </cell>
        </row>
        <row r="44">
          <cell r="A44">
            <v>430</v>
          </cell>
        </row>
        <row r="45">
          <cell r="A45">
            <v>431</v>
          </cell>
        </row>
        <row r="46">
          <cell r="A46">
            <v>432</v>
          </cell>
        </row>
        <row r="47">
          <cell r="A47">
            <v>433</v>
          </cell>
        </row>
        <row r="48">
          <cell r="A48">
            <v>434</v>
          </cell>
        </row>
        <row r="49">
          <cell r="A49">
            <v>439</v>
          </cell>
        </row>
        <row r="50">
          <cell r="A50">
            <v>444</v>
          </cell>
        </row>
        <row r="51">
          <cell r="A51">
            <v>459</v>
          </cell>
        </row>
        <row r="52">
          <cell r="A52">
            <v>858</v>
          </cell>
        </row>
        <row r="53">
          <cell r="A53">
            <v>889</v>
          </cell>
        </row>
        <row r="54">
          <cell r="A54">
            <v>890</v>
          </cell>
        </row>
        <row r="55">
          <cell r="A55">
            <v>994</v>
          </cell>
        </row>
        <row r="56">
          <cell r="A56">
            <v>111</v>
          </cell>
        </row>
        <row r="57">
          <cell r="A57">
            <v>116</v>
          </cell>
        </row>
        <row r="58">
          <cell r="A58">
            <v>117</v>
          </cell>
        </row>
        <row r="59">
          <cell r="A59">
            <v>119</v>
          </cell>
        </row>
        <row r="60">
          <cell r="A60">
            <v>120</v>
          </cell>
        </row>
        <row r="61">
          <cell r="A61">
            <v>283</v>
          </cell>
        </row>
        <row r="62">
          <cell r="A62">
            <v>103</v>
          </cell>
        </row>
        <row r="63">
          <cell r="A63">
            <v>106</v>
          </cell>
        </row>
        <row r="64">
          <cell r="A64">
            <v>115</v>
          </cell>
        </row>
        <row r="65">
          <cell r="A65">
            <v>129</v>
          </cell>
        </row>
        <row r="66">
          <cell r="A66">
            <v>132</v>
          </cell>
        </row>
        <row r="67">
          <cell r="A67">
            <v>144</v>
          </cell>
        </row>
        <row r="68">
          <cell r="A68">
            <v>145</v>
          </cell>
        </row>
        <row r="69">
          <cell r="A69">
            <v>146</v>
          </cell>
        </row>
        <row r="70">
          <cell r="A70">
            <v>147</v>
          </cell>
        </row>
        <row r="71">
          <cell r="A71">
            <v>149</v>
          </cell>
        </row>
        <row r="72">
          <cell r="A72">
            <v>153</v>
          </cell>
        </row>
        <row r="73">
          <cell r="A73">
            <v>156</v>
          </cell>
        </row>
        <row r="74">
          <cell r="A74">
            <v>158</v>
          </cell>
        </row>
        <row r="75">
          <cell r="A75">
            <v>159</v>
          </cell>
        </row>
        <row r="76">
          <cell r="A76">
            <v>164</v>
          </cell>
        </row>
        <row r="77">
          <cell r="A77">
            <v>182</v>
          </cell>
        </row>
        <row r="78">
          <cell r="A78">
            <v>210</v>
          </cell>
        </row>
        <row r="79">
          <cell r="A79">
            <v>211</v>
          </cell>
        </row>
        <row r="80">
          <cell r="A80">
            <v>218</v>
          </cell>
        </row>
        <row r="81">
          <cell r="A81">
            <v>400</v>
          </cell>
        </row>
        <row r="82">
          <cell r="A82">
            <v>475</v>
          </cell>
        </row>
        <row r="83">
          <cell r="A83">
            <v>244</v>
          </cell>
        </row>
        <row r="84">
          <cell r="A84">
            <v>246</v>
          </cell>
        </row>
        <row r="85">
          <cell r="A85">
            <v>252</v>
          </cell>
        </row>
        <row r="86">
          <cell r="A86">
            <v>255</v>
          </cell>
        </row>
        <row r="87">
          <cell r="A87">
            <v>256</v>
          </cell>
        </row>
        <row r="88">
          <cell r="A88">
            <v>257</v>
          </cell>
        </row>
        <row r="89">
          <cell r="A89">
            <v>260</v>
          </cell>
        </row>
        <row r="90">
          <cell r="A90">
            <v>262</v>
          </cell>
        </row>
        <row r="91">
          <cell r="A91">
            <v>275</v>
          </cell>
        </row>
        <row r="92">
          <cell r="A92">
            <v>286</v>
          </cell>
        </row>
        <row r="93">
          <cell r="A93">
            <v>190</v>
          </cell>
        </row>
        <row r="94">
          <cell r="A94">
            <v>191</v>
          </cell>
        </row>
        <row r="95">
          <cell r="A95">
            <v>192</v>
          </cell>
        </row>
        <row r="96">
          <cell r="A96">
            <v>194</v>
          </cell>
        </row>
        <row r="97">
          <cell r="A97">
            <v>199</v>
          </cell>
        </row>
        <row r="98">
          <cell r="A98">
            <v>415</v>
          </cell>
        </row>
        <row r="99">
          <cell r="A99">
            <v>438</v>
          </cell>
        </row>
        <row r="100">
          <cell r="A100">
            <v>442</v>
          </cell>
        </row>
        <row r="101">
          <cell r="A101">
            <v>473</v>
          </cell>
        </row>
        <row r="102">
          <cell r="A102">
            <v>474</v>
          </cell>
        </row>
        <row r="103">
          <cell r="A103">
            <v>750</v>
          </cell>
        </row>
        <row r="104">
          <cell r="A104">
            <v>751</v>
          </cell>
        </row>
        <row r="105">
          <cell r="A105">
            <v>752</v>
          </cell>
        </row>
        <row r="106">
          <cell r="A106">
            <v>771</v>
          </cell>
        </row>
        <row r="107">
          <cell r="A107">
            <v>773</v>
          </cell>
        </row>
        <row r="108">
          <cell r="A108">
            <v>781</v>
          </cell>
        </row>
        <row r="109">
          <cell r="A109">
            <v>783</v>
          </cell>
        </row>
        <row r="110">
          <cell r="A110">
            <v>791</v>
          </cell>
        </row>
        <row r="111">
          <cell r="A111">
            <v>793</v>
          </cell>
        </row>
        <row r="112">
          <cell r="A112">
            <v>797</v>
          </cell>
        </row>
        <row r="113">
          <cell r="A113">
            <v>799</v>
          </cell>
        </row>
        <row r="114">
          <cell r="A114">
            <v>815</v>
          </cell>
        </row>
        <row r="115">
          <cell r="A115">
            <v>817</v>
          </cell>
        </row>
        <row r="116">
          <cell r="A116">
            <v>821</v>
          </cell>
        </row>
        <row r="117">
          <cell r="A117">
            <v>823</v>
          </cell>
        </row>
        <row r="118">
          <cell r="A118">
            <v>829</v>
          </cell>
        </row>
        <row r="119">
          <cell r="A119">
            <v>839</v>
          </cell>
        </row>
        <row r="120">
          <cell r="A120">
            <v>871</v>
          </cell>
        </row>
        <row r="121">
          <cell r="A121">
            <v>891</v>
          </cell>
        </row>
        <row r="122">
          <cell r="A122">
            <v>893</v>
          </cell>
        </row>
        <row r="123">
          <cell r="A123">
            <v>915</v>
          </cell>
        </row>
        <row r="124">
          <cell r="A124">
            <v>916</v>
          </cell>
        </row>
        <row r="125">
          <cell r="A125">
            <v>239</v>
          </cell>
        </row>
        <row r="126">
          <cell r="A126">
            <v>293</v>
          </cell>
        </row>
        <row r="127">
          <cell r="A127">
            <v>335</v>
          </cell>
        </row>
        <row r="128">
          <cell r="A128">
            <v>356</v>
          </cell>
        </row>
        <row r="129">
          <cell r="A129">
            <v>357</v>
          </cell>
        </row>
        <row r="130">
          <cell r="A130">
            <v>359</v>
          </cell>
        </row>
        <row r="131">
          <cell r="A131">
            <v>418</v>
          </cell>
        </row>
        <row r="132">
          <cell r="A132">
            <v>419</v>
          </cell>
        </row>
        <row r="133">
          <cell r="A133">
            <v>428</v>
          </cell>
        </row>
        <row r="134">
          <cell r="A134">
            <v>440</v>
          </cell>
        </row>
        <row r="135">
          <cell r="A135">
            <v>450</v>
          </cell>
        </row>
        <row r="136">
          <cell r="A136">
            <v>451</v>
          </cell>
        </row>
        <row r="137">
          <cell r="A137">
            <v>452</v>
          </cell>
        </row>
        <row r="138">
          <cell r="A138">
            <v>455</v>
          </cell>
        </row>
        <row r="139">
          <cell r="A139">
            <v>456</v>
          </cell>
        </row>
        <row r="140">
          <cell r="A140">
            <v>472</v>
          </cell>
        </row>
        <row r="141">
          <cell r="A141">
            <v>500</v>
          </cell>
        </row>
        <row r="142">
          <cell r="A142">
            <v>501</v>
          </cell>
        </row>
        <row r="143">
          <cell r="A143">
            <v>502</v>
          </cell>
        </row>
        <row r="144">
          <cell r="A144">
            <v>506</v>
          </cell>
        </row>
        <row r="145">
          <cell r="A145">
            <v>508</v>
          </cell>
        </row>
        <row r="146">
          <cell r="A146">
            <v>510</v>
          </cell>
        </row>
        <row r="147">
          <cell r="A147">
            <v>514</v>
          </cell>
        </row>
        <row r="148">
          <cell r="A148">
            <v>518</v>
          </cell>
        </row>
        <row r="149">
          <cell r="A149">
            <v>520</v>
          </cell>
        </row>
        <row r="150">
          <cell r="A150">
            <v>522</v>
          </cell>
        </row>
        <row r="151">
          <cell r="A151">
            <v>524</v>
          </cell>
        </row>
        <row r="152">
          <cell r="A152">
            <v>526</v>
          </cell>
        </row>
        <row r="153">
          <cell r="A153">
            <v>530</v>
          </cell>
        </row>
        <row r="154">
          <cell r="A154">
            <v>531</v>
          </cell>
        </row>
        <row r="155">
          <cell r="A155">
            <v>532</v>
          </cell>
        </row>
        <row r="156">
          <cell r="A156">
            <v>533</v>
          </cell>
        </row>
        <row r="157">
          <cell r="A157">
            <v>538</v>
          </cell>
        </row>
        <row r="158">
          <cell r="A158">
            <v>539</v>
          </cell>
        </row>
        <row r="159">
          <cell r="A159">
            <v>544</v>
          </cell>
        </row>
        <row r="160">
          <cell r="A160">
            <v>550</v>
          </cell>
        </row>
        <row r="161">
          <cell r="A161">
            <v>551</v>
          </cell>
        </row>
        <row r="162">
          <cell r="A162">
            <v>552</v>
          </cell>
        </row>
        <row r="163">
          <cell r="A163">
            <v>553</v>
          </cell>
        </row>
        <row r="164">
          <cell r="A164">
            <v>554</v>
          </cell>
        </row>
        <row r="165">
          <cell r="A165">
            <v>556</v>
          </cell>
        </row>
        <row r="166">
          <cell r="A166">
            <v>557</v>
          </cell>
        </row>
        <row r="167">
          <cell r="A167">
            <v>558</v>
          </cell>
        </row>
        <row r="168">
          <cell r="A168">
            <v>559</v>
          </cell>
        </row>
        <row r="169">
          <cell r="A169">
            <v>560</v>
          </cell>
        </row>
        <row r="170">
          <cell r="A170">
            <v>562</v>
          </cell>
        </row>
        <row r="171">
          <cell r="A171">
            <v>568</v>
          </cell>
        </row>
        <row r="172">
          <cell r="A172">
            <v>570</v>
          </cell>
        </row>
        <row r="173">
          <cell r="A173">
            <v>572</v>
          </cell>
        </row>
        <row r="174">
          <cell r="A174">
            <v>576</v>
          </cell>
        </row>
        <row r="175">
          <cell r="A175">
            <v>577</v>
          </cell>
        </row>
        <row r="176">
          <cell r="A176">
            <v>578</v>
          </cell>
        </row>
        <row r="177">
          <cell r="A177">
            <v>580</v>
          </cell>
        </row>
        <row r="178">
          <cell r="A178">
            <v>584</v>
          </cell>
        </row>
        <row r="179">
          <cell r="A179">
            <v>586</v>
          </cell>
        </row>
        <row r="180">
          <cell r="A180">
            <v>590</v>
          </cell>
        </row>
        <row r="181">
          <cell r="A181">
            <v>592</v>
          </cell>
        </row>
        <row r="182">
          <cell r="A182">
            <v>593</v>
          </cell>
        </row>
        <row r="183">
          <cell r="A183">
            <v>596</v>
          </cell>
        </row>
        <row r="184">
          <cell r="A184">
            <v>597</v>
          </cell>
        </row>
        <row r="185">
          <cell r="A185">
            <v>598</v>
          </cell>
        </row>
        <row r="186">
          <cell r="A186">
            <v>599</v>
          </cell>
        </row>
        <row r="187">
          <cell r="A187">
            <v>602</v>
          </cell>
        </row>
        <row r="188">
          <cell r="A188">
            <v>603</v>
          </cell>
        </row>
        <row r="189">
          <cell r="A189">
            <v>604</v>
          </cell>
        </row>
        <row r="190">
          <cell r="A190">
            <v>608</v>
          </cell>
        </row>
        <row r="191">
          <cell r="A191">
            <v>609</v>
          </cell>
        </row>
        <row r="192">
          <cell r="A192">
            <v>610</v>
          </cell>
        </row>
        <row r="193">
          <cell r="A193">
            <v>611</v>
          </cell>
        </row>
        <row r="194">
          <cell r="A194">
            <v>620</v>
          </cell>
        </row>
        <row r="195">
          <cell r="A195">
            <v>622</v>
          </cell>
        </row>
        <row r="196">
          <cell r="A196">
            <v>624</v>
          </cell>
        </row>
        <row r="197">
          <cell r="A197">
            <v>628</v>
          </cell>
        </row>
        <row r="198">
          <cell r="A198">
            <v>630</v>
          </cell>
        </row>
        <row r="199">
          <cell r="A199">
            <v>632</v>
          </cell>
        </row>
        <row r="200">
          <cell r="A200">
            <v>636</v>
          </cell>
        </row>
        <row r="201">
          <cell r="A201">
            <v>638</v>
          </cell>
        </row>
        <row r="202">
          <cell r="A202">
            <v>640</v>
          </cell>
        </row>
        <row r="203">
          <cell r="A203">
            <v>641</v>
          </cell>
        </row>
        <row r="204">
          <cell r="A204">
            <v>642</v>
          </cell>
        </row>
        <row r="205">
          <cell r="A205">
            <v>644</v>
          </cell>
        </row>
        <row r="206">
          <cell r="A206">
            <v>646</v>
          </cell>
        </row>
        <row r="207">
          <cell r="A207">
            <v>647</v>
          </cell>
        </row>
        <row r="208">
          <cell r="A208">
            <v>648</v>
          </cell>
        </row>
        <row r="209">
          <cell r="A209">
            <v>650</v>
          </cell>
        </row>
        <row r="210">
          <cell r="A210">
            <v>652</v>
          </cell>
        </row>
        <row r="211">
          <cell r="A211">
            <v>654</v>
          </cell>
        </row>
        <row r="212">
          <cell r="A212">
            <v>658</v>
          </cell>
        </row>
        <row r="213">
          <cell r="A213">
            <v>662</v>
          </cell>
        </row>
        <row r="214">
          <cell r="A214">
            <v>666</v>
          </cell>
        </row>
        <row r="215">
          <cell r="A215">
            <v>668</v>
          </cell>
        </row>
        <row r="216">
          <cell r="A216">
            <v>670</v>
          </cell>
        </row>
        <row r="217">
          <cell r="A217">
            <v>674</v>
          </cell>
        </row>
        <row r="218">
          <cell r="A218">
            <v>676</v>
          </cell>
        </row>
        <row r="219">
          <cell r="A219">
            <v>680</v>
          </cell>
        </row>
        <row r="220">
          <cell r="A220">
            <v>682</v>
          </cell>
        </row>
        <row r="221">
          <cell r="A221">
            <v>686</v>
          </cell>
        </row>
        <row r="222">
          <cell r="A222">
            <v>688</v>
          </cell>
        </row>
        <row r="223">
          <cell r="A223">
            <v>690</v>
          </cell>
        </row>
        <row r="224">
          <cell r="A224">
            <v>692</v>
          </cell>
        </row>
        <row r="225">
          <cell r="A225">
            <v>694</v>
          </cell>
        </row>
        <row r="226">
          <cell r="A226">
            <v>696</v>
          </cell>
        </row>
        <row r="227">
          <cell r="A227">
            <v>698</v>
          </cell>
        </row>
        <row r="228">
          <cell r="A228">
            <v>699</v>
          </cell>
        </row>
        <row r="229">
          <cell r="A229">
            <v>700</v>
          </cell>
        </row>
        <row r="230">
          <cell r="A230">
            <v>706</v>
          </cell>
        </row>
        <row r="231">
          <cell r="A231">
            <v>708</v>
          </cell>
        </row>
        <row r="232">
          <cell r="A232">
            <v>710</v>
          </cell>
        </row>
        <row r="233">
          <cell r="A233">
            <v>712</v>
          </cell>
        </row>
        <row r="234">
          <cell r="A234">
            <v>716</v>
          </cell>
        </row>
        <row r="235">
          <cell r="A235">
            <v>720</v>
          </cell>
        </row>
        <row r="236">
          <cell r="A236">
            <v>722</v>
          </cell>
        </row>
        <row r="237">
          <cell r="A237">
            <v>724</v>
          </cell>
        </row>
        <row r="238">
          <cell r="A238">
            <v>726</v>
          </cell>
        </row>
        <row r="239">
          <cell r="A239">
            <v>728</v>
          </cell>
        </row>
        <row r="240">
          <cell r="A240">
            <v>730</v>
          </cell>
        </row>
        <row r="241">
          <cell r="A241">
            <v>732</v>
          </cell>
        </row>
        <row r="242">
          <cell r="A242">
            <v>734</v>
          </cell>
        </row>
        <row r="243">
          <cell r="A243">
            <v>736</v>
          </cell>
        </row>
        <row r="244">
          <cell r="A244">
            <v>738</v>
          </cell>
        </row>
        <row r="245">
          <cell r="A245">
            <v>740</v>
          </cell>
        </row>
        <row r="246">
          <cell r="A246">
            <v>770</v>
          </cell>
        </row>
        <row r="247">
          <cell r="A247">
            <v>780</v>
          </cell>
        </row>
        <row r="248">
          <cell r="A248">
            <v>801</v>
          </cell>
        </row>
        <row r="249">
          <cell r="A249">
            <v>803</v>
          </cell>
        </row>
        <row r="250">
          <cell r="A250">
            <v>805</v>
          </cell>
        </row>
        <row r="251">
          <cell r="A251">
            <v>811</v>
          </cell>
        </row>
        <row r="252">
          <cell r="A252">
            <v>820</v>
          </cell>
        </row>
        <row r="253">
          <cell r="A253">
            <v>825</v>
          </cell>
        </row>
        <row r="254">
          <cell r="A254">
            <v>830</v>
          </cell>
        </row>
        <row r="255">
          <cell r="A255">
            <v>850</v>
          </cell>
        </row>
        <row r="256">
          <cell r="A256">
            <v>855</v>
          </cell>
        </row>
        <row r="257">
          <cell r="A257">
            <v>859</v>
          </cell>
        </row>
        <row r="258">
          <cell r="A258">
            <v>860</v>
          </cell>
        </row>
        <row r="259">
          <cell r="A259">
            <v>865</v>
          </cell>
        </row>
        <row r="260">
          <cell r="A260">
            <v>869</v>
          </cell>
        </row>
        <row r="261">
          <cell r="A261">
            <v>870</v>
          </cell>
        </row>
        <row r="262">
          <cell r="A262">
            <v>880</v>
          </cell>
        </row>
        <row r="263">
          <cell r="A263">
            <v>881</v>
          </cell>
        </row>
        <row r="264">
          <cell r="A264">
            <v>882</v>
          </cell>
        </row>
        <row r="265">
          <cell r="A265">
            <v>883</v>
          </cell>
        </row>
        <row r="266">
          <cell r="A266">
            <v>885</v>
          </cell>
        </row>
        <row r="267">
          <cell r="A267">
            <v>886</v>
          </cell>
        </row>
        <row r="268">
          <cell r="A268">
            <v>888</v>
          </cell>
        </row>
        <row r="269">
          <cell r="A269">
            <v>892</v>
          </cell>
        </row>
        <row r="270">
          <cell r="A270">
            <v>897</v>
          </cell>
        </row>
        <row r="271">
          <cell r="A271">
            <v>899</v>
          </cell>
        </row>
        <row r="272">
          <cell r="A272">
            <v>910</v>
          </cell>
        </row>
        <row r="273">
          <cell r="A273">
            <v>921</v>
          </cell>
        </row>
        <row r="274">
          <cell r="A274">
            <v>922</v>
          </cell>
        </row>
        <row r="275">
          <cell r="A275">
            <v>923</v>
          </cell>
        </row>
        <row r="276">
          <cell r="A276">
            <v>931</v>
          </cell>
        </row>
        <row r="277">
          <cell r="A277">
            <v>932</v>
          </cell>
        </row>
        <row r="278">
          <cell r="A278">
            <v>933</v>
          </cell>
        </row>
        <row r="279">
          <cell r="A279">
            <v>934</v>
          </cell>
        </row>
        <row r="280">
          <cell r="A280">
            <v>937</v>
          </cell>
        </row>
        <row r="281">
          <cell r="A281">
            <v>947</v>
          </cell>
        </row>
        <row r="282">
          <cell r="A282">
            <v>109</v>
          </cell>
        </row>
        <row r="283">
          <cell r="A283">
            <v>172</v>
          </cell>
        </row>
        <row r="284">
          <cell r="A284">
            <v>173</v>
          </cell>
        </row>
        <row r="285">
          <cell r="A285">
            <v>253</v>
          </cell>
        </row>
        <row r="286">
          <cell r="A286">
            <v>264</v>
          </cell>
        </row>
        <row r="287">
          <cell r="A287">
            <v>265</v>
          </cell>
        </row>
        <row r="288">
          <cell r="A288">
            <v>266</v>
          </cell>
        </row>
        <row r="289">
          <cell r="A289">
            <v>267</v>
          </cell>
        </row>
        <row r="290">
          <cell r="A290">
            <v>268</v>
          </cell>
        </row>
        <row r="291">
          <cell r="A291">
            <v>269</v>
          </cell>
        </row>
        <row r="292">
          <cell r="A292">
            <v>333</v>
          </cell>
        </row>
        <row r="293">
          <cell r="A293">
            <v>401</v>
          </cell>
        </row>
        <row r="294">
          <cell r="A294">
            <v>402</v>
          </cell>
        </row>
        <row r="295">
          <cell r="A295">
            <v>404</v>
          </cell>
        </row>
        <row r="296">
          <cell r="A296">
            <v>405</v>
          </cell>
        </row>
        <row r="297">
          <cell r="A297">
            <v>408</v>
          </cell>
        </row>
        <row r="298">
          <cell r="A298">
            <v>410</v>
          </cell>
        </row>
        <row r="299">
          <cell r="A299">
            <v>411</v>
          </cell>
        </row>
        <row r="300">
          <cell r="A300">
            <v>414</v>
          </cell>
        </row>
        <row r="301">
          <cell r="A301">
            <v>417</v>
          </cell>
        </row>
        <row r="302">
          <cell r="A302">
            <v>435</v>
          </cell>
        </row>
        <row r="303">
          <cell r="A303">
            <v>436</v>
          </cell>
        </row>
        <row r="304">
          <cell r="A304">
            <v>446</v>
          </cell>
        </row>
        <row r="305">
          <cell r="A305">
            <v>448</v>
          </cell>
        </row>
        <row r="306">
          <cell r="A306">
            <v>449</v>
          </cell>
        </row>
        <row r="307">
          <cell r="A307">
            <v>429</v>
          </cell>
        </row>
        <row r="308">
          <cell r="A308">
            <v>482</v>
          </cell>
        </row>
        <row r="309">
          <cell r="A309">
            <v>483</v>
          </cell>
        </row>
        <row r="310">
          <cell r="A310">
            <v>484</v>
          </cell>
        </row>
        <row r="311">
          <cell r="A311">
            <v>485</v>
          </cell>
        </row>
        <row r="312">
          <cell r="A312">
            <v>486</v>
          </cell>
        </row>
        <row r="313">
          <cell r="A313">
            <v>487</v>
          </cell>
        </row>
        <row r="314">
          <cell r="A314">
            <v>488</v>
          </cell>
        </row>
        <row r="315">
          <cell r="A315">
            <v>489</v>
          </cell>
        </row>
        <row r="316">
          <cell r="A316">
            <v>490</v>
          </cell>
        </row>
        <row r="317">
          <cell r="A317">
            <v>491</v>
          </cell>
        </row>
        <row r="318">
          <cell r="A318">
            <v>492</v>
          </cell>
        </row>
        <row r="319">
          <cell r="A319">
            <v>493</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row r="501">
          <cell r="A501">
            <v>0</v>
          </cell>
        </row>
        <row r="502">
          <cell r="A502">
            <v>0</v>
          </cell>
        </row>
        <row r="503">
          <cell r="A503">
            <v>0</v>
          </cell>
        </row>
        <row r="504">
          <cell r="A504">
            <v>0</v>
          </cell>
        </row>
        <row r="505">
          <cell r="A505">
            <v>0</v>
          </cell>
        </row>
        <row r="506">
          <cell r="A506">
            <v>0</v>
          </cell>
        </row>
        <row r="507">
          <cell r="A507">
            <v>0</v>
          </cell>
        </row>
        <row r="508">
          <cell r="A508">
            <v>0</v>
          </cell>
        </row>
        <row r="509">
          <cell r="A509">
            <v>0</v>
          </cell>
        </row>
        <row r="510">
          <cell r="A510">
            <v>0</v>
          </cell>
        </row>
        <row r="511">
          <cell r="A511">
            <v>0</v>
          </cell>
        </row>
        <row r="512">
          <cell r="A512">
            <v>0</v>
          </cell>
        </row>
        <row r="513">
          <cell r="A513">
            <v>0</v>
          </cell>
        </row>
        <row r="514">
          <cell r="A514">
            <v>0</v>
          </cell>
        </row>
        <row r="515">
          <cell r="A515">
            <v>0</v>
          </cell>
        </row>
        <row r="516">
          <cell r="A516">
            <v>0</v>
          </cell>
        </row>
        <row r="517">
          <cell r="A517">
            <v>0</v>
          </cell>
        </row>
        <row r="518">
          <cell r="A518">
            <v>0</v>
          </cell>
        </row>
        <row r="519">
          <cell r="A519">
            <v>0</v>
          </cell>
        </row>
        <row r="520">
          <cell r="A520">
            <v>0</v>
          </cell>
        </row>
        <row r="521">
          <cell r="A521">
            <v>0</v>
          </cell>
        </row>
        <row r="522">
          <cell r="A522">
            <v>0</v>
          </cell>
        </row>
        <row r="523">
          <cell r="A523">
            <v>0</v>
          </cell>
        </row>
        <row r="524">
          <cell r="A524">
            <v>0</v>
          </cell>
        </row>
        <row r="525">
          <cell r="A525">
            <v>0</v>
          </cell>
        </row>
        <row r="526">
          <cell r="A526">
            <v>0</v>
          </cell>
        </row>
        <row r="527">
          <cell r="A527">
            <v>0</v>
          </cell>
        </row>
        <row r="528">
          <cell r="A528">
            <v>0</v>
          </cell>
        </row>
        <row r="529">
          <cell r="A529">
            <v>0</v>
          </cell>
        </row>
        <row r="530">
          <cell r="A530">
            <v>0</v>
          </cell>
        </row>
        <row r="531">
          <cell r="A531">
            <v>0</v>
          </cell>
        </row>
        <row r="532">
          <cell r="A532">
            <v>0</v>
          </cell>
        </row>
        <row r="533">
          <cell r="A533">
            <v>0</v>
          </cell>
        </row>
        <row r="534">
          <cell r="A534">
            <v>0</v>
          </cell>
        </row>
        <row r="535">
          <cell r="A535">
            <v>0</v>
          </cell>
        </row>
        <row r="536">
          <cell r="A536">
            <v>0</v>
          </cell>
        </row>
        <row r="537">
          <cell r="A537">
            <v>0</v>
          </cell>
        </row>
        <row r="538">
          <cell r="A538">
            <v>0</v>
          </cell>
        </row>
        <row r="539">
          <cell r="A539">
            <v>0</v>
          </cell>
        </row>
        <row r="540">
          <cell r="A540">
            <v>0</v>
          </cell>
        </row>
        <row r="541">
          <cell r="A541">
            <v>0</v>
          </cell>
        </row>
        <row r="542">
          <cell r="A542">
            <v>0</v>
          </cell>
        </row>
        <row r="543">
          <cell r="A543">
            <v>0</v>
          </cell>
        </row>
        <row r="544">
          <cell r="A544">
            <v>0</v>
          </cell>
        </row>
        <row r="545">
          <cell r="A545">
            <v>0</v>
          </cell>
        </row>
        <row r="546">
          <cell r="A546">
            <v>0</v>
          </cell>
        </row>
        <row r="547">
          <cell r="A547">
            <v>0</v>
          </cell>
        </row>
        <row r="548">
          <cell r="A548">
            <v>0</v>
          </cell>
        </row>
        <row r="549">
          <cell r="A549">
            <v>0</v>
          </cell>
        </row>
        <row r="550">
          <cell r="A550">
            <v>0</v>
          </cell>
        </row>
        <row r="551">
          <cell r="A551">
            <v>0</v>
          </cell>
        </row>
        <row r="552">
          <cell r="A552">
            <v>0</v>
          </cell>
        </row>
        <row r="553">
          <cell r="A553">
            <v>0</v>
          </cell>
        </row>
        <row r="554">
          <cell r="A554">
            <v>0</v>
          </cell>
        </row>
        <row r="555">
          <cell r="A555">
            <v>0</v>
          </cell>
        </row>
        <row r="556">
          <cell r="A556">
            <v>0</v>
          </cell>
        </row>
        <row r="557">
          <cell r="A557">
            <v>0</v>
          </cell>
        </row>
        <row r="558">
          <cell r="A558">
            <v>0</v>
          </cell>
        </row>
        <row r="559">
          <cell r="A559">
            <v>0</v>
          </cell>
        </row>
        <row r="560">
          <cell r="A560">
            <v>0</v>
          </cell>
        </row>
        <row r="561">
          <cell r="A561">
            <v>0</v>
          </cell>
        </row>
        <row r="562">
          <cell r="A562">
            <v>0</v>
          </cell>
        </row>
        <row r="563">
          <cell r="A563">
            <v>0</v>
          </cell>
        </row>
        <row r="564">
          <cell r="A564">
            <v>0</v>
          </cell>
        </row>
        <row r="565">
          <cell r="A565">
            <v>0</v>
          </cell>
        </row>
        <row r="566">
          <cell r="A566">
            <v>0</v>
          </cell>
        </row>
        <row r="567">
          <cell r="A567">
            <v>0</v>
          </cell>
        </row>
        <row r="568">
          <cell r="A568">
            <v>0</v>
          </cell>
        </row>
        <row r="569">
          <cell r="A569">
            <v>0</v>
          </cell>
        </row>
        <row r="570">
          <cell r="A570">
            <v>0</v>
          </cell>
        </row>
        <row r="571">
          <cell r="A571">
            <v>0</v>
          </cell>
        </row>
        <row r="572">
          <cell r="A572">
            <v>0</v>
          </cell>
        </row>
        <row r="573">
          <cell r="A573">
            <v>0</v>
          </cell>
        </row>
        <row r="574">
          <cell r="A574">
            <v>0</v>
          </cell>
        </row>
        <row r="575">
          <cell r="A575">
            <v>0</v>
          </cell>
        </row>
        <row r="576">
          <cell r="A576">
            <v>0</v>
          </cell>
        </row>
        <row r="577">
          <cell r="A577">
            <v>0</v>
          </cell>
        </row>
        <row r="578">
          <cell r="A578">
            <v>0</v>
          </cell>
        </row>
        <row r="579">
          <cell r="A579">
            <v>0</v>
          </cell>
        </row>
        <row r="580">
          <cell r="A580">
            <v>0</v>
          </cell>
        </row>
        <row r="581">
          <cell r="A581">
            <v>0</v>
          </cell>
        </row>
        <row r="582">
          <cell r="A582">
            <v>0</v>
          </cell>
        </row>
        <row r="583">
          <cell r="A583">
            <v>0</v>
          </cell>
        </row>
        <row r="584">
          <cell r="A584">
            <v>0</v>
          </cell>
        </row>
        <row r="585">
          <cell r="A585">
            <v>0</v>
          </cell>
        </row>
        <row r="586">
          <cell r="A586">
            <v>0</v>
          </cell>
        </row>
        <row r="587">
          <cell r="A587">
            <v>0</v>
          </cell>
        </row>
        <row r="588">
          <cell r="A588">
            <v>0</v>
          </cell>
        </row>
        <row r="589">
          <cell r="A589">
            <v>0</v>
          </cell>
        </row>
        <row r="590">
          <cell r="A590">
            <v>0</v>
          </cell>
        </row>
        <row r="591">
          <cell r="A591">
            <v>0</v>
          </cell>
        </row>
        <row r="592">
          <cell r="A592">
            <v>0</v>
          </cell>
        </row>
        <row r="593">
          <cell r="A593">
            <v>0</v>
          </cell>
        </row>
        <row r="594">
          <cell r="A594">
            <v>0</v>
          </cell>
        </row>
        <row r="595">
          <cell r="A595">
            <v>0</v>
          </cell>
        </row>
        <row r="596">
          <cell r="A596">
            <v>0</v>
          </cell>
        </row>
        <row r="597">
          <cell r="A597">
            <v>0</v>
          </cell>
        </row>
        <row r="598">
          <cell r="A598">
            <v>0</v>
          </cell>
        </row>
        <row r="599">
          <cell r="A599">
            <v>0</v>
          </cell>
        </row>
        <row r="600">
          <cell r="A600">
            <v>0</v>
          </cell>
        </row>
        <row r="601">
          <cell r="A601">
            <v>0</v>
          </cell>
        </row>
        <row r="602">
          <cell r="A602">
            <v>0</v>
          </cell>
        </row>
        <row r="603">
          <cell r="A603">
            <v>0</v>
          </cell>
        </row>
        <row r="604">
          <cell r="A604">
            <v>0</v>
          </cell>
        </row>
        <row r="605">
          <cell r="A605">
            <v>0</v>
          </cell>
        </row>
        <row r="606">
          <cell r="A606">
            <v>0</v>
          </cell>
        </row>
        <row r="607">
          <cell r="A607">
            <v>0</v>
          </cell>
        </row>
        <row r="608">
          <cell r="A608">
            <v>0</v>
          </cell>
        </row>
        <row r="609">
          <cell r="A609">
            <v>0</v>
          </cell>
        </row>
        <row r="610">
          <cell r="A610">
            <v>0</v>
          </cell>
        </row>
        <row r="611">
          <cell r="A611">
            <v>0</v>
          </cell>
        </row>
        <row r="612">
          <cell r="A612">
            <v>0</v>
          </cell>
        </row>
        <row r="613">
          <cell r="A613">
            <v>0</v>
          </cell>
        </row>
        <row r="614">
          <cell r="A614">
            <v>0</v>
          </cell>
        </row>
        <row r="615">
          <cell r="A615">
            <v>0</v>
          </cell>
        </row>
        <row r="616">
          <cell r="A616">
            <v>0</v>
          </cell>
        </row>
        <row r="617">
          <cell r="A617">
            <v>0</v>
          </cell>
        </row>
        <row r="618">
          <cell r="A618">
            <v>0</v>
          </cell>
        </row>
        <row r="619">
          <cell r="A619">
            <v>0</v>
          </cell>
        </row>
        <row r="620">
          <cell r="A620">
            <v>0</v>
          </cell>
        </row>
        <row r="621">
          <cell r="A621">
            <v>0</v>
          </cell>
        </row>
        <row r="622">
          <cell r="A622">
            <v>0</v>
          </cell>
        </row>
        <row r="623">
          <cell r="A623">
            <v>0</v>
          </cell>
        </row>
        <row r="624">
          <cell r="A624">
            <v>0</v>
          </cell>
        </row>
        <row r="625">
          <cell r="A625">
            <v>0</v>
          </cell>
        </row>
        <row r="626">
          <cell r="A626">
            <v>0</v>
          </cell>
        </row>
        <row r="627">
          <cell r="A627">
            <v>0</v>
          </cell>
        </row>
        <row r="628">
          <cell r="A628">
            <v>0</v>
          </cell>
        </row>
        <row r="629">
          <cell r="A629">
            <v>0</v>
          </cell>
        </row>
        <row r="630">
          <cell r="A630">
            <v>0</v>
          </cell>
        </row>
        <row r="631">
          <cell r="A631">
            <v>0</v>
          </cell>
        </row>
        <row r="632">
          <cell r="A632">
            <v>0</v>
          </cell>
        </row>
        <row r="633">
          <cell r="A633">
            <v>0</v>
          </cell>
        </row>
        <row r="634">
          <cell r="A634">
            <v>0</v>
          </cell>
        </row>
        <row r="635">
          <cell r="A635">
            <v>0</v>
          </cell>
        </row>
        <row r="636">
          <cell r="A636">
            <v>0</v>
          </cell>
        </row>
        <row r="637">
          <cell r="A637">
            <v>0</v>
          </cell>
        </row>
        <row r="638">
          <cell r="A638">
            <v>0</v>
          </cell>
        </row>
        <row r="639">
          <cell r="A639">
            <v>0</v>
          </cell>
        </row>
        <row r="640">
          <cell r="A640">
            <v>0</v>
          </cell>
        </row>
        <row r="641">
          <cell r="A641">
            <v>0</v>
          </cell>
        </row>
        <row r="642">
          <cell r="A642">
            <v>0</v>
          </cell>
        </row>
        <row r="643">
          <cell r="A643">
            <v>0</v>
          </cell>
        </row>
        <row r="644">
          <cell r="A644">
            <v>0</v>
          </cell>
        </row>
        <row r="645">
          <cell r="A645">
            <v>0</v>
          </cell>
        </row>
        <row r="646">
          <cell r="A646">
            <v>0</v>
          </cell>
        </row>
        <row r="647">
          <cell r="A647">
            <v>0</v>
          </cell>
        </row>
        <row r="648">
          <cell r="A648">
            <v>0</v>
          </cell>
        </row>
        <row r="649">
          <cell r="A649">
            <v>0</v>
          </cell>
        </row>
        <row r="650">
          <cell r="A650">
            <v>0</v>
          </cell>
        </row>
        <row r="651">
          <cell r="A651">
            <v>0</v>
          </cell>
        </row>
        <row r="652">
          <cell r="A652">
            <v>0</v>
          </cell>
        </row>
        <row r="653">
          <cell r="A653">
            <v>0</v>
          </cell>
        </row>
        <row r="654">
          <cell r="A654">
            <v>0</v>
          </cell>
        </row>
        <row r="655">
          <cell r="A655">
            <v>0</v>
          </cell>
        </row>
        <row r="656">
          <cell r="A656">
            <v>0</v>
          </cell>
        </row>
        <row r="657">
          <cell r="A657">
            <v>0</v>
          </cell>
        </row>
        <row r="658">
          <cell r="A658">
            <v>0</v>
          </cell>
        </row>
        <row r="659">
          <cell r="A659">
            <v>0</v>
          </cell>
        </row>
        <row r="660">
          <cell r="A660">
            <v>0</v>
          </cell>
        </row>
        <row r="661">
          <cell r="A661">
            <v>0</v>
          </cell>
        </row>
        <row r="662">
          <cell r="A662">
            <v>0</v>
          </cell>
        </row>
        <row r="663">
          <cell r="A663">
            <v>0</v>
          </cell>
        </row>
        <row r="664">
          <cell r="A664">
            <v>0</v>
          </cell>
        </row>
        <row r="665">
          <cell r="A665">
            <v>0</v>
          </cell>
        </row>
        <row r="666">
          <cell r="A666">
            <v>0</v>
          </cell>
        </row>
        <row r="667">
          <cell r="A667">
            <v>0</v>
          </cell>
        </row>
        <row r="668">
          <cell r="A668">
            <v>0</v>
          </cell>
        </row>
        <row r="669">
          <cell r="A669">
            <v>0</v>
          </cell>
        </row>
        <row r="670">
          <cell r="A670">
            <v>0</v>
          </cell>
        </row>
        <row r="671">
          <cell r="A671">
            <v>0</v>
          </cell>
        </row>
        <row r="672">
          <cell r="A672">
            <v>0</v>
          </cell>
        </row>
        <row r="673">
          <cell r="A673">
            <v>0</v>
          </cell>
        </row>
        <row r="674">
          <cell r="A674">
            <v>0</v>
          </cell>
        </row>
        <row r="675">
          <cell r="A675">
            <v>0</v>
          </cell>
        </row>
        <row r="676">
          <cell r="A676">
            <v>0</v>
          </cell>
        </row>
        <row r="677">
          <cell r="A677">
            <v>0</v>
          </cell>
        </row>
        <row r="678">
          <cell r="A678">
            <v>0</v>
          </cell>
        </row>
        <row r="679">
          <cell r="A679">
            <v>0</v>
          </cell>
        </row>
        <row r="680">
          <cell r="A680">
            <v>0</v>
          </cell>
        </row>
        <row r="681">
          <cell r="A681">
            <v>0</v>
          </cell>
        </row>
        <row r="682">
          <cell r="A682">
            <v>0</v>
          </cell>
        </row>
        <row r="683">
          <cell r="A683">
            <v>0</v>
          </cell>
        </row>
        <row r="684">
          <cell r="A684">
            <v>0</v>
          </cell>
        </row>
        <row r="685">
          <cell r="A685">
            <v>0</v>
          </cell>
        </row>
        <row r="686">
          <cell r="A686">
            <v>0</v>
          </cell>
        </row>
        <row r="687">
          <cell r="A687">
            <v>0</v>
          </cell>
        </row>
        <row r="688">
          <cell r="A688">
            <v>0</v>
          </cell>
        </row>
        <row r="689">
          <cell r="A689">
            <v>0</v>
          </cell>
        </row>
        <row r="690">
          <cell r="A690">
            <v>0</v>
          </cell>
        </row>
        <row r="691">
          <cell r="A691">
            <v>0</v>
          </cell>
        </row>
        <row r="692">
          <cell r="A692">
            <v>0</v>
          </cell>
        </row>
        <row r="693">
          <cell r="A693">
            <v>0</v>
          </cell>
        </row>
        <row r="694">
          <cell r="A694">
            <v>0</v>
          </cell>
        </row>
        <row r="695">
          <cell r="A695">
            <v>0</v>
          </cell>
        </row>
        <row r="696">
          <cell r="A696">
            <v>0</v>
          </cell>
        </row>
        <row r="697">
          <cell r="A697">
            <v>0</v>
          </cell>
        </row>
        <row r="698">
          <cell r="A698">
            <v>0</v>
          </cell>
        </row>
        <row r="699">
          <cell r="A699">
            <v>0</v>
          </cell>
        </row>
        <row r="700">
          <cell r="A700">
            <v>0</v>
          </cell>
        </row>
        <row r="701">
          <cell r="A701">
            <v>0</v>
          </cell>
        </row>
        <row r="702">
          <cell r="A702">
            <v>0</v>
          </cell>
        </row>
      </sheetData>
      <sheetData sheetId="90"/>
      <sheetData sheetId="91"/>
      <sheetData sheetId="92"/>
      <sheetData sheetId="93"/>
      <sheetData sheetId="94"/>
      <sheetData sheetId="95"/>
      <sheetData sheetId="96"/>
      <sheetData sheetId="97"/>
      <sheetData sheetId="98"/>
      <sheetData sheetId="99"/>
      <sheetData sheetId="100">
        <row r="20">
          <cell r="E20">
            <v>187</v>
          </cell>
          <cell r="F20" t="str">
            <v>Dept 187</v>
          </cell>
        </row>
        <row r="21">
          <cell r="E21" t="str">
            <v>CEO - CEO</v>
          </cell>
          <cell r="F21" t="str">
            <v>Networks NSW</v>
          </cell>
        </row>
        <row r="22">
          <cell r="E22" t="str">
            <v>PEOPLE_AND_SERVICES - People &amp; Services</v>
          </cell>
          <cell r="F22" t="str">
            <v>People &amp; Services</v>
          </cell>
        </row>
        <row r="23">
          <cell r="E23" t="str">
            <v>ICT - Information, Comm &amp; Tech</v>
          </cell>
          <cell r="F23" t="str">
            <v>ICT</v>
          </cell>
        </row>
        <row r="24">
          <cell r="E24" t="str">
            <v>CHIEF_ENG - Chief Engineer</v>
          </cell>
          <cell r="F24" t="str">
            <v>Chief Engineer</v>
          </cell>
        </row>
        <row r="25">
          <cell r="E25" t="str">
            <v>FINANCE_AND_COMPL - Finance &amp; Compliance</v>
          </cell>
          <cell r="F25" t="str">
            <v>Finance &amp; Compliance</v>
          </cell>
        </row>
        <row r="26">
          <cell r="E26" t="str">
            <v>HEALTH_SAFETY_ENV - Health, Safety &amp; Environment</v>
          </cell>
          <cell r="F26" t="str">
            <v>Health Safety &amp; Environment</v>
          </cell>
        </row>
        <row r="27">
          <cell r="E27" t="str">
            <v>NETWORK_DEV - Network Development</v>
          </cell>
          <cell r="F27" t="str">
            <v>Network Development</v>
          </cell>
        </row>
        <row r="28">
          <cell r="E28" t="str">
            <v>NETWORK_OPS - Network Operations</v>
          </cell>
          <cell r="F28" t="str">
            <v>Network Operations</v>
          </cell>
        </row>
        <row r="29">
          <cell r="E29" t="str">
            <v>OFFICE_MD - Office of COO</v>
          </cell>
          <cell r="F29" t="str">
            <v>COO</v>
          </cell>
        </row>
        <row r="30">
          <cell r="E30" t="str">
            <v>NNSW_INT - Networks NSW (Internal)</v>
          </cell>
          <cell r="F30" t="str">
            <v>Networks NSW</v>
          </cell>
        </row>
        <row r="31">
          <cell r="E31" t="str">
            <v>RETAIL_TRANS_SERV - Retail Transition Services</v>
          </cell>
          <cell r="F31" t="str">
            <v>Retail</v>
          </cell>
        </row>
        <row r="32">
          <cell r="E32">
            <v>239</v>
          </cell>
          <cell r="F32" t="str">
            <v>Network Operations</v>
          </cell>
        </row>
        <row r="33">
          <cell r="E33" t="str">
            <v>RETAILMARKETING - Retail Marketing</v>
          </cell>
          <cell r="F33" t="str">
            <v>Retail</v>
          </cell>
        </row>
        <row r="34">
          <cell r="E34" t="str">
            <v>RETAILSALES - Retail Sales</v>
          </cell>
          <cell r="F34" t="str">
            <v>Retail</v>
          </cell>
        </row>
        <row r="35">
          <cell r="E35" t="str">
            <v>SENIOR_MANAGEMENT - Senior Management</v>
          </cell>
          <cell r="F35" t="str">
            <v>Networks NSW</v>
          </cell>
        </row>
        <row r="36">
          <cell r="E36" t="str">
            <v>WORKPLACE_RELAT_PROG - Workplace Relations</v>
          </cell>
          <cell r="F36" t="str">
            <v>Work Relations</v>
          </cell>
        </row>
        <row r="37">
          <cell r="E37" t="str">
            <v>RETAILMANAGEMENT - Retail Management</v>
          </cell>
          <cell r="F37" t="str">
            <v>Retail</v>
          </cell>
        </row>
        <row r="38">
          <cell r="E38" t="str">
            <v>NNSW_EXT - Networks NSW (External)</v>
          </cell>
          <cell r="F38" t="str">
            <v>Networks NSW</v>
          </cell>
        </row>
        <row r="39">
          <cell r="E39" t="str">
            <v>INSERT ROWS ABOVE THIS LINE</v>
          </cell>
          <cell r="F39">
            <v>0</v>
          </cell>
        </row>
      </sheetData>
      <sheetData sheetId="101"/>
      <sheetData sheetId="102"/>
      <sheetData sheetId="10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Sensitivities"/>
      <sheetName val="Bridge for Jess (2)"/>
      <sheetName val="Bridge for Jess"/>
      <sheetName val="Summary Capex"/>
      <sheetName val="Summary Opex"/>
      <sheetName val="Checks"/>
      <sheetName val="TIDY UP"/>
      <sheetName val="2) Base (ex Prop) escalated"/>
      <sheetName val="3) Base less depn escalated"/>
      <sheetName val="4) Base (plus prop) escalated"/>
      <sheetName val="Check Scenarios"/>
      <sheetName val="COO Meeting"/>
      <sheetName val="Story"/>
      <sheetName val="1) Base (ex Prop) no escalat"/>
      <sheetName val="ROMO "/>
      <sheetName val="Direct reclassifications"/>
      <sheetName val="Indirect to unallocated"/>
      <sheetName val="Assumptions"/>
      <sheetName val="Mini-sub"/>
      <sheetName val="1a"/>
      <sheetName val="ANon-sys"/>
      <sheetName val="Acomponents"/>
      <sheetName val="A1.1Direct"/>
      <sheetName val="A1.2 Fully loaded"/>
      <sheetName val="A2.1"/>
      <sheetName val="A4Ohds"/>
      <sheetName val="15-19 Graphs"/>
      <sheetName val="Capex Opex fcst8yr"/>
      <sheetName val="Story Graphs"/>
      <sheetName val="Capex Opex inputs"/>
      <sheetName val="Compareopex"/>
      <sheetName val="Comparecapex"/>
      <sheetName val="CompareOHS"/>
      <sheetName val="compareHigh level"/>
      <sheetName val="Opex Calc by Div"/>
      <sheetName val="Allocation rates"/>
      <sheetName val="Project Allocation"/>
      <sheetName val="2015 Divisional Summary"/>
      <sheetName val="2016 Divisional Summary"/>
      <sheetName val="2017 Divisional Summary"/>
      <sheetName val="2018 Divisional Summary"/>
      <sheetName val="2019 Divisional Summary"/>
      <sheetName val="Instructions for model"/>
      <sheetName val="OHs summary"/>
      <sheetName val="Direct opex summary"/>
      <sheetName val="Direct Capex Summary"/>
      <sheetName val="Sys capex workings"/>
      <sheetName val="System opex workings"/>
      <sheetName val="Non-Sytem Workings"/>
      <sheetName val="OH workings 2012"/>
      <sheetName val="OH workings 2015"/>
      <sheetName val="OH workings 2016"/>
      <sheetName val="OH workings 2017"/>
      <sheetName val="OH workings 2018"/>
      <sheetName val="OH workings 2019"/>
      <sheetName val="Network allocation split"/>
      <sheetName val="Weighted avg div alloc rates"/>
      <sheetName val="Direct syscapex input summary 1"/>
      <sheetName val="Direct syscapex input summary 2"/>
      <sheetName val="Direct sys opex input summary"/>
      <sheetName val="System opex input"/>
      <sheetName val="Standard Control Capex Input"/>
      <sheetName val="Other System Capex Input"/>
      <sheetName val="OHs input summary"/>
      <sheetName val="Tools &amp; F&amp;F Input"/>
      <sheetName val="Property Data input"/>
      <sheetName val="Fleet Data input"/>
      <sheetName val="IT Data Input"/>
      <sheetName val="OH inputs"/>
      <sheetName val="Advertising costs"/>
      <sheetName val="Water input"/>
      <sheetName val="Escalation rates"/>
      <sheetName val="Retail provision and income"/>
      <sheetName val="Corp allocation rates"/>
      <sheetName val="CPI factors"/>
      <sheetName val="Model structure"/>
      <sheetName val="OH modelling factors"/>
      <sheetName val="Asset lives"/>
      <sheetName val="General data inputs"/>
      <sheetName val="Dept tree 2015"/>
      <sheetName val="Dept tree 2016"/>
      <sheetName val="Dept tree 2017"/>
      <sheetName val="Dept tree 2018"/>
      <sheetName val="Dept tree 2019"/>
      <sheetName val="Dept names"/>
      <sheetName val="Input summary"/>
      <sheetName val="2012 Divisional Summary"/>
      <sheetName val="Dept tree 2012"/>
      <sheetName val="2012W.avg div alloc rate"/>
      <sheetName val="2012 data"/>
      <sheetName val="Tot.startopex detail2012"/>
      <sheetName val="S2Capex"/>
      <sheetName val="S2Opex"/>
      <sheetName val="S3Non-sys"/>
      <sheetName val="S1Total"/>
      <sheetName val="Generation input"/>
      <sheetName val="Total Master 2012"/>
      <sheetName val="2012 Div Base case"/>
      <sheetName val="Summary NS Opex"/>
      <sheetName val="Explanation for Method Sensitiv"/>
      <sheetName val="1a updated"/>
      <sheetName val="Graph for Gary"/>
      <sheetName val="Recommendations"/>
      <sheetName val="Versions"/>
      <sheetName val="Glossary"/>
      <sheetName val="2015 Corp alloc rates"/>
    </sheetNames>
    <sheetDataSet>
      <sheetData sheetId="0"/>
      <sheetData sheetId="1"/>
      <sheetData sheetId="2"/>
      <sheetData sheetId="3"/>
      <sheetData sheetId="4">
        <row r="23">
          <cell r="A23" t="str">
            <v>Growth (demand related)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1">
          <cell r="A1" t="str">
            <v>This sheet takes the 2012 OH input data and calculates the Corporate and Divisional allocations of overheads to divisions. It is also where adjustments to the RAW data for sensitivities, savings, costs seperately reported by Reg, escalation factors and cpi take place.</v>
          </cell>
        </row>
      </sheetData>
      <sheetData sheetId="51">
        <row r="1">
          <cell r="A1" t="str">
            <v>This sheet takes the 2015 OH input data and calculates the Corporate and Divisional allocations of overheads to divisions. It is also where adjustments to the RAW data for sensitivities, savings and costs seperately reported by Reg.</v>
          </cell>
        </row>
      </sheetData>
      <sheetData sheetId="52">
        <row r="1">
          <cell r="A1" t="str">
            <v>This sheet takes the 2016 OH input data and calculates the Corporate and Divisional allocations of overheads to divisions. It is also where adjustments to the RAW data for sensitivities, savings and costs seperately reported by Reg.</v>
          </cell>
        </row>
      </sheetData>
      <sheetData sheetId="53"/>
      <sheetData sheetId="54"/>
      <sheetData sheetId="55"/>
      <sheetData sheetId="56">
        <row r="1">
          <cell r="A1" t="str">
            <v>This sheet splits the Sum of Networks % from the Weighted avg div allocation rates sheet between the three Network divisions to establish their relative share based on direct capex and project direct opex spend for each year.</v>
          </cell>
        </row>
      </sheetData>
      <sheetData sheetId="57">
        <row r="1">
          <cell r="A1" t="str">
            <v>This page picks up the relevant Corporate dept allocation rate from the Corp allocation rates sheet based on the Retail sensitivity selected. It then converts this to dollars by year based on the overheads for that year to allow for the calculation of a weighted average divisional rate (which is used to spread any fleet savings between divisions in the OH workings sheets).</v>
          </cell>
        </row>
      </sheetData>
      <sheetData sheetId="58"/>
      <sheetData sheetId="59"/>
      <sheetData sheetId="60"/>
      <sheetData sheetId="61"/>
      <sheetData sheetId="62"/>
      <sheetData sheetId="63"/>
      <sheetData sheetId="64"/>
      <sheetData sheetId="65"/>
      <sheetData sheetId="66"/>
      <sheetData sheetId="67"/>
      <sheetData sheetId="68"/>
      <sheetData sheetId="69">
        <row r="1">
          <cell r="A1" t="str">
            <v>This sheet captures the Overheads by dept, whether any dept's are considered to contain dissynergy or stranded costs and also whether any dept's could be considered to be direct opex or capex or indirect opex. NB. This direct/indirect component is only peformed in the 2015 year. The same proportions are applied to all other years.</v>
          </cell>
        </row>
      </sheetData>
      <sheetData sheetId="70">
        <row r="11">
          <cell r="A11">
            <v>1</v>
          </cell>
        </row>
      </sheetData>
      <sheetData sheetId="71"/>
      <sheetData sheetId="72"/>
      <sheetData sheetId="73"/>
      <sheetData sheetId="74">
        <row r="1">
          <cell r="A1" t="str">
            <v xml:space="preserve">This sheet collates the inputs for Reg rates by year and the associated methodology used. It is also shows the allocation pool for each dept. This sheet is also used to identify depts whose costs are seperately reported by  Reg eg. Public lighting, network op costs etc. These costs can be extracted from the OH depts by using the relevant sensitivity on the Sensitivities sheet. </v>
          </cell>
        </row>
      </sheetData>
      <sheetData sheetId="75"/>
      <sheetData sheetId="76"/>
      <sheetData sheetId="77"/>
      <sheetData sheetId="78"/>
      <sheetData sheetId="79"/>
      <sheetData sheetId="80">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1">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2">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3">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4">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5">
        <row r="1">
          <cell r="A1" t="str">
            <v>This sheet converts the unusual names from the PeopleSoft system (Dept tree sheets) into shortened, easier to understand names. It provides the input to the Dept tree sheets (columns P to S). It must b eupdated manually whenever there is a new sci or restructure</v>
          </cell>
        </row>
        <row r="2">
          <cell r="A2" t="str">
            <v xml:space="preserve">To do a quick structure change (before it is in P soft)  change column R in each dept tree sheet </v>
          </cell>
        </row>
        <row r="4">
          <cell r="A4" t="str">
            <v>2015 NAME CONVERSION</v>
          </cell>
          <cell r="C4" t="str">
            <v>2016 NAME CONVERSION</v>
          </cell>
          <cell r="E4" t="str">
            <v>2017 NAME CONVERSION</v>
          </cell>
          <cell r="G4" t="str">
            <v>2018 NAME CONVERSION</v>
          </cell>
          <cell r="I4" t="str">
            <v>2019 NAME CONVERSION</v>
          </cell>
        </row>
        <row r="5">
          <cell r="A5" t="str">
            <v>TREE Node L2 Name</v>
          </cell>
          <cell r="C5" t="str">
            <v>TREE Node L2 Name</v>
          </cell>
          <cell r="E5" t="str">
            <v>TREE Node L2 Name</v>
          </cell>
          <cell r="G5" t="str">
            <v>TREE Node L2 Name</v>
          </cell>
          <cell r="I5" t="str">
            <v>TREE Node L2 Name</v>
          </cell>
        </row>
        <row r="6">
          <cell r="A6">
            <v>187</v>
          </cell>
          <cell r="C6">
            <v>187</v>
          </cell>
          <cell r="E6">
            <v>187</v>
          </cell>
          <cell r="G6">
            <v>187</v>
          </cell>
          <cell r="I6">
            <v>187</v>
          </cell>
        </row>
        <row r="7">
          <cell r="A7" t="str">
            <v>CEO - CEO</v>
          </cell>
          <cell r="C7" t="str">
            <v>CEO - CEO</v>
          </cell>
          <cell r="E7" t="str">
            <v>CEO - CEO</v>
          </cell>
          <cell r="G7" t="str">
            <v>CEO - CEO</v>
          </cell>
          <cell r="I7" t="str">
            <v>CEO - CEO</v>
          </cell>
        </row>
        <row r="8">
          <cell r="A8" t="str">
            <v>COMPANYSECRETARYMGMT - Company Secretary</v>
          </cell>
          <cell r="C8" t="str">
            <v>COMPANYSECRETARYMGMT - Company Secretary</v>
          </cell>
          <cell r="E8" t="str">
            <v>COMPANYSECRETARYMGMT - Company Secretary</v>
          </cell>
          <cell r="G8" t="str">
            <v>COMPANYSECRETARYMGMT - Company Secretary</v>
          </cell>
          <cell r="I8" t="str">
            <v>COMPANYSECRETARYMGMT - Company Secretary</v>
          </cell>
        </row>
        <row r="9">
          <cell r="A9" t="str">
            <v>CORP_STRAT_COMM - Corporate Strategy &amp; Comms</v>
          </cell>
          <cell r="C9" t="str">
            <v>CORP_STRAT_COMM - Corporate Strategy &amp; Comms</v>
          </cell>
          <cell r="E9" t="str">
            <v>CORP_STRAT_COMM - Corporate Strategy &amp; Comms</v>
          </cell>
          <cell r="G9" t="str">
            <v>CORP_STRAT_COMM - Corporate Strategy &amp; Comms</v>
          </cell>
          <cell r="I9" t="str">
            <v>CORP_STRAT_COMM - Corporate Strategy &amp; Comms</v>
          </cell>
        </row>
        <row r="10">
          <cell r="A10" t="str">
            <v>ENGINEERING_SERVICES - Engineering Services</v>
          </cell>
          <cell r="C10" t="str">
            <v>ENGINEERING_SERVICES - Engineering Services</v>
          </cell>
          <cell r="E10" t="str">
            <v>ENGINEERING_SERVICES - Engineering Services</v>
          </cell>
          <cell r="G10" t="str">
            <v>ENGINEERING_SERVICES - Engineering Services</v>
          </cell>
          <cell r="I10" t="str">
            <v>ENGINEERING_SERVICES - Engineering Services</v>
          </cell>
        </row>
        <row r="11">
          <cell r="A11" t="str">
            <v>FINANCERISK&amp;CORPOPS - Finance &amp; Information Tech.</v>
          </cell>
          <cell r="C11" t="str">
            <v>FINANCERISK&amp;CORPOPS - Finance &amp; Information Tech.</v>
          </cell>
          <cell r="E11" t="str">
            <v>FINANCERISK&amp;CORPOPS - Finance &amp; Information Tech.</v>
          </cell>
          <cell r="G11" t="str">
            <v>FINANCERISK&amp;CORPOPS - Finance &amp; Information Tech.</v>
          </cell>
          <cell r="I11" t="str">
            <v>FINANCERISK&amp;CORPOPS - Finance &amp; Information Tech.</v>
          </cell>
        </row>
        <row r="12">
          <cell r="A12" t="str">
            <v>HUMANRESOURCES - Human Resources &amp; Safety</v>
          </cell>
          <cell r="C12" t="str">
            <v>HUMANRESOURCES - Human Resources &amp; Safety</v>
          </cell>
          <cell r="E12" t="str">
            <v>HUMANRESOURCES - Human Resources &amp; Safety</v>
          </cell>
          <cell r="G12" t="str">
            <v>HUMANRESOURCES - Human Resources &amp; Safety</v>
          </cell>
          <cell r="I12" t="str">
            <v>HUMANRESOURCES - Human Resources &amp; Safety</v>
          </cell>
        </row>
        <row r="13">
          <cell r="A13" t="str">
            <v>INFRASTRAT - Infrastructure Strategy</v>
          </cell>
          <cell r="C13" t="str">
            <v>INFRASTRAT - Infrastructure Strategy</v>
          </cell>
          <cell r="E13" t="str">
            <v>INFRASTRAT - Infrastructure Strategy</v>
          </cell>
          <cell r="G13" t="str">
            <v>INFRASTRAT - Infrastructure Strategy</v>
          </cell>
          <cell r="I13" t="str">
            <v>INFRASTRAT - Infrastructure Strategy</v>
          </cell>
        </row>
        <row r="14">
          <cell r="A14" t="str">
            <v>INFRASTRUCTUREOPERAT - Infrastructure Operations</v>
          </cell>
          <cell r="C14" t="str">
            <v>INFRASTRUCTUREOPERAT - Infrastructure Operations</v>
          </cell>
          <cell r="E14" t="str">
            <v>INFRASTRUCTUREOPERAT - Infrastructure Operations</v>
          </cell>
          <cell r="G14" t="str">
            <v>INFRASTRUCTUREOPERAT - Infrastructure Operations</v>
          </cell>
          <cell r="I14" t="str">
            <v>INFRASTRUCTUREOPERAT - Infrastructure Operations</v>
          </cell>
        </row>
        <row r="15">
          <cell r="A15" t="str">
            <v>OFFICE_MD - Office of Managing Director</v>
          </cell>
          <cell r="C15" t="str">
            <v>OFFICE_MD - Office of Managing Director</v>
          </cell>
          <cell r="E15" t="str">
            <v>OFFICE_MD - Office of Managing Director</v>
          </cell>
          <cell r="G15" t="str">
            <v>OFFICE_MD - Office of Managing Director</v>
          </cell>
          <cell r="I15" t="str">
            <v>OFFICE_MD - Office of Managing Director</v>
          </cell>
        </row>
        <row r="16">
          <cell r="A16" t="str">
            <v>OTHER - Other</v>
          </cell>
          <cell r="C16" t="str">
            <v>OTHER - Other</v>
          </cell>
          <cell r="E16" t="str">
            <v>OTHER - Other</v>
          </cell>
          <cell r="G16" t="str">
            <v>OTHER - Other</v>
          </cell>
          <cell r="I16" t="str">
            <v>OTHER - Other</v>
          </cell>
        </row>
        <row r="17">
          <cell r="A17" t="str">
            <v>RETAIL_TRANS_SERV - Retail Transition Services</v>
          </cell>
          <cell r="C17" t="str">
            <v>RETAIL_TRANS_SERV - Retail Transition Services</v>
          </cell>
          <cell r="E17" t="str">
            <v>RETAIL_TRANS_SERV - Retail Transition Services</v>
          </cell>
          <cell r="G17" t="str">
            <v>RETAIL_TRANS_SERV - Retail Transition Services</v>
          </cell>
          <cell r="I17" t="str">
            <v>RETAIL_TRANS_SERV - Retail Transition Services</v>
          </cell>
        </row>
        <row r="18">
          <cell r="A18" t="str">
            <v>RETAILMANAGEMENT - Retail Management</v>
          </cell>
          <cell r="C18" t="str">
            <v>RETAILMANAGEMENT - Retail Management</v>
          </cell>
          <cell r="E18" t="str">
            <v>RETAILMANAGEMENT - Retail Management</v>
          </cell>
          <cell r="G18" t="str">
            <v>RETAILMANAGEMENT - Retail Management</v>
          </cell>
          <cell r="I18" t="str">
            <v>RETAILMANAGEMENT - Retail Management</v>
          </cell>
        </row>
        <row r="19">
          <cell r="A19" t="str">
            <v>RETAILMARKETING - Retail Marketing</v>
          </cell>
          <cell r="C19" t="str">
            <v>RETAILMARKETING - Retail Marketing</v>
          </cell>
          <cell r="E19" t="str">
            <v>RETAILMARKETING - Retail Marketing</v>
          </cell>
          <cell r="G19" t="str">
            <v>RETAILMARKETING - Retail Marketing</v>
          </cell>
          <cell r="I19" t="str">
            <v>RETAILMARKETING - Retail Marketing</v>
          </cell>
        </row>
        <row r="20">
          <cell r="A20" t="str">
            <v>RETAILSALES - Retail Sales</v>
          </cell>
          <cell r="C20" t="str">
            <v>RETAILSALES - Retail Sales</v>
          </cell>
          <cell r="E20" t="str">
            <v>RETAILSALES - Retail Sales</v>
          </cell>
          <cell r="G20" t="str">
            <v>RETAILSALES - Retail Sales</v>
          </cell>
          <cell r="I20" t="str">
            <v>RETAILSALES - Retail Sales</v>
          </cell>
        </row>
        <row r="21">
          <cell r="A21" t="str">
            <v>SENIOR_MANAGEMENT - Senior Management</v>
          </cell>
          <cell r="C21" t="str">
            <v>SENIOR_MANAGEMENT - Senior Management</v>
          </cell>
          <cell r="E21" t="str">
            <v>SENIOR_MANAGEMENT - Senior Management</v>
          </cell>
          <cell r="G21" t="str">
            <v>SENIOR_MANAGEMENT - Senior Management</v>
          </cell>
          <cell r="I21" t="str">
            <v>SENIOR_MANAGEMENT - Senior Management</v>
          </cell>
        </row>
        <row r="22">
          <cell r="A22" t="str">
            <v>WORKPLACE_RELAT_PROG - Workplace Relations</v>
          </cell>
          <cell r="C22" t="str">
            <v>WORKPLACE_RELAT_PROG - Workplace Relations</v>
          </cell>
          <cell r="E22" t="str">
            <v>WORKPLACE_RELAT_PROG - Workplace Relations</v>
          </cell>
          <cell r="G22" t="str">
            <v>WORKPLACE_RELAT_PROG - Workplace Relations</v>
          </cell>
          <cell r="I22" t="str">
            <v>WORKPLACE_RELAT_PROG - Workplace Relations</v>
          </cell>
        </row>
        <row r="24">
          <cell r="A24" t="str">
            <v>INSERT ROWS ABOVE THIS LINE</v>
          </cell>
          <cell r="C24" t="str">
            <v>INSERT ROWS ABOVE THIS LINE</v>
          </cell>
          <cell r="E24" t="str">
            <v>INSERT ROWS ABOVE THIS LINE</v>
          </cell>
          <cell r="G24" t="str">
            <v>INSERT ROWS ABOVE THIS LINE</v>
          </cell>
          <cell r="I24" t="str">
            <v>INSERT ROWS ABOVE THIS LINE</v>
          </cell>
        </row>
      </sheetData>
      <sheetData sheetId="86"/>
      <sheetData sheetId="87"/>
      <sheetData sheetId="88"/>
      <sheetData sheetId="89">
        <row r="1">
          <cell r="A1" t="str">
            <v>This sheet feeds into the OH workings 2012 sheet. It takes the rates from the 2012 Data page and adjusts for the Retail sensitivity as required.</v>
          </cell>
        </row>
      </sheetData>
      <sheetData sheetId="90">
        <row r="1">
          <cell r="A1" t="str">
            <v>This data is coped from TROMO FINALE - OHs input sheet (from Jess McInnes in Finance) and the 2012 Allocation Rates page. Port drive: Infrastructure Strategy/Commercial Strategy/2014 AER Determination/Finance Lead/Finance Stream/Mini submission/global modelling/Final Model/TROMO FINALE.xlsx</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A1:K22"/>
  <sheetViews>
    <sheetView showGridLines="0" zoomScaleNormal="100" workbookViewId="0">
      <selection activeCell="F9" sqref="F9"/>
    </sheetView>
  </sheetViews>
  <sheetFormatPr defaultColWidth="9.140625" defaultRowHeight="12.75"/>
  <cols>
    <col min="1" max="1" width="2.85546875" style="4" customWidth="1"/>
    <col min="2" max="2" width="25.140625" style="4" customWidth="1"/>
    <col min="3" max="3" width="13.28515625" style="4" bestFit="1" customWidth="1"/>
    <col min="4" max="4" width="11" style="4" customWidth="1"/>
    <col min="5" max="5" width="32" style="5" customWidth="1"/>
    <col min="6" max="7" width="11" style="4" customWidth="1"/>
    <col min="8" max="8" width="33.5703125" style="5" bestFit="1" customWidth="1"/>
    <col min="9" max="9" width="11" style="4" customWidth="1"/>
    <col min="10" max="16384" width="9.140625" style="4"/>
  </cols>
  <sheetData>
    <row r="1" spans="1:11">
      <c r="B1" s="4" t="str">
        <f>'Pricing Summary'!C1</f>
        <v>2020/21</v>
      </c>
    </row>
    <row r="2" spans="1:11">
      <c r="B2" s="8" t="str">
        <f>VLOOKUP($B$1,'Pricing Summary'!$N$5:$S$9,2,FALSE)</f>
        <v>Effective from 1 July 2020</v>
      </c>
    </row>
    <row r="3" spans="1:11" ht="15" customHeight="1">
      <c r="D3" s="125"/>
      <c r="E3" s="125"/>
      <c r="F3" s="125"/>
      <c r="G3" s="125"/>
      <c r="H3" s="125"/>
      <c r="I3" s="125"/>
    </row>
    <row r="4" spans="1:11">
      <c r="B4" s="2" t="s">
        <v>25</v>
      </c>
      <c r="C4" s="6"/>
      <c r="D4" s="125"/>
      <c r="E4" s="125"/>
      <c r="F4" s="125"/>
      <c r="G4" s="125"/>
      <c r="H4" s="125"/>
      <c r="I4" s="125"/>
      <c r="J4" s="6"/>
      <c r="K4" s="6"/>
    </row>
    <row r="5" spans="1:11">
      <c r="B5" s="2" t="str">
        <f>"MSC Rate Table - "&amp;VLOOKUP($B$1,'Pricing Summary'!$N$5:$S$9,3,FALSE)</f>
        <v>MSC Rate Table - $2020-21</v>
      </c>
      <c r="C5" s="6"/>
      <c r="E5" s="7"/>
      <c r="F5" s="6"/>
      <c r="H5" s="7"/>
      <c r="I5" s="6"/>
      <c r="J5" s="6"/>
      <c r="K5" s="6"/>
    </row>
    <row r="6" spans="1:11" ht="13.5" thickBot="1">
      <c r="A6" s="8"/>
      <c r="B6" s="6"/>
      <c r="C6" s="6"/>
      <c r="E6" s="7"/>
      <c r="F6" s="6"/>
      <c r="H6" s="7"/>
      <c r="I6" s="6"/>
      <c r="J6" s="6"/>
      <c r="K6" s="6"/>
    </row>
    <row r="7" spans="1:11" ht="25.5" customHeight="1" thickBot="1">
      <c r="B7" s="10"/>
      <c r="C7" s="9"/>
      <c r="D7" s="126" t="s">
        <v>27</v>
      </c>
      <c r="E7" s="126"/>
      <c r="F7" s="127"/>
      <c r="G7" s="128" t="s">
        <v>35</v>
      </c>
      <c r="H7" s="126"/>
      <c r="I7" s="127"/>
    </row>
    <row r="8" spans="1:11" ht="39.75" thickTop="1" thickBot="1">
      <c r="B8" s="11" t="s">
        <v>4</v>
      </c>
      <c r="C8" s="3" t="s">
        <v>5</v>
      </c>
      <c r="D8" s="3" t="s">
        <v>6</v>
      </c>
      <c r="E8" s="3" t="s">
        <v>7</v>
      </c>
      <c r="F8" s="3" t="s">
        <v>8</v>
      </c>
      <c r="G8" s="3" t="s">
        <v>6</v>
      </c>
      <c r="H8" s="3" t="s">
        <v>7</v>
      </c>
      <c r="I8" s="3" t="s">
        <v>8</v>
      </c>
    </row>
    <row r="9" spans="1:11" ht="33" customHeight="1" thickTop="1">
      <c r="B9" s="13" t="s">
        <v>0</v>
      </c>
      <c r="C9" s="14" t="s">
        <v>9</v>
      </c>
      <c r="D9" s="46" t="s">
        <v>40</v>
      </c>
      <c r="E9" s="16" t="s">
        <v>10</v>
      </c>
      <c r="F9" s="35">
        <f>HLOOKUP($B$1,'Pricing Summary'!$B$12:$G$18,3,FALSE)</f>
        <v>22.94470892731184</v>
      </c>
      <c r="G9" s="15" t="s">
        <v>11</v>
      </c>
      <c r="H9" s="16" t="s">
        <v>12</v>
      </c>
      <c r="I9" s="32">
        <f>HLOOKUP($B$1,'Pricing Summary'!$B$20:$G$26,3,FALSE)</f>
        <v>10.070000105843018</v>
      </c>
    </row>
    <row r="10" spans="1:11" ht="33" customHeight="1">
      <c r="B10" s="17" t="s">
        <v>1</v>
      </c>
      <c r="C10" s="18" t="s">
        <v>13</v>
      </c>
      <c r="D10" s="47" t="s">
        <v>41</v>
      </c>
      <c r="E10" s="20" t="s">
        <v>14</v>
      </c>
      <c r="F10" s="43">
        <f>HLOOKUP($B$1,'Pricing Summary'!$B$12:$G$18,4,FALSE)</f>
        <v>34.417063390967755</v>
      </c>
      <c r="G10" s="19" t="s">
        <v>15</v>
      </c>
      <c r="H10" s="20" t="s">
        <v>16</v>
      </c>
      <c r="I10" s="33">
        <f>HLOOKUP($B$1,'Pricing Summary'!$B$20:$G$26,4,FALSE)</f>
        <v>14.654715601186183</v>
      </c>
    </row>
    <row r="11" spans="1:11" ht="33" customHeight="1">
      <c r="B11" s="21" t="s">
        <v>17</v>
      </c>
      <c r="C11" s="22" t="s">
        <v>18</v>
      </c>
      <c r="D11" s="48" t="s">
        <v>40</v>
      </c>
      <c r="E11" s="24" t="s">
        <v>10</v>
      </c>
      <c r="F11" s="44">
        <f>HLOOKUP($B$1,'Pricing Summary'!$B$12:$G$18,5,FALSE)</f>
        <v>22.94470892731184</v>
      </c>
      <c r="G11" s="23" t="s">
        <v>11</v>
      </c>
      <c r="H11" s="24" t="s">
        <v>12</v>
      </c>
      <c r="I11" s="34">
        <f>HLOOKUP($B$1,'Pricing Summary'!$B$20:$G$26,5,FALSE)</f>
        <v>10.070000105843018</v>
      </c>
    </row>
    <row r="12" spans="1:11" ht="33" customHeight="1">
      <c r="B12" s="17" t="s">
        <v>19</v>
      </c>
      <c r="C12" s="12" t="s">
        <v>20</v>
      </c>
      <c r="D12" s="47" t="s">
        <v>41</v>
      </c>
      <c r="E12" s="20" t="s">
        <v>14</v>
      </c>
      <c r="F12" s="43">
        <f>HLOOKUP($B$1,'Pricing Summary'!$B$12:$G$18,6,FALSE)</f>
        <v>34.417063390967755</v>
      </c>
      <c r="G12" s="19" t="s">
        <v>15</v>
      </c>
      <c r="H12" s="20" t="s">
        <v>16</v>
      </c>
      <c r="I12" s="33">
        <f>HLOOKUP($B$1,'Pricing Summary'!$B$20:$G$26,6,FALSE)</f>
        <v>14.654715601186183</v>
      </c>
    </row>
    <row r="13" spans="1:11" ht="33" customHeight="1" thickBot="1">
      <c r="B13" s="36" t="s">
        <v>2</v>
      </c>
      <c r="C13" s="37" t="s">
        <v>21</v>
      </c>
      <c r="D13" s="49" t="s">
        <v>42</v>
      </c>
      <c r="E13" s="39" t="s">
        <v>22</v>
      </c>
      <c r="F13" s="45">
        <f>HLOOKUP($B$1,'Pricing Summary'!$B$12:$G$18,7,FALSE)</f>
        <v>5.73617723182796</v>
      </c>
      <c r="G13" s="38" t="s">
        <v>23</v>
      </c>
      <c r="H13" s="39" t="s">
        <v>24</v>
      </c>
      <c r="I13" s="40">
        <f>HLOOKUP($B$1,'Pricing Summary'!$B$20:$G$26,7,FALSE)</f>
        <v>4.584715495343163</v>
      </c>
    </row>
    <row r="15" spans="1:11" ht="24" customHeight="1">
      <c r="A15" s="5"/>
      <c r="B15" s="5"/>
      <c r="C15" s="5"/>
      <c r="D15" s="41"/>
    </row>
    <row r="16" spans="1:11">
      <c r="A16" s="5"/>
      <c r="B16" s="5"/>
      <c r="C16" s="5"/>
      <c r="D16" s="5"/>
    </row>
    <row r="17" spans="1:9" ht="30" customHeight="1">
      <c r="A17" s="1"/>
      <c r="B17" s="1"/>
      <c r="C17" s="1"/>
      <c r="D17" s="1"/>
      <c r="E17" s="1"/>
      <c r="F17" s="1"/>
      <c r="G17" s="1"/>
      <c r="H17" s="1"/>
      <c r="I17" s="1"/>
    </row>
    <row r="18" spans="1:9" ht="30" customHeight="1">
      <c r="A18" s="6"/>
      <c r="B18" s="6"/>
      <c r="C18" s="6"/>
      <c r="D18" s="6"/>
      <c r="E18" s="6"/>
      <c r="F18" s="6"/>
      <c r="G18" s="6"/>
      <c r="H18" s="6"/>
      <c r="I18" s="6"/>
    </row>
    <row r="19" spans="1:9" ht="30" customHeight="1">
      <c r="A19" s="5"/>
      <c r="B19" s="5"/>
      <c r="C19" s="5"/>
      <c r="D19" s="5"/>
    </row>
    <row r="20" spans="1:9" ht="30" customHeight="1">
      <c r="A20" s="5"/>
      <c r="B20" s="5"/>
      <c r="C20" s="5"/>
      <c r="D20" s="5"/>
    </row>
    <row r="21" spans="1:9" ht="30" customHeight="1">
      <c r="A21" s="5"/>
      <c r="B21" s="5"/>
      <c r="C21" s="5"/>
      <c r="D21" s="5"/>
    </row>
    <row r="22" spans="1:9" ht="30" customHeight="1">
      <c r="A22" s="5"/>
      <c r="B22" s="5"/>
      <c r="C22" s="5"/>
      <c r="D22" s="5"/>
    </row>
  </sheetData>
  <mergeCells count="4">
    <mergeCell ref="G3:I4"/>
    <mergeCell ref="D3:F4"/>
    <mergeCell ref="D7:F7"/>
    <mergeCell ref="G7:I7"/>
  </mergeCells>
  <pageMargins left="0.7" right="0.7" top="0.75" bottom="0.75" header="0.3" footer="0.3"/>
  <pageSetup paperSize="8"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3"/>
  <sheetViews>
    <sheetView showGridLines="0" zoomScaleNormal="100" workbookViewId="0">
      <selection activeCell="F8" sqref="F8"/>
    </sheetView>
  </sheetViews>
  <sheetFormatPr defaultColWidth="9.140625" defaultRowHeight="12.75"/>
  <cols>
    <col min="1" max="1" width="2.85546875" style="4" customWidth="1"/>
    <col min="2" max="2" width="23.5703125" style="4" customWidth="1"/>
    <col min="3" max="3" width="13.28515625" style="4" bestFit="1" customWidth="1"/>
    <col min="4" max="4" width="14.140625" style="4" customWidth="1"/>
    <col min="5" max="5" width="32" style="5" customWidth="1"/>
    <col min="6" max="7" width="11" style="4" customWidth="1"/>
    <col min="8" max="8" width="33.5703125" style="5" bestFit="1" customWidth="1"/>
    <col min="9" max="9" width="11" style="4" customWidth="1"/>
    <col min="10" max="16384" width="9.140625" style="4"/>
  </cols>
  <sheetData>
    <row r="1" spans="1:11">
      <c r="B1" s="8" t="str">
        <f>'MSC Price List'!B2</f>
        <v>Effective from 1 July 2020</v>
      </c>
    </row>
    <row r="2" spans="1:11">
      <c r="C2" s="4" t="s">
        <v>26</v>
      </c>
      <c r="D2" s="8">
        <f>VLOOKUP('Pricing Summary'!$C$1,'Pricing Summary'!$N$5:$S$9,4,FALSE)</f>
        <v>365</v>
      </c>
    </row>
    <row r="3" spans="1:11">
      <c r="B3" s="2" t="s">
        <v>25</v>
      </c>
      <c r="C3" s="6"/>
      <c r="D3" s="6"/>
      <c r="E3" s="7"/>
      <c r="F3" s="6"/>
      <c r="G3" s="6"/>
      <c r="H3" s="7"/>
      <c r="I3" s="6"/>
      <c r="J3" s="6"/>
      <c r="K3" s="6"/>
    </row>
    <row r="4" spans="1:11">
      <c r="B4" s="2" t="str">
        <f>'MSC Price List'!B5</f>
        <v>MSC Rate Table - $2020-21</v>
      </c>
      <c r="C4" s="6"/>
      <c r="D4" s="6"/>
      <c r="E4" s="7"/>
      <c r="F4" s="6"/>
      <c r="G4" s="6"/>
      <c r="H4" s="7"/>
      <c r="I4" s="6"/>
      <c r="J4" s="6"/>
      <c r="K4" s="6"/>
    </row>
    <row r="5" spans="1:11" ht="13.5" thickBot="1">
      <c r="A5" s="8"/>
      <c r="B5" s="6"/>
      <c r="C5" s="6"/>
      <c r="D5" s="6"/>
      <c r="E5" s="7"/>
      <c r="F5" s="6"/>
      <c r="G5" s="6"/>
      <c r="H5" s="7"/>
      <c r="I5" s="6"/>
      <c r="J5" s="6"/>
      <c r="K5" s="6"/>
    </row>
    <row r="6" spans="1:11" ht="25.5" customHeight="1">
      <c r="B6" s="10"/>
      <c r="C6" s="9"/>
      <c r="D6" s="129" t="s">
        <v>27</v>
      </c>
      <c r="E6" s="129"/>
      <c r="F6" s="130"/>
      <c r="G6" s="131" t="s">
        <v>35</v>
      </c>
      <c r="H6" s="129"/>
      <c r="I6" s="132"/>
    </row>
    <row r="7" spans="1:11" ht="38.25">
      <c r="B7" s="75" t="s">
        <v>4</v>
      </c>
      <c r="C7" s="75" t="s">
        <v>5</v>
      </c>
      <c r="D7" s="75" t="s">
        <v>6</v>
      </c>
      <c r="E7" s="75" t="s">
        <v>7</v>
      </c>
      <c r="F7" s="78" t="s">
        <v>43</v>
      </c>
      <c r="G7" s="83" t="s">
        <v>6</v>
      </c>
      <c r="H7" s="76" t="s">
        <v>7</v>
      </c>
      <c r="I7" s="77" t="s">
        <v>43</v>
      </c>
    </row>
    <row r="8" spans="1:11" ht="25.5">
      <c r="B8" s="50" t="s">
        <v>0</v>
      </c>
      <c r="C8" s="51" t="s">
        <v>9</v>
      </c>
      <c r="D8" s="52" t="s">
        <v>40</v>
      </c>
      <c r="E8" s="53" t="s">
        <v>10</v>
      </c>
      <c r="F8" s="79">
        <f>ROUND('MSC Price List'!F9/'MSC Price List_$Day'!$D$2,5)</f>
        <v>6.2859999999999999E-2</v>
      </c>
      <c r="G8" s="84" t="s">
        <v>11</v>
      </c>
      <c r="H8" s="53" t="s">
        <v>12</v>
      </c>
      <c r="I8" s="54">
        <f>ROUND('MSC Price List'!I9/'MSC Price List_$Day'!$D$2,5)</f>
        <v>2.759E-2</v>
      </c>
    </row>
    <row r="9" spans="1:11" ht="42" customHeight="1">
      <c r="B9" s="17" t="s">
        <v>1</v>
      </c>
      <c r="C9" s="18" t="s">
        <v>13</v>
      </c>
      <c r="D9" s="47" t="s">
        <v>41</v>
      </c>
      <c r="E9" s="20" t="s">
        <v>14</v>
      </c>
      <c r="F9" s="80">
        <f>ROUND('MSC Price List'!F10/'MSC Price List_$Day'!$D$2,5)</f>
        <v>9.4289999999999999E-2</v>
      </c>
      <c r="G9" s="85" t="s">
        <v>15</v>
      </c>
      <c r="H9" s="20" t="s">
        <v>16</v>
      </c>
      <c r="I9" s="26">
        <f>ROUND('MSC Price List'!I10/'MSC Price List_$Day'!$D$2,5)</f>
        <v>4.0149999999999998E-2</v>
      </c>
    </row>
    <row r="10" spans="1:11" ht="33" customHeight="1">
      <c r="B10" s="21" t="s">
        <v>17</v>
      </c>
      <c r="C10" s="22" t="s">
        <v>18</v>
      </c>
      <c r="D10" s="48" t="s">
        <v>44</v>
      </c>
      <c r="E10" s="24" t="s">
        <v>10</v>
      </c>
      <c r="F10" s="81">
        <f>ROUND('MSC Price List'!F11/'MSC Price List_$Day'!$D$2,5)</f>
        <v>6.2859999999999999E-2</v>
      </c>
      <c r="G10" s="86" t="s">
        <v>38</v>
      </c>
      <c r="H10" s="24" t="s">
        <v>12</v>
      </c>
      <c r="I10" s="27">
        <f>ROUND('MSC Price List'!I11/'MSC Price List_$Day'!$D$2,5)</f>
        <v>2.759E-2</v>
      </c>
    </row>
    <row r="11" spans="1:11" ht="33" customHeight="1">
      <c r="B11" s="17" t="s">
        <v>19</v>
      </c>
      <c r="C11" s="12" t="s">
        <v>20</v>
      </c>
      <c r="D11" s="47" t="s">
        <v>45</v>
      </c>
      <c r="E11" s="20" t="s">
        <v>14</v>
      </c>
      <c r="F11" s="80">
        <f>ROUND('MSC Price List'!F12/'MSC Price List_$Day'!$D$2,5)</f>
        <v>9.4289999999999999E-2</v>
      </c>
      <c r="G11" s="85" t="s">
        <v>39</v>
      </c>
      <c r="H11" s="20" t="s">
        <v>16</v>
      </c>
      <c r="I11" s="26">
        <f>ROUND('MSC Price List'!I12/'MSC Price List_$Day'!$D$2,5)</f>
        <v>4.0149999999999998E-2</v>
      </c>
    </row>
    <row r="12" spans="1:11" ht="25.5">
      <c r="B12" s="21" t="s">
        <v>67</v>
      </c>
      <c r="C12" s="22" t="s">
        <v>69</v>
      </c>
      <c r="D12" s="48" t="s">
        <v>42</v>
      </c>
      <c r="E12" s="24" t="s">
        <v>22</v>
      </c>
      <c r="F12" s="81">
        <f>ROUND('MSC Price List'!F13/'MSC Price List_$Day'!$D$2,5)</f>
        <v>1.5720000000000001E-2</v>
      </c>
      <c r="G12" s="87" t="s">
        <v>72</v>
      </c>
      <c r="H12" s="24" t="s">
        <v>24</v>
      </c>
      <c r="I12" s="27">
        <f>ROUND('MSC Price List'!I13/'MSC Price List_$Day'!$D$2,5)</f>
        <v>1.256E-2</v>
      </c>
    </row>
    <row r="13" spans="1:11" ht="26.25" thickBot="1">
      <c r="B13" s="36" t="s">
        <v>68</v>
      </c>
      <c r="C13" s="74" t="s">
        <v>70</v>
      </c>
      <c r="D13" s="49" t="s">
        <v>71</v>
      </c>
      <c r="E13" s="39" t="s">
        <v>22</v>
      </c>
      <c r="F13" s="82">
        <f>F12</f>
        <v>1.5720000000000001E-2</v>
      </c>
      <c r="G13" s="88" t="s">
        <v>73</v>
      </c>
      <c r="H13" s="39" t="s">
        <v>24</v>
      </c>
      <c r="I13" s="42">
        <f>I12</f>
        <v>1.256E-2</v>
      </c>
    </row>
  </sheetData>
  <mergeCells count="2">
    <mergeCell ref="D6:F6"/>
    <mergeCell ref="G6:I6"/>
  </mergeCells>
  <pageMargins left="0.7" right="0.7" top="0.75" bottom="0.75" header="0.3" footer="0.3"/>
  <pageSetup paperSize="8"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11068-2302-4B67-AFEE-194D60A2B957}">
  <sheetPr>
    <tabColor theme="8" tint="-0.249977111117893"/>
    <pageSetUpPr fitToPage="1"/>
  </sheetPr>
  <dimension ref="A1:K22"/>
  <sheetViews>
    <sheetView showGridLines="0" tabSelected="1" zoomScaleNormal="100" workbookViewId="0">
      <selection activeCell="E25" sqref="E25"/>
    </sheetView>
  </sheetViews>
  <sheetFormatPr defaultColWidth="9.140625" defaultRowHeight="12.75"/>
  <cols>
    <col min="1" max="1" width="2.85546875" style="4" customWidth="1"/>
    <col min="2" max="2" width="25.140625" style="4" customWidth="1"/>
    <col min="3" max="3" width="22.28515625" style="4" customWidth="1"/>
    <col min="4" max="4" width="12.28515625" style="5" customWidth="1"/>
    <col min="5" max="5" width="33.5703125" style="4" bestFit="1" customWidth="1"/>
    <col min="6" max="9" width="8.7109375" style="4" customWidth="1"/>
    <col min="10" max="16384" width="9.140625" style="4"/>
  </cols>
  <sheetData>
    <row r="1" spans="1:11">
      <c r="B1" s="4" t="str">
        <f>'Pricing Summary'!C1</f>
        <v>2020/21</v>
      </c>
    </row>
    <row r="2" spans="1:11">
      <c r="B2" s="8" t="str">
        <f>VLOOKUP($B$1,'Pricing Summary'!$N$5:$S$9,2,FALSE)</f>
        <v>Effective from 1 July 2020</v>
      </c>
    </row>
    <row r="3" spans="1:11" ht="15" customHeight="1">
      <c r="C3" s="125"/>
      <c r="D3" s="125"/>
      <c r="E3" s="125"/>
      <c r="F3" s="125"/>
    </row>
    <row r="4" spans="1:11">
      <c r="B4" s="2" t="s">
        <v>25</v>
      </c>
      <c r="C4" s="125"/>
      <c r="D4" s="125"/>
      <c r="E4" s="125"/>
      <c r="F4" s="125"/>
      <c r="G4" s="6"/>
    </row>
    <row r="5" spans="1:11">
      <c r="B5" s="2" t="str">
        <f>"MSC Rate Table - "&amp;VLOOKUP($B$1,'Pricing Summary'!$N$5:$S$9,3,FALSE)</f>
        <v>MSC Rate Table - $2020-21</v>
      </c>
      <c r="D5" s="7"/>
      <c r="E5" s="6"/>
      <c r="G5" s="6"/>
    </row>
    <row r="6" spans="1:11" ht="13.5" thickBot="1">
      <c r="A6" s="8"/>
      <c r="B6" s="6"/>
      <c r="D6" s="7"/>
      <c r="E6" s="6"/>
      <c r="G6" s="6"/>
    </row>
    <row r="7" spans="1:11" ht="14.25" customHeight="1">
      <c r="C7" s="133" t="s">
        <v>4</v>
      </c>
      <c r="D7" s="133" t="s">
        <v>6</v>
      </c>
      <c r="E7" s="133" t="s">
        <v>7</v>
      </c>
      <c r="F7" s="136" t="s">
        <v>75</v>
      </c>
      <c r="G7" s="137"/>
      <c r="H7" s="137"/>
      <c r="I7" s="138"/>
    </row>
    <row r="8" spans="1:11" ht="13.5" thickBot="1">
      <c r="C8" s="135"/>
      <c r="D8" s="135"/>
      <c r="E8" s="135"/>
      <c r="F8" s="122" t="s">
        <v>29</v>
      </c>
      <c r="G8" s="123" t="s">
        <v>30</v>
      </c>
      <c r="H8" s="123" t="s">
        <v>31</v>
      </c>
      <c r="I8" s="124" t="s">
        <v>32</v>
      </c>
    </row>
    <row r="9" spans="1:11" ht="25.5" customHeight="1">
      <c r="B9" s="133" t="s">
        <v>77</v>
      </c>
      <c r="C9" s="98" t="s">
        <v>0</v>
      </c>
      <c r="D9" s="99" t="s">
        <v>40</v>
      </c>
      <c r="E9" s="100" t="s">
        <v>10</v>
      </c>
      <c r="F9" s="101">
        <f>HLOOKUP(F$8,'Pricing Summary'!$B$12:$G$18,3,FALSE)</f>
        <v>22.94470892731184</v>
      </c>
      <c r="G9" s="102">
        <f>HLOOKUP(G$8,'Pricing Summary'!$B$12:$G$18,3,FALSE)</f>
        <v>23.786884773376716</v>
      </c>
      <c r="H9" s="102">
        <f>HLOOKUP(H$8,'Pricing Summary'!$B$12:$G$18,3,FALSE)</f>
        <v>25.852745413266266</v>
      </c>
      <c r="I9" s="102">
        <f>HLOOKUP(I$8,'Pricing Summary'!$B$12:$G$18,3,FALSE)</f>
        <v>27.885155754363158</v>
      </c>
      <c r="K9" s="97"/>
    </row>
    <row r="10" spans="1:11" ht="24">
      <c r="B10" s="134"/>
      <c r="C10" s="103" t="s">
        <v>1</v>
      </c>
      <c r="D10" s="104" t="s">
        <v>41</v>
      </c>
      <c r="E10" s="105" t="s">
        <v>14</v>
      </c>
      <c r="F10" s="106">
        <f>HLOOKUP(F$8,'Pricing Summary'!$B$12:$G$18,4,FALSE)</f>
        <v>34.417063390967755</v>
      </c>
      <c r="G10" s="107">
        <f>HLOOKUP(G$8,'Pricing Summary'!$B$12:$G$18,4,FALSE)</f>
        <v>35.680327160065069</v>
      </c>
      <c r="H10" s="107">
        <f>HLOOKUP(H$8,'Pricing Summary'!$B$12:$G$18,4,FALSE)</f>
        <v>38.779118119899394</v>
      </c>
      <c r="I10" s="107">
        <f>HLOOKUP(I$8,'Pricing Summary'!$B$12:$G$18,4,FALSE)</f>
        <v>41.827733631544731</v>
      </c>
    </row>
    <row r="11" spans="1:11" ht="24">
      <c r="B11" s="134"/>
      <c r="C11" s="108" t="s">
        <v>17</v>
      </c>
      <c r="D11" s="109" t="s">
        <v>40</v>
      </c>
      <c r="E11" s="110" t="s">
        <v>10</v>
      </c>
      <c r="F11" s="111">
        <f>HLOOKUP(F$8,'Pricing Summary'!$B$12:$G$18,5,FALSE)</f>
        <v>22.94470892731184</v>
      </c>
      <c r="G11" s="112">
        <f>HLOOKUP(G$8,'Pricing Summary'!$B$12:$G$18,5,FALSE)</f>
        <v>23.786884773376716</v>
      </c>
      <c r="H11" s="112">
        <f>HLOOKUP(H$8,'Pricing Summary'!$B$12:$G$18,5,FALSE)</f>
        <v>25.852745413266266</v>
      </c>
      <c r="I11" s="112">
        <f>HLOOKUP(I$8,'Pricing Summary'!$B$12:$G$18,5,FALSE)</f>
        <v>27.885155754363158</v>
      </c>
    </row>
    <row r="12" spans="1:11" ht="24">
      <c r="B12" s="134"/>
      <c r="C12" s="103" t="s">
        <v>19</v>
      </c>
      <c r="D12" s="104" t="s">
        <v>41</v>
      </c>
      <c r="E12" s="105" t="s">
        <v>14</v>
      </c>
      <c r="F12" s="106">
        <f>HLOOKUP(F$8,'Pricing Summary'!$B$12:$G$18,6,FALSE)</f>
        <v>34.417063390967755</v>
      </c>
      <c r="G12" s="107">
        <f>HLOOKUP(G$8,'Pricing Summary'!$B$12:$G$18,6,FALSE)</f>
        <v>35.680327160065069</v>
      </c>
      <c r="H12" s="107">
        <f>HLOOKUP(H$8,'Pricing Summary'!$B$12:$G$18,6,FALSE)</f>
        <v>38.779118119899394</v>
      </c>
      <c r="I12" s="107">
        <f>HLOOKUP(I$8,'Pricing Summary'!$B$12:$G$18,6,FALSE)</f>
        <v>41.827733631544731</v>
      </c>
    </row>
    <row r="13" spans="1:11" ht="24.75" thickBot="1">
      <c r="B13" s="135"/>
      <c r="C13" s="113" t="s">
        <v>2</v>
      </c>
      <c r="D13" s="114" t="s">
        <v>42</v>
      </c>
      <c r="E13" s="115" t="s">
        <v>22</v>
      </c>
      <c r="F13" s="116">
        <f>HLOOKUP(F$8,'Pricing Summary'!$B$12:$G$18,7,FALSE)</f>
        <v>5.73617723182796</v>
      </c>
      <c r="G13" s="117">
        <f>HLOOKUP(G$8,'Pricing Summary'!$B$12:$G$18,7,FALSE)</f>
        <v>5.946721193344179</v>
      </c>
      <c r="H13" s="117">
        <f>HLOOKUP(H$8,'Pricing Summary'!$B$12:$G$18,7,FALSE)</f>
        <v>6.4631863533165665</v>
      </c>
      <c r="I13" s="117">
        <f>HLOOKUP(I$8,'Pricing Summary'!$B$12:$G$18,7,FALSE)</f>
        <v>6.9712889385907895</v>
      </c>
    </row>
    <row r="14" spans="1:11" ht="21" customHeight="1">
      <c r="B14" s="133" t="s">
        <v>76</v>
      </c>
      <c r="C14" s="98" t="s">
        <v>0</v>
      </c>
      <c r="D14" s="118" t="s">
        <v>11</v>
      </c>
      <c r="E14" s="100" t="s">
        <v>12</v>
      </c>
      <c r="F14" s="101">
        <f>HLOOKUP(F$8,'Pricing Summary'!$B$20:$G$26,3,FALSE)</f>
        <v>10.070000105843018</v>
      </c>
      <c r="G14" s="102">
        <f>HLOOKUP(G$8,'Pricing Summary'!$B$20:$G$26,3,FALSE)</f>
        <v>9.9632943752099656</v>
      </c>
      <c r="H14" s="102">
        <f>HLOOKUP(H$8,'Pricing Summary'!$B$20:$G$26,3,FALSE)</f>
        <v>9.8890763326887132</v>
      </c>
      <c r="I14" s="102">
        <f>HLOOKUP(I$8,'Pricing Summary'!$B$20:$G$26,3,FALSE)</f>
        <v>9.8211624880016046</v>
      </c>
    </row>
    <row r="15" spans="1:11" ht="21" customHeight="1">
      <c r="A15" s="5"/>
      <c r="B15" s="134"/>
      <c r="C15" s="103" t="s">
        <v>1</v>
      </c>
      <c r="D15" s="119" t="s">
        <v>15</v>
      </c>
      <c r="E15" s="105" t="s">
        <v>16</v>
      </c>
      <c r="F15" s="106">
        <f>HLOOKUP(F$8,'Pricing Summary'!$B$20:$G$26,4,FALSE)</f>
        <v>14.654715601186183</v>
      </c>
      <c r="G15" s="107">
        <f>HLOOKUP(G$8,'Pricing Summary'!$B$20:$G$26,4,FALSE)</f>
        <v>14.499428399695807</v>
      </c>
      <c r="H15" s="107">
        <f>HLOOKUP(H$8,'Pricing Summary'!$B$20:$G$26,4,FALSE)</f>
        <v>14.391420028872195</v>
      </c>
      <c r="I15" s="107">
        <f>HLOOKUP(I$8,'Pricing Summary'!$B$20:$G$26,4,FALSE)</f>
        <v>14.292586059774697</v>
      </c>
    </row>
    <row r="16" spans="1:11" ht="21" customHeight="1">
      <c r="A16" s="5"/>
      <c r="B16" s="134"/>
      <c r="C16" s="108" t="s">
        <v>17</v>
      </c>
      <c r="D16" s="120" t="s">
        <v>11</v>
      </c>
      <c r="E16" s="110" t="s">
        <v>12</v>
      </c>
      <c r="F16" s="111">
        <f>HLOOKUP(F$8,'Pricing Summary'!$B$20:$G$26,5,FALSE)</f>
        <v>10.070000105843018</v>
      </c>
      <c r="G16" s="112">
        <f>HLOOKUP(G$8,'Pricing Summary'!$B$20:$G$26,5,FALSE)</f>
        <v>9.9632943752099656</v>
      </c>
      <c r="H16" s="112">
        <f>HLOOKUP(H$8,'Pricing Summary'!$B$20:$G$26,5,FALSE)</f>
        <v>9.8890763326887132</v>
      </c>
      <c r="I16" s="112">
        <f>HLOOKUP(I$8,'Pricing Summary'!$B$20:$G$26,5,FALSE)</f>
        <v>9.8211624880016046</v>
      </c>
    </row>
    <row r="17" spans="1:9" ht="21" customHeight="1">
      <c r="A17" s="1"/>
      <c r="B17" s="134"/>
      <c r="C17" s="103" t="s">
        <v>19</v>
      </c>
      <c r="D17" s="119" t="s">
        <v>15</v>
      </c>
      <c r="E17" s="105" t="s">
        <v>16</v>
      </c>
      <c r="F17" s="106">
        <f>HLOOKUP(F$8,'Pricing Summary'!$B$20:$G$26,6,FALSE)</f>
        <v>14.654715601186183</v>
      </c>
      <c r="G17" s="107">
        <f>HLOOKUP(G$8,'Pricing Summary'!$B$20:$G$26,6,FALSE)</f>
        <v>14.499428399695807</v>
      </c>
      <c r="H17" s="107">
        <f>HLOOKUP(H$8,'Pricing Summary'!$B$20:$G$26,6,FALSE)</f>
        <v>14.391420028872195</v>
      </c>
      <c r="I17" s="107">
        <f>HLOOKUP(I$8,'Pricing Summary'!$B$20:$G$26,6,FALSE)</f>
        <v>14.292586059774697</v>
      </c>
    </row>
    <row r="18" spans="1:9" ht="21" customHeight="1" thickBot="1">
      <c r="A18" s="6"/>
      <c r="B18" s="135"/>
      <c r="C18" s="113" t="s">
        <v>2</v>
      </c>
      <c r="D18" s="121" t="s">
        <v>23</v>
      </c>
      <c r="E18" s="115" t="s">
        <v>24</v>
      </c>
      <c r="F18" s="116">
        <f>HLOOKUP(F$8,'Pricing Summary'!$B$20:$G$26,7,FALSE)</f>
        <v>4.584715495343163</v>
      </c>
      <c r="G18" s="117">
        <f>HLOOKUP(G$8,'Pricing Summary'!$B$20:$G$26,7,FALSE)</f>
        <v>4.5361340244858388</v>
      </c>
      <c r="H18" s="117">
        <f>HLOOKUP(H$8,'Pricing Summary'!$B$20:$G$26,7,FALSE)</f>
        <v>4.5023436961834795</v>
      </c>
      <c r="I18" s="117">
        <f>HLOOKUP(I$8,'Pricing Summary'!$B$20:$G$26,7,FALSE)</f>
        <v>4.471423571773089</v>
      </c>
    </row>
    <row r="19" spans="1:9">
      <c r="A19" s="5"/>
      <c r="C19" s="94" t="s">
        <v>74</v>
      </c>
    </row>
    <row r="20" spans="1:9">
      <c r="A20" s="5"/>
      <c r="B20" s="5"/>
      <c r="C20" s="5"/>
    </row>
    <row r="21" spans="1:9">
      <c r="A21" s="5"/>
      <c r="B21" s="5"/>
      <c r="C21" s="5"/>
    </row>
    <row r="22" spans="1:9">
      <c r="A22" s="5"/>
      <c r="B22" s="5"/>
      <c r="C22" s="5"/>
    </row>
  </sheetData>
  <mergeCells count="8">
    <mergeCell ref="C3:E4"/>
    <mergeCell ref="F3:F4"/>
    <mergeCell ref="B9:B13"/>
    <mergeCell ref="B14:B18"/>
    <mergeCell ref="C7:C8"/>
    <mergeCell ref="D7:D8"/>
    <mergeCell ref="E7:E8"/>
    <mergeCell ref="F7:I7"/>
  </mergeCells>
  <phoneticPr fontId="73" type="noConversion"/>
  <pageMargins left="0.7" right="0.7" top="0.75" bottom="0.75" header="0.3" footer="0.3"/>
  <pageSetup paperSize="8"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F6C70-C541-4A9F-993F-4F6ECC1B61C5}">
  <sheetPr>
    <tabColor theme="9" tint="-0.249977111117893"/>
    <pageSetUpPr fitToPage="1"/>
  </sheetPr>
  <dimension ref="A1:Z53"/>
  <sheetViews>
    <sheetView workbookViewId="0">
      <selection activeCell="I28" sqref="I28"/>
    </sheetView>
  </sheetViews>
  <sheetFormatPr defaultColWidth="9.140625" defaultRowHeight="12.75"/>
  <cols>
    <col min="1" max="1" width="4.85546875" style="28" customWidth="1"/>
    <col min="2" max="2" width="34.42578125" style="28" customWidth="1"/>
    <col min="3" max="3" width="10.5703125" style="28" customWidth="1"/>
    <col min="4" max="4" width="8.85546875" style="28" bestFit="1" customWidth="1"/>
    <col min="5" max="6" width="9.140625" style="28"/>
    <col min="7" max="7" width="8.85546875" style="28" bestFit="1" customWidth="1"/>
    <col min="8" max="8" width="10.42578125" style="28" bestFit="1" customWidth="1"/>
    <col min="9" max="10" width="9.7109375" style="28" bestFit="1" customWidth="1"/>
    <col min="11" max="14" width="9.140625" style="28"/>
    <col min="15" max="15" width="22.42578125" style="28" bestFit="1" customWidth="1"/>
    <col min="16" max="18" width="9.140625" style="28"/>
    <col min="19" max="19" width="10.140625" style="28" bestFit="1" customWidth="1"/>
    <col min="20" max="16384" width="9.140625" style="28"/>
  </cols>
  <sheetData>
    <row r="1" spans="1:26">
      <c r="A1" s="89"/>
      <c r="B1" s="90" t="s">
        <v>66</v>
      </c>
      <c r="C1" s="25" t="s">
        <v>29</v>
      </c>
      <c r="D1" s="89"/>
      <c r="E1" s="89"/>
      <c r="F1" s="89"/>
      <c r="G1" s="89"/>
      <c r="H1" s="89"/>
      <c r="I1" s="89"/>
      <c r="J1" s="89"/>
      <c r="K1" s="89"/>
      <c r="L1" s="89"/>
      <c r="M1" s="89"/>
      <c r="N1" s="89"/>
      <c r="O1" s="89"/>
      <c r="P1" s="89"/>
      <c r="Q1" s="89"/>
      <c r="R1" s="89"/>
      <c r="S1" s="89"/>
      <c r="T1" s="89"/>
      <c r="U1" s="89"/>
      <c r="V1" s="89"/>
      <c r="W1" s="89"/>
      <c r="X1" s="89"/>
      <c r="Y1" s="89"/>
      <c r="Z1" s="89"/>
    </row>
    <row r="2" spans="1:26">
      <c r="A2" s="89"/>
      <c r="B2" s="89"/>
      <c r="C2" s="89"/>
      <c r="D2" s="89"/>
      <c r="E2" s="89"/>
      <c r="F2" s="89"/>
      <c r="G2" s="89"/>
      <c r="H2" s="89"/>
      <c r="I2" s="89"/>
      <c r="J2" s="89"/>
      <c r="K2" s="89"/>
      <c r="L2" s="89"/>
      <c r="M2" s="89"/>
      <c r="N2" s="89"/>
      <c r="O2" s="89"/>
      <c r="P2" s="89"/>
      <c r="Q2" s="89"/>
      <c r="R2" s="89"/>
      <c r="S2" s="89"/>
      <c r="T2" s="89"/>
      <c r="U2" s="89"/>
      <c r="V2" s="89"/>
      <c r="W2" s="89"/>
      <c r="X2" s="89"/>
      <c r="Y2" s="89"/>
      <c r="Z2" s="89"/>
    </row>
    <row r="3" spans="1:26">
      <c r="A3" s="89"/>
      <c r="B3" s="91" t="s">
        <v>46</v>
      </c>
      <c r="C3" s="89"/>
      <c r="D3" s="89"/>
      <c r="E3" s="89"/>
      <c r="F3" s="89"/>
      <c r="G3" s="89"/>
      <c r="H3" s="89"/>
      <c r="I3" s="89"/>
      <c r="J3" s="89"/>
      <c r="K3" s="89"/>
      <c r="L3" s="89"/>
      <c r="M3" s="89"/>
      <c r="N3" s="89"/>
      <c r="O3" s="89"/>
      <c r="P3" s="89"/>
      <c r="Q3" s="89"/>
      <c r="R3" s="89"/>
      <c r="S3" s="89"/>
      <c r="T3" s="89"/>
      <c r="U3" s="89"/>
      <c r="V3" s="89"/>
      <c r="W3" s="89"/>
      <c r="X3" s="89"/>
      <c r="Y3" s="89"/>
      <c r="Z3" s="89"/>
    </row>
    <row r="4" spans="1:26" ht="13.5" thickBot="1">
      <c r="A4" s="89"/>
      <c r="B4" s="89"/>
      <c r="C4" s="89"/>
      <c r="D4" s="55" t="s">
        <v>49</v>
      </c>
      <c r="E4" s="55" t="s">
        <v>50</v>
      </c>
      <c r="F4" s="55" t="s">
        <v>51</v>
      </c>
      <c r="G4" s="55" t="s">
        <v>52</v>
      </c>
      <c r="H4" s="89"/>
      <c r="I4" s="89"/>
      <c r="J4" s="89"/>
      <c r="K4" s="89"/>
      <c r="L4" s="89"/>
      <c r="M4" s="89"/>
      <c r="N4" s="89"/>
      <c r="O4" s="89"/>
      <c r="P4" s="89"/>
      <c r="Q4" s="89"/>
      <c r="R4" s="89"/>
      <c r="S4" s="89"/>
      <c r="T4" s="89"/>
      <c r="U4" s="89"/>
      <c r="V4" s="89"/>
      <c r="W4" s="89"/>
      <c r="X4" s="89"/>
      <c r="Y4" s="89"/>
      <c r="Z4" s="89"/>
    </row>
    <row r="5" spans="1:26">
      <c r="A5" s="89"/>
      <c r="B5" s="141" t="s">
        <v>47</v>
      </c>
      <c r="C5" s="57" t="s">
        <v>3</v>
      </c>
      <c r="D5" s="56">
        <v>-4.8792837523337074E-3</v>
      </c>
      <c r="E5" s="56">
        <v>1.0596398164001708E-2</v>
      </c>
      <c r="F5" s="56">
        <v>7.4491468109100234E-3</v>
      </c>
      <c r="G5" s="56">
        <v>6.8675619847948788E-3</v>
      </c>
      <c r="H5" s="89"/>
      <c r="I5" s="96"/>
      <c r="J5" s="89"/>
      <c r="K5" s="89"/>
      <c r="L5" s="89"/>
      <c r="M5" s="89"/>
      <c r="N5" s="59" t="s">
        <v>28</v>
      </c>
      <c r="O5" s="60" t="s">
        <v>37</v>
      </c>
      <c r="P5" s="61" t="s">
        <v>64</v>
      </c>
      <c r="Q5" s="61">
        <f>S5-R5+1</f>
        <v>366</v>
      </c>
      <c r="R5" s="62">
        <v>43647</v>
      </c>
      <c r="S5" s="63">
        <v>44012</v>
      </c>
      <c r="T5" s="89"/>
      <c r="U5" s="89"/>
      <c r="V5" s="89"/>
      <c r="W5" s="89"/>
      <c r="X5" s="89"/>
      <c r="Y5" s="89"/>
      <c r="Z5" s="89"/>
    </row>
    <row r="6" spans="1:26">
      <c r="A6" s="89"/>
      <c r="B6" s="141"/>
      <c r="C6" s="57" t="s">
        <v>48</v>
      </c>
      <c r="D6" s="56">
        <v>-1.4866914998325598E-2</v>
      </c>
      <c r="E6" s="56">
        <v>-3.6704577457611798E-2</v>
      </c>
      <c r="F6" s="56">
        <v>-8.6848726076217853E-2</v>
      </c>
      <c r="G6" s="56">
        <v>-7.861487469156625E-2</v>
      </c>
      <c r="H6" s="89"/>
      <c r="I6" s="96"/>
      <c r="J6" s="89"/>
      <c r="K6" s="89"/>
      <c r="L6" s="89"/>
      <c r="M6" s="89"/>
      <c r="N6" s="64" t="s">
        <v>29</v>
      </c>
      <c r="O6" s="65" t="s">
        <v>56</v>
      </c>
      <c r="P6" s="66" t="s">
        <v>60</v>
      </c>
      <c r="Q6" s="66">
        <f t="shared" ref="Q6:Q9" si="0">S6-R6+1</f>
        <v>365</v>
      </c>
      <c r="R6" s="67">
        <v>44013</v>
      </c>
      <c r="S6" s="68">
        <v>44377</v>
      </c>
      <c r="T6" s="89"/>
      <c r="U6" s="89"/>
      <c r="V6" s="89"/>
      <c r="W6" s="89"/>
      <c r="X6" s="89"/>
      <c r="Y6" s="89"/>
      <c r="Z6" s="89"/>
    </row>
    <row r="7" spans="1:26">
      <c r="A7" s="89"/>
      <c r="B7" s="144" t="s">
        <v>53</v>
      </c>
      <c r="C7" s="145"/>
      <c r="D7" s="58">
        <v>1.8404907975460238E-2</v>
      </c>
      <c r="E7" s="58"/>
      <c r="F7" s="58"/>
      <c r="G7" s="58"/>
      <c r="H7" s="89" t="s">
        <v>65</v>
      </c>
      <c r="I7" s="89"/>
      <c r="J7" s="89"/>
      <c r="K7" s="89"/>
      <c r="L7" s="89"/>
      <c r="M7" s="89"/>
      <c r="N7" s="64" t="s">
        <v>30</v>
      </c>
      <c r="O7" s="65" t="s">
        <v>57</v>
      </c>
      <c r="P7" s="66" t="s">
        <v>61</v>
      </c>
      <c r="Q7" s="66">
        <f t="shared" si="0"/>
        <v>365</v>
      </c>
      <c r="R7" s="67">
        <v>44378</v>
      </c>
      <c r="S7" s="68">
        <v>44742</v>
      </c>
      <c r="T7" s="89"/>
      <c r="U7" s="89"/>
      <c r="V7" s="89"/>
      <c r="W7" s="89"/>
      <c r="X7" s="89"/>
      <c r="Y7" s="89"/>
      <c r="Z7" s="89"/>
    </row>
    <row r="8" spans="1:26">
      <c r="A8" s="89"/>
      <c r="B8" s="89"/>
      <c r="C8" s="89"/>
      <c r="D8" s="89"/>
      <c r="E8" s="89"/>
      <c r="F8" s="89"/>
      <c r="G8" s="89"/>
      <c r="H8" s="89"/>
      <c r="I8" s="89"/>
      <c r="J8" s="89"/>
      <c r="K8" s="89"/>
      <c r="L8" s="89"/>
      <c r="M8" s="89"/>
      <c r="N8" s="64" t="s">
        <v>31</v>
      </c>
      <c r="O8" s="65" t="s">
        <v>58</v>
      </c>
      <c r="P8" s="66" t="s">
        <v>62</v>
      </c>
      <c r="Q8" s="66">
        <f t="shared" si="0"/>
        <v>365</v>
      </c>
      <c r="R8" s="67">
        <v>44743</v>
      </c>
      <c r="S8" s="68">
        <v>45107</v>
      </c>
      <c r="T8" s="89"/>
      <c r="U8" s="89"/>
      <c r="V8" s="89"/>
      <c r="W8" s="89"/>
      <c r="X8" s="89"/>
      <c r="Y8" s="89"/>
      <c r="Z8" s="89"/>
    </row>
    <row r="9" spans="1:26" ht="13.5" thickBot="1">
      <c r="A9" s="89"/>
      <c r="B9" s="89"/>
      <c r="C9" s="89"/>
      <c r="D9" s="89"/>
      <c r="E9" s="89"/>
      <c r="F9" s="89"/>
      <c r="G9" s="89"/>
      <c r="H9" s="89"/>
      <c r="I9" s="89"/>
      <c r="J9" s="89"/>
      <c r="K9" s="89"/>
      <c r="L9" s="89"/>
      <c r="M9" s="89"/>
      <c r="N9" s="69" t="s">
        <v>32</v>
      </c>
      <c r="O9" s="70" t="s">
        <v>59</v>
      </c>
      <c r="P9" s="71" t="s">
        <v>63</v>
      </c>
      <c r="Q9" s="71">
        <f t="shared" si="0"/>
        <v>366</v>
      </c>
      <c r="R9" s="72">
        <v>45108</v>
      </c>
      <c r="S9" s="73">
        <v>45473</v>
      </c>
      <c r="T9" s="89"/>
      <c r="U9" s="89"/>
      <c r="V9" s="89"/>
      <c r="W9" s="89"/>
      <c r="X9" s="89"/>
      <c r="Y9" s="89"/>
      <c r="Z9" s="89"/>
    </row>
    <row r="10" spans="1:26">
      <c r="A10" s="89"/>
      <c r="B10" s="89"/>
      <c r="C10" s="89"/>
      <c r="D10" s="89"/>
      <c r="E10" s="89"/>
      <c r="F10" s="89"/>
      <c r="G10" s="89"/>
      <c r="H10" s="89"/>
      <c r="I10" s="89"/>
      <c r="J10" s="89"/>
      <c r="K10" s="89"/>
      <c r="L10" s="89"/>
      <c r="M10" s="89"/>
      <c r="N10" s="89"/>
      <c r="O10" s="89"/>
      <c r="P10" s="89"/>
      <c r="Q10" s="89"/>
      <c r="R10" s="89"/>
      <c r="S10" s="89"/>
      <c r="T10" s="89"/>
      <c r="U10" s="89"/>
      <c r="V10" s="89"/>
      <c r="W10" s="89"/>
      <c r="X10" s="89"/>
      <c r="Y10" s="89"/>
      <c r="Z10" s="89"/>
    </row>
    <row r="11" spans="1:26">
      <c r="A11" s="89"/>
      <c r="B11" s="29" t="s">
        <v>55</v>
      </c>
      <c r="C11" s="89"/>
      <c r="D11" s="91" t="str">
        <f>"$"&amp;C1</f>
        <v>$2020/21</v>
      </c>
      <c r="F11" s="89"/>
      <c r="G11" s="89"/>
      <c r="H11" s="89"/>
      <c r="I11" s="89"/>
      <c r="J11" s="89"/>
      <c r="K11" s="89"/>
      <c r="L11" s="89"/>
      <c r="M11" s="89"/>
      <c r="N11" s="89"/>
      <c r="O11" s="89"/>
      <c r="P11" s="89"/>
      <c r="Q11" s="89"/>
      <c r="R11" s="89"/>
      <c r="S11" s="89"/>
      <c r="T11" s="89"/>
      <c r="U11" s="89"/>
      <c r="V11" s="89"/>
      <c r="W11" s="89"/>
      <c r="X11" s="89"/>
      <c r="Y11" s="89"/>
      <c r="Z11" s="89"/>
    </row>
    <row r="12" spans="1:26">
      <c r="A12" s="89"/>
      <c r="B12" s="142" t="s">
        <v>27</v>
      </c>
      <c r="C12" s="139" t="s">
        <v>28</v>
      </c>
      <c r="D12" s="139" t="s">
        <v>29</v>
      </c>
      <c r="E12" s="139" t="s">
        <v>30</v>
      </c>
      <c r="F12" s="139" t="s">
        <v>31</v>
      </c>
      <c r="G12" s="139" t="s">
        <v>32</v>
      </c>
      <c r="H12" s="89"/>
      <c r="I12" s="89"/>
      <c r="J12" s="89"/>
      <c r="K12" s="89"/>
      <c r="L12" s="89"/>
      <c r="M12" s="89"/>
      <c r="N12" s="89"/>
      <c r="O12" s="89"/>
      <c r="P12" s="89"/>
      <c r="Q12" s="89"/>
      <c r="R12" s="89"/>
      <c r="S12" s="89"/>
      <c r="T12" s="89"/>
      <c r="U12" s="89"/>
      <c r="V12" s="89"/>
      <c r="W12" s="89"/>
      <c r="X12" s="89"/>
      <c r="Y12" s="89"/>
      <c r="Z12" s="89"/>
    </row>
    <row r="13" spans="1:26">
      <c r="A13" s="89"/>
      <c r="B13" s="143"/>
      <c r="C13" s="140"/>
      <c r="D13" s="140"/>
      <c r="E13" s="140"/>
      <c r="F13" s="140"/>
      <c r="G13" s="140"/>
      <c r="H13" s="89"/>
      <c r="I13" s="89"/>
      <c r="J13" s="89"/>
      <c r="K13" s="89"/>
      <c r="L13" s="89"/>
      <c r="M13" s="89"/>
      <c r="N13" s="89"/>
      <c r="O13" s="89"/>
      <c r="P13" s="89"/>
      <c r="Q13" s="89"/>
      <c r="R13" s="89"/>
      <c r="S13" s="89"/>
      <c r="T13" s="89"/>
      <c r="U13" s="89"/>
      <c r="V13" s="89"/>
      <c r="W13" s="89"/>
      <c r="X13" s="89"/>
      <c r="Y13" s="89"/>
      <c r="Z13" s="89"/>
    </row>
    <row r="14" spans="1:26" ht="15">
      <c r="A14" s="89"/>
      <c r="B14" s="30" t="s">
        <v>0</v>
      </c>
      <c r="C14" s="31">
        <v>22.2</v>
      </c>
      <c r="D14" s="31">
        <f>IF(ISBLANK(D$7)," ",C14*(1-D$6)*(1+D$7))</f>
        <v>22.94470892731184</v>
      </c>
      <c r="E14" s="93">
        <f>IF(ISBLANK(E$7),D14*(1-E$6),D14*(1-E$6)*(1+E$7))</f>
        <v>23.786884773376716</v>
      </c>
      <c r="F14" s="93">
        <f t="shared" ref="F14:G14" si="1">IF(ISBLANK(F$7),E14*(1-F$6),E14*(1-F$6)*(1+F$7))</f>
        <v>25.852745413266266</v>
      </c>
      <c r="G14" s="93">
        <f t="shared" si="1"/>
        <v>27.885155754363158</v>
      </c>
      <c r="H14" s="89"/>
      <c r="I14" s="89"/>
      <c r="J14" s="89"/>
      <c r="K14" s="89"/>
      <c r="L14" s="89"/>
      <c r="M14" s="89"/>
      <c r="N14" s="89"/>
      <c r="O14" s="89"/>
      <c r="P14" s="89"/>
      <c r="Q14" s="89"/>
      <c r="R14" s="89"/>
      <c r="S14" s="89"/>
      <c r="T14" s="89"/>
      <c r="U14" s="89"/>
      <c r="V14" s="89"/>
      <c r="W14" s="89"/>
      <c r="X14" s="89"/>
      <c r="Y14" s="89"/>
      <c r="Z14" s="89"/>
    </row>
    <row r="15" spans="1:26" ht="15">
      <c r="A15" s="89"/>
      <c r="B15" s="30" t="s">
        <v>1</v>
      </c>
      <c r="C15" s="31">
        <v>33.299999999999997</v>
      </c>
      <c r="D15" s="31">
        <f t="shared" ref="D15:D17" si="2">IF(ISBLANK(D$7)," ",C15*(1-D$6)*(1+D$7))</f>
        <v>34.417063390967755</v>
      </c>
      <c r="E15" s="93">
        <f t="shared" ref="E15" si="3">IF(ISBLANK(E$7),D15*(1-E$6),D15*(1-E$6)*(1+E$7))</f>
        <v>35.680327160065069</v>
      </c>
      <c r="F15" s="93">
        <f>IF(ISBLANK(F$7),E15*(1-F$6),E15*(1-F$6)*(1+F$7))</f>
        <v>38.779118119899394</v>
      </c>
      <c r="G15" s="93">
        <f>IF(ISBLANK(G$7),F15*(1-G$6),F15*(1-G$6)*(1+G$7))</f>
        <v>41.827733631544731</v>
      </c>
      <c r="H15" s="89"/>
      <c r="I15" s="89"/>
      <c r="J15" s="89"/>
      <c r="K15" s="89"/>
      <c r="L15" s="89"/>
      <c r="M15" s="89"/>
      <c r="N15" s="89"/>
      <c r="O15" s="89"/>
      <c r="P15" s="89"/>
      <c r="Q15" s="89"/>
      <c r="R15" s="89"/>
      <c r="S15" s="89"/>
      <c r="T15" s="89"/>
      <c r="U15" s="89"/>
      <c r="V15" s="89"/>
      <c r="W15" s="89"/>
      <c r="X15" s="89"/>
      <c r="Y15" s="89"/>
      <c r="Z15" s="89"/>
    </row>
    <row r="16" spans="1:26" ht="15">
      <c r="A16" s="89"/>
      <c r="B16" s="30" t="s">
        <v>33</v>
      </c>
      <c r="C16" s="31">
        <v>22.2</v>
      </c>
      <c r="D16" s="31">
        <f t="shared" si="2"/>
        <v>22.94470892731184</v>
      </c>
      <c r="E16" s="93">
        <f t="shared" ref="E16:G16" si="4">IF(ISBLANK(E$7),D16*(1-E$6),D16*(1-E$6)*(1+E$7))</f>
        <v>23.786884773376716</v>
      </c>
      <c r="F16" s="93">
        <f t="shared" si="4"/>
        <v>25.852745413266266</v>
      </c>
      <c r="G16" s="93">
        <f t="shared" si="4"/>
        <v>27.885155754363158</v>
      </c>
      <c r="H16" s="89"/>
      <c r="I16" s="89"/>
      <c r="J16" s="89"/>
      <c r="K16" s="89"/>
      <c r="L16" s="89"/>
      <c r="M16" s="89"/>
      <c r="N16" s="89"/>
      <c r="O16" s="89"/>
      <c r="P16" s="89"/>
      <c r="Q16" s="89"/>
      <c r="R16" s="89"/>
      <c r="S16" s="89"/>
      <c r="T16" s="89"/>
      <c r="U16" s="89"/>
      <c r="V16" s="89"/>
      <c r="W16" s="89"/>
      <c r="X16" s="89"/>
      <c r="Y16" s="89"/>
      <c r="Z16" s="89"/>
    </row>
    <row r="17" spans="1:26" ht="15">
      <c r="A17" s="89"/>
      <c r="B17" s="30" t="s">
        <v>34</v>
      </c>
      <c r="C17" s="31">
        <v>33.299999999999997</v>
      </c>
      <c r="D17" s="31">
        <f t="shared" si="2"/>
        <v>34.417063390967755</v>
      </c>
      <c r="E17" s="93">
        <f t="shared" ref="E17:G17" si="5">IF(ISBLANK(E$7),D17*(1-E$6),D17*(1-E$6)*(1+E$7))</f>
        <v>35.680327160065069</v>
      </c>
      <c r="F17" s="93">
        <f t="shared" si="5"/>
        <v>38.779118119899394</v>
      </c>
      <c r="G17" s="93">
        <f t="shared" si="5"/>
        <v>41.827733631544731</v>
      </c>
      <c r="H17" s="89"/>
      <c r="I17" s="89"/>
      <c r="J17" s="89"/>
      <c r="K17" s="89"/>
      <c r="L17" s="89"/>
      <c r="M17" s="89"/>
      <c r="N17" s="89"/>
      <c r="O17" s="89"/>
      <c r="P17" s="89"/>
      <c r="Q17" s="89"/>
      <c r="R17" s="89"/>
      <c r="S17" s="89"/>
      <c r="T17" s="89"/>
      <c r="U17" s="89"/>
      <c r="V17" s="89"/>
      <c r="W17" s="89"/>
      <c r="X17" s="89"/>
      <c r="Y17" s="89"/>
      <c r="Z17" s="89"/>
    </row>
    <row r="18" spans="1:26" ht="15">
      <c r="A18" s="89"/>
      <c r="B18" s="30" t="s">
        <v>2</v>
      </c>
      <c r="C18" s="31">
        <v>5.55</v>
      </c>
      <c r="D18" s="31">
        <f>IF(ISBLANK(D$7)," ",C18*(1-D$6)*(1+D$7))</f>
        <v>5.73617723182796</v>
      </c>
      <c r="E18" s="93">
        <f t="shared" ref="E18:G18" si="6">IF(ISBLANK(E$7),D18*(1-E$6),D18*(1-E$6)*(1+E$7))</f>
        <v>5.946721193344179</v>
      </c>
      <c r="F18" s="93">
        <f t="shared" si="6"/>
        <v>6.4631863533165665</v>
      </c>
      <c r="G18" s="93">
        <f t="shared" si="6"/>
        <v>6.9712889385907895</v>
      </c>
      <c r="H18" s="89"/>
      <c r="I18" s="95"/>
      <c r="J18" s="95"/>
      <c r="K18" s="89"/>
      <c r="L18" s="89"/>
      <c r="M18" s="89"/>
      <c r="N18" s="89"/>
      <c r="O18" s="89"/>
      <c r="P18" s="89"/>
      <c r="Q18" s="89"/>
      <c r="R18" s="89"/>
      <c r="S18" s="89"/>
      <c r="T18" s="89"/>
      <c r="U18" s="89"/>
      <c r="V18" s="89"/>
      <c r="W18" s="89"/>
      <c r="X18" s="89"/>
      <c r="Y18" s="89"/>
      <c r="Z18" s="89"/>
    </row>
    <row r="19" spans="1:26">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row>
    <row r="20" spans="1:26">
      <c r="A20" s="89"/>
      <c r="B20" s="142" t="s">
        <v>35</v>
      </c>
      <c r="C20" s="139" t="s">
        <v>28</v>
      </c>
      <c r="D20" s="139" t="s">
        <v>29</v>
      </c>
      <c r="E20" s="139" t="s">
        <v>30</v>
      </c>
      <c r="F20" s="139" t="s">
        <v>31</v>
      </c>
      <c r="G20" s="139" t="s">
        <v>32</v>
      </c>
      <c r="H20" s="89"/>
      <c r="I20" s="89"/>
      <c r="J20" s="89"/>
      <c r="K20" s="89"/>
      <c r="L20" s="89"/>
      <c r="M20" s="89"/>
      <c r="N20" s="89"/>
      <c r="O20" s="89"/>
      <c r="P20" s="89"/>
      <c r="Q20" s="89"/>
      <c r="R20" s="89"/>
      <c r="S20" s="89"/>
      <c r="T20" s="89"/>
      <c r="U20" s="89"/>
      <c r="V20" s="89"/>
      <c r="W20" s="89"/>
      <c r="X20" s="89"/>
      <c r="Y20" s="89"/>
      <c r="Z20" s="89"/>
    </row>
    <row r="21" spans="1:26">
      <c r="A21" s="89"/>
      <c r="B21" s="143"/>
      <c r="C21" s="140"/>
      <c r="D21" s="140"/>
      <c r="E21" s="140"/>
      <c r="F21" s="140"/>
      <c r="G21" s="140"/>
      <c r="H21" s="92"/>
      <c r="I21" s="92"/>
      <c r="J21" s="92"/>
      <c r="K21" s="89"/>
      <c r="L21" s="89"/>
      <c r="M21" s="89"/>
      <c r="N21" s="89"/>
      <c r="O21" s="89"/>
      <c r="P21" s="89"/>
      <c r="Q21" s="89"/>
      <c r="R21" s="89"/>
      <c r="S21" s="89"/>
      <c r="T21" s="89"/>
      <c r="U21" s="89"/>
      <c r="V21" s="89"/>
      <c r="W21" s="89"/>
      <c r="X21" s="89"/>
      <c r="Y21" s="89"/>
      <c r="Z21" s="89"/>
    </row>
    <row r="22" spans="1:26" ht="15">
      <c r="A22" s="89"/>
      <c r="B22" s="30" t="s">
        <v>0</v>
      </c>
      <c r="C22" s="31">
        <v>9.84</v>
      </c>
      <c r="D22" s="31">
        <f>IF(ISBLANK(D$7)," ",C22*(1-D$5)*(1+D$7))</f>
        <v>10.070000105843018</v>
      </c>
      <c r="E22" s="93">
        <f>IF(ISBLANK(E$7),D22*(1-E$5),D22*(1-E$5)*(1+E$7))</f>
        <v>9.9632943752099656</v>
      </c>
      <c r="F22" s="93">
        <f t="shared" ref="F22:G22" si="7">IF(ISBLANK(F$7),E22*(1-F$5),E22*(1-F$5)*(1+F$7))</f>
        <v>9.8890763326887132</v>
      </c>
      <c r="G22" s="93">
        <f t="shared" si="7"/>
        <v>9.8211624880016046</v>
      </c>
      <c r="H22" s="92"/>
      <c r="I22" s="92"/>
      <c r="J22" s="92"/>
      <c r="K22" s="89"/>
      <c r="L22" s="89"/>
      <c r="M22" s="89"/>
      <c r="N22" s="89"/>
      <c r="O22" s="89"/>
      <c r="P22" s="89"/>
      <c r="Q22" s="89"/>
      <c r="R22" s="89"/>
      <c r="S22" s="89"/>
      <c r="T22" s="89"/>
      <c r="U22" s="89"/>
      <c r="V22" s="89"/>
      <c r="W22" s="89"/>
      <c r="X22" s="89"/>
      <c r="Y22" s="89"/>
      <c r="Z22" s="89"/>
    </row>
    <row r="23" spans="1:26" ht="15">
      <c r="A23" s="89"/>
      <c r="B23" s="30" t="s">
        <v>1</v>
      </c>
      <c r="C23" s="31">
        <v>14.32</v>
      </c>
      <c r="D23" s="31">
        <f>IF(ISBLANK(D$7)," ",C23*(1-D$5)*(1+D$7))</f>
        <v>14.654715601186183</v>
      </c>
      <c r="E23" s="93">
        <f t="shared" ref="E23:F23" si="8">IF(ISBLANK(E$7),D23*(1-E$5),D23*(1-E$5)*(1+E$7))</f>
        <v>14.499428399695807</v>
      </c>
      <c r="F23" s="93">
        <f t="shared" si="8"/>
        <v>14.391420028872195</v>
      </c>
      <c r="G23" s="93">
        <f>IF(ISBLANK(G$7),F23*(1-G$5),F23*(1-G$5)*(1+G$7))</f>
        <v>14.292586059774697</v>
      </c>
      <c r="H23" s="92"/>
      <c r="I23" s="92"/>
      <c r="J23" s="92"/>
      <c r="K23" s="89"/>
      <c r="L23" s="89"/>
      <c r="M23" s="89"/>
      <c r="N23" s="89"/>
      <c r="O23" s="89"/>
      <c r="P23" s="89"/>
      <c r="Q23" s="89"/>
      <c r="R23" s="89"/>
      <c r="S23" s="89"/>
      <c r="T23" s="89"/>
      <c r="U23" s="89"/>
      <c r="V23" s="89"/>
      <c r="W23" s="89"/>
      <c r="X23" s="89"/>
      <c r="Y23" s="89"/>
      <c r="Z23" s="89"/>
    </row>
    <row r="24" spans="1:26" ht="15">
      <c r="A24" s="89"/>
      <c r="B24" s="30" t="s">
        <v>33</v>
      </c>
      <c r="C24" s="31">
        <v>9.84</v>
      </c>
      <c r="D24" s="31">
        <f t="shared" ref="D24:D25" si="9">IF(ISBLANK(D$7)," ",C24*(1-D$5)*(1+D$7))</f>
        <v>10.070000105843018</v>
      </c>
      <c r="E24" s="93">
        <f t="shared" ref="E24:G24" si="10">IF(ISBLANK(E$7),D24*(1-E$5),D24*(1-E$5)*(1+E$7))</f>
        <v>9.9632943752099656</v>
      </c>
      <c r="F24" s="93">
        <f t="shared" si="10"/>
        <v>9.8890763326887132</v>
      </c>
      <c r="G24" s="93">
        <f t="shared" si="10"/>
        <v>9.8211624880016046</v>
      </c>
      <c r="H24" s="89"/>
      <c r="I24" s="89"/>
      <c r="J24" s="89"/>
      <c r="K24" s="89"/>
      <c r="L24" s="89"/>
      <c r="M24" s="89"/>
      <c r="N24" s="89"/>
      <c r="O24" s="89"/>
      <c r="P24" s="89"/>
      <c r="Q24" s="89"/>
      <c r="R24" s="89"/>
      <c r="S24" s="89"/>
      <c r="T24" s="89"/>
      <c r="U24" s="89"/>
      <c r="V24" s="89"/>
      <c r="W24" s="89"/>
      <c r="X24" s="89"/>
      <c r="Y24" s="89"/>
      <c r="Z24" s="89"/>
    </row>
    <row r="25" spans="1:26" ht="15">
      <c r="A25" s="89"/>
      <c r="B25" s="30" t="s">
        <v>34</v>
      </c>
      <c r="C25" s="31">
        <v>14.32</v>
      </c>
      <c r="D25" s="31">
        <f t="shared" si="9"/>
        <v>14.654715601186183</v>
      </c>
      <c r="E25" s="93">
        <f t="shared" ref="E25:G25" si="11">IF(ISBLANK(E$7),D25*(1-E$5),D25*(1-E$5)*(1+E$7))</f>
        <v>14.499428399695807</v>
      </c>
      <c r="F25" s="93">
        <f t="shared" si="11"/>
        <v>14.391420028872195</v>
      </c>
      <c r="G25" s="93">
        <f t="shared" si="11"/>
        <v>14.292586059774697</v>
      </c>
      <c r="H25" s="89"/>
      <c r="I25" s="89"/>
      <c r="J25" s="89"/>
      <c r="K25" s="89"/>
      <c r="L25" s="89"/>
      <c r="M25" s="89"/>
      <c r="N25" s="89"/>
      <c r="O25" s="89"/>
      <c r="P25" s="89"/>
      <c r="Q25" s="89"/>
      <c r="R25" s="89"/>
      <c r="S25" s="89"/>
      <c r="T25" s="89"/>
      <c r="U25" s="89"/>
      <c r="V25" s="89"/>
      <c r="W25" s="89"/>
      <c r="X25" s="89"/>
      <c r="Y25" s="89"/>
      <c r="Z25" s="89"/>
    </row>
    <row r="26" spans="1:26" ht="15">
      <c r="A26" s="89"/>
      <c r="B26" s="30" t="s">
        <v>2</v>
      </c>
      <c r="C26" s="31">
        <v>4.4800000000000004</v>
      </c>
      <c r="D26" s="31">
        <f>IF(ISBLANK(D$7)," ",C26*(1-D$5)*(1+D$7))</f>
        <v>4.584715495343163</v>
      </c>
      <c r="E26" s="93">
        <f t="shared" ref="E26:G26" si="12">IF(ISBLANK(E$7),D26*(1-E$5),D26*(1-E$5)*(1+E$7))</f>
        <v>4.5361340244858388</v>
      </c>
      <c r="F26" s="93">
        <f t="shared" si="12"/>
        <v>4.5023436961834795</v>
      </c>
      <c r="G26" s="93">
        <f t="shared" si="12"/>
        <v>4.471423571773089</v>
      </c>
      <c r="H26" s="89"/>
      <c r="I26" s="89"/>
      <c r="J26" s="89"/>
      <c r="K26" s="89"/>
      <c r="L26" s="89"/>
      <c r="M26" s="89"/>
      <c r="N26" s="89"/>
      <c r="O26" s="89"/>
      <c r="P26" s="89"/>
      <c r="Q26" s="89"/>
      <c r="R26" s="89"/>
      <c r="S26" s="89"/>
      <c r="T26" s="89"/>
      <c r="U26" s="89"/>
      <c r="V26" s="89"/>
      <c r="W26" s="89"/>
      <c r="X26" s="89"/>
      <c r="Y26" s="89"/>
      <c r="Z26" s="89"/>
    </row>
    <row r="27" spans="1:26">
      <c r="A27" s="89"/>
      <c r="B27" s="89"/>
      <c r="C27" s="89"/>
      <c r="D27" s="89"/>
      <c r="E27" s="89"/>
      <c r="F27" s="89"/>
      <c r="G27" s="89"/>
      <c r="H27" s="89"/>
      <c r="I27" s="89"/>
      <c r="J27" s="89"/>
      <c r="K27" s="89"/>
      <c r="L27" s="89"/>
      <c r="M27" s="89"/>
      <c r="N27" s="89"/>
      <c r="O27" s="89"/>
      <c r="P27" s="89"/>
      <c r="Q27" s="89"/>
      <c r="R27" s="89"/>
      <c r="S27" s="89"/>
      <c r="T27" s="89"/>
      <c r="U27" s="89"/>
      <c r="V27" s="89"/>
      <c r="W27" s="89"/>
      <c r="X27" s="89"/>
      <c r="Y27" s="89"/>
      <c r="Z27" s="89"/>
    </row>
    <row r="28" spans="1:26">
      <c r="A28" s="89"/>
      <c r="B28" s="89"/>
      <c r="C28" s="89"/>
      <c r="D28" s="89"/>
      <c r="E28" s="89"/>
      <c r="F28" s="89"/>
      <c r="G28" s="89"/>
      <c r="H28" s="89"/>
      <c r="I28" s="89"/>
      <c r="J28" s="89"/>
      <c r="K28" s="89"/>
      <c r="L28" s="89"/>
      <c r="M28" s="89"/>
      <c r="N28" s="89"/>
      <c r="O28" s="89"/>
      <c r="P28" s="89"/>
      <c r="Q28" s="89"/>
      <c r="R28" s="89"/>
      <c r="S28" s="89"/>
      <c r="T28" s="89"/>
      <c r="U28" s="89"/>
      <c r="V28" s="89"/>
      <c r="W28" s="89"/>
      <c r="X28" s="89"/>
      <c r="Y28" s="89"/>
      <c r="Z28" s="89"/>
    </row>
    <row r="29" spans="1:26" hidden="1">
      <c r="A29" s="89"/>
      <c r="B29" s="142" t="s">
        <v>36</v>
      </c>
      <c r="C29" s="139" t="s">
        <v>28</v>
      </c>
      <c r="D29" s="139" t="s">
        <v>29</v>
      </c>
      <c r="E29" s="139" t="s">
        <v>30</v>
      </c>
      <c r="F29" s="139" t="s">
        <v>31</v>
      </c>
      <c r="G29" s="139" t="s">
        <v>32</v>
      </c>
      <c r="H29" s="89"/>
      <c r="I29" s="89"/>
      <c r="J29" s="89"/>
      <c r="K29" s="89"/>
      <c r="L29" s="89"/>
      <c r="M29" s="89"/>
      <c r="N29" s="89"/>
      <c r="O29" s="89"/>
      <c r="P29" s="89"/>
      <c r="Q29" s="89"/>
      <c r="R29" s="89"/>
      <c r="S29" s="89"/>
      <c r="T29" s="89"/>
      <c r="U29" s="89"/>
      <c r="V29" s="89"/>
      <c r="W29" s="89"/>
      <c r="X29" s="89"/>
      <c r="Y29" s="89"/>
      <c r="Z29" s="89"/>
    </row>
    <row r="30" spans="1:26" hidden="1">
      <c r="A30" s="89"/>
      <c r="B30" s="143"/>
      <c r="C30" s="140"/>
      <c r="D30" s="140"/>
      <c r="E30" s="140"/>
      <c r="F30" s="140"/>
      <c r="G30" s="140"/>
      <c r="H30" s="89"/>
      <c r="I30" s="89"/>
      <c r="J30" s="89"/>
      <c r="K30" s="89"/>
      <c r="L30" s="89"/>
      <c r="M30" s="89"/>
      <c r="N30" s="89"/>
      <c r="O30" s="89"/>
      <c r="P30" s="89"/>
      <c r="Q30" s="89"/>
      <c r="R30" s="89"/>
      <c r="S30" s="89"/>
      <c r="T30" s="89"/>
      <c r="U30" s="89"/>
      <c r="V30" s="89"/>
      <c r="W30" s="89"/>
      <c r="X30" s="89"/>
      <c r="Y30" s="89"/>
      <c r="Z30" s="89"/>
    </row>
    <row r="31" spans="1:26" ht="15" hidden="1">
      <c r="A31" s="89"/>
      <c r="B31" s="30" t="s">
        <v>0</v>
      </c>
      <c r="C31" s="31">
        <f>C14+C22</f>
        <v>32.04</v>
      </c>
      <c r="D31" s="31">
        <f>IF(D14=" "," ",D14+D22)</f>
        <v>33.014709033154858</v>
      </c>
      <c r="E31" s="93">
        <f t="shared" ref="E31:G31" si="13">IF(E14=" "," ",E14+E22)</f>
        <v>33.750179148586682</v>
      </c>
      <c r="F31" s="93">
        <f t="shared" si="13"/>
        <v>35.741821745954979</v>
      </c>
      <c r="G31" s="93">
        <f t="shared" si="13"/>
        <v>37.706318242364759</v>
      </c>
      <c r="H31" s="89"/>
      <c r="I31" s="89"/>
      <c r="J31" s="89"/>
      <c r="K31" s="89"/>
      <c r="L31" s="89"/>
      <c r="M31" s="89"/>
      <c r="N31" s="89"/>
      <c r="O31" s="89"/>
      <c r="P31" s="89"/>
      <c r="Q31" s="89"/>
      <c r="R31" s="89"/>
      <c r="S31" s="89"/>
      <c r="T31" s="89"/>
      <c r="U31" s="89"/>
      <c r="V31" s="89"/>
      <c r="W31" s="89"/>
      <c r="X31" s="89"/>
      <c r="Y31" s="89"/>
      <c r="Z31" s="89"/>
    </row>
    <row r="32" spans="1:26" ht="15" hidden="1">
      <c r="A32" s="89"/>
      <c r="B32" s="30" t="s">
        <v>1</v>
      </c>
      <c r="C32" s="31">
        <f t="shared" ref="C32:C35" si="14">C15+C23</f>
        <v>47.62</v>
      </c>
      <c r="D32" s="31">
        <f t="shared" ref="D32:G35" si="15">IF(D15=" "," ",D15+D23)</f>
        <v>49.071778992153938</v>
      </c>
      <c r="E32" s="93">
        <f t="shared" si="15"/>
        <v>50.179755559760878</v>
      </c>
      <c r="F32" s="93">
        <f t="shared" si="15"/>
        <v>53.170538148771591</v>
      </c>
      <c r="G32" s="93">
        <f t="shared" si="15"/>
        <v>56.12031969131943</v>
      </c>
      <c r="H32" s="89"/>
      <c r="I32" s="89"/>
      <c r="J32" s="89"/>
      <c r="K32" s="89"/>
      <c r="L32" s="89"/>
      <c r="M32" s="89"/>
      <c r="N32" s="89"/>
      <c r="O32" s="89"/>
      <c r="P32" s="89"/>
      <c r="Q32" s="89"/>
      <c r="R32" s="89"/>
      <c r="S32" s="89"/>
      <c r="T32" s="89"/>
      <c r="U32" s="89"/>
      <c r="V32" s="89"/>
      <c r="W32" s="89"/>
      <c r="X32" s="89"/>
      <c r="Y32" s="89"/>
      <c r="Z32" s="89"/>
    </row>
    <row r="33" spans="1:26" ht="15" hidden="1">
      <c r="A33" s="89"/>
      <c r="B33" s="30" t="s">
        <v>33</v>
      </c>
      <c r="C33" s="31">
        <f t="shared" si="14"/>
        <v>32.04</v>
      </c>
      <c r="D33" s="31">
        <f t="shared" si="15"/>
        <v>33.014709033154858</v>
      </c>
      <c r="E33" s="93">
        <f t="shared" si="15"/>
        <v>33.750179148586682</v>
      </c>
      <c r="F33" s="93">
        <f t="shared" si="15"/>
        <v>35.741821745954979</v>
      </c>
      <c r="G33" s="93">
        <f t="shared" si="15"/>
        <v>37.706318242364759</v>
      </c>
      <c r="H33" s="89"/>
      <c r="I33" s="89"/>
      <c r="J33" s="89"/>
      <c r="K33" s="89"/>
      <c r="L33" s="89"/>
      <c r="M33" s="89"/>
      <c r="N33" s="89"/>
      <c r="O33" s="89"/>
      <c r="P33" s="89"/>
      <c r="Q33" s="89"/>
      <c r="R33" s="89"/>
      <c r="S33" s="89"/>
      <c r="T33" s="89"/>
      <c r="U33" s="89"/>
      <c r="V33" s="89"/>
      <c r="W33" s="89"/>
      <c r="X33" s="89"/>
      <c r="Y33" s="89"/>
      <c r="Z33" s="89"/>
    </row>
    <row r="34" spans="1:26" ht="15" hidden="1">
      <c r="A34" s="89"/>
      <c r="B34" s="30" t="s">
        <v>34</v>
      </c>
      <c r="C34" s="31">
        <f t="shared" si="14"/>
        <v>47.62</v>
      </c>
      <c r="D34" s="31">
        <f t="shared" si="15"/>
        <v>49.071778992153938</v>
      </c>
      <c r="E34" s="93">
        <f t="shared" si="15"/>
        <v>50.179755559760878</v>
      </c>
      <c r="F34" s="93">
        <f t="shared" si="15"/>
        <v>53.170538148771591</v>
      </c>
      <c r="G34" s="93">
        <f t="shared" si="15"/>
        <v>56.12031969131943</v>
      </c>
      <c r="H34" s="89"/>
      <c r="I34" s="89"/>
      <c r="J34" s="89"/>
      <c r="K34" s="89"/>
      <c r="L34" s="89"/>
      <c r="M34" s="89"/>
      <c r="N34" s="89"/>
      <c r="O34" s="89"/>
      <c r="P34" s="89"/>
      <c r="Q34" s="89"/>
      <c r="R34" s="89"/>
      <c r="S34" s="89"/>
      <c r="T34" s="89"/>
      <c r="U34" s="89"/>
      <c r="V34" s="89"/>
      <c r="W34" s="89"/>
      <c r="X34" s="89"/>
      <c r="Y34" s="89"/>
      <c r="Z34" s="89"/>
    </row>
    <row r="35" spans="1:26" ht="15" hidden="1">
      <c r="A35" s="89"/>
      <c r="B35" s="30" t="s">
        <v>2</v>
      </c>
      <c r="C35" s="31">
        <f t="shared" si="14"/>
        <v>10.030000000000001</v>
      </c>
      <c r="D35" s="31">
        <f t="shared" si="15"/>
        <v>10.320892727171124</v>
      </c>
      <c r="E35" s="93">
        <f t="shared" si="15"/>
        <v>10.482855217830018</v>
      </c>
      <c r="F35" s="93">
        <f t="shared" si="15"/>
        <v>10.965530049500046</v>
      </c>
      <c r="G35" s="93">
        <f t="shared" si="15"/>
        <v>11.442712510363879</v>
      </c>
      <c r="H35" s="89"/>
      <c r="I35" s="89"/>
      <c r="J35" s="89"/>
      <c r="K35" s="89"/>
      <c r="L35" s="89"/>
      <c r="M35" s="89"/>
      <c r="N35" s="89"/>
      <c r="O35" s="89"/>
      <c r="P35" s="89"/>
      <c r="Q35" s="89"/>
      <c r="R35" s="89"/>
      <c r="S35" s="89"/>
      <c r="T35" s="89"/>
      <c r="U35" s="89"/>
      <c r="V35" s="89"/>
      <c r="W35" s="89"/>
      <c r="X35" s="89"/>
      <c r="Y35" s="89"/>
      <c r="Z35" s="89"/>
    </row>
    <row r="36" spans="1:26">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row>
    <row r="37" spans="1:26">
      <c r="A37" s="89"/>
      <c r="B37" s="94" t="s">
        <v>74</v>
      </c>
      <c r="C37" s="89"/>
      <c r="D37" s="89"/>
      <c r="E37" s="89"/>
      <c r="F37" s="89"/>
      <c r="G37" s="89"/>
      <c r="H37" s="89"/>
      <c r="I37" s="89"/>
      <c r="J37" s="89"/>
      <c r="K37" s="89"/>
      <c r="L37" s="89"/>
      <c r="M37" s="89"/>
      <c r="N37" s="89"/>
      <c r="O37" s="89"/>
      <c r="P37" s="89"/>
      <c r="Q37" s="89"/>
      <c r="R37" s="89"/>
      <c r="S37" s="89"/>
      <c r="T37" s="89"/>
      <c r="U37" s="89"/>
      <c r="V37" s="89"/>
      <c r="W37" s="89"/>
      <c r="X37" s="89"/>
      <c r="Y37" s="89"/>
      <c r="Z37" s="89"/>
    </row>
    <row r="38" spans="1:26">
      <c r="A38" s="89"/>
      <c r="C38" s="89"/>
      <c r="D38" s="89"/>
      <c r="E38" s="89"/>
      <c r="F38" s="89"/>
      <c r="G38" s="89"/>
      <c r="H38" s="89"/>
      <c r="I38" s="89"/>
      <c r="J38" s="89"/>
      <c r="K38" s="89"/>
      <c r="L38" s="89"/>
      <c r="M38" s="89"/>
      <c r="N38" s="89"/>
      <c r="O38" s="89"/>
      <c r="P38" s="89"/>
      <c r="Q38" s="89"/>
      <c r="R38" s="89"/>
      <c r="S38" s="89"/>
      <c r="T38" s="89"/>
      <c r="U38" s="89"/>
      <c r="V38" s="89"/>
      <c r="W38" s="89"/>
      <c r="X38" s="89"/>
      <c r="Y38" s="89"/>
      <c r="Z38" s="89"/>
    </row>
    <row r="39" spans="1:26">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row>
    <row r="40" spans="1:26">
      <c r="A40" s="89"/>
      <c r="B40" s="89" t="s">
        <v>54</v>
      </c>
      <c r="C40" s="89"/>
      <c r="D40" s="89"/>
      <c r="E40" s="89"/>
      <c r="F40" s="89"/>
      <c r="G40" s="89"/>
      <c r="H40" s="89"/>
      <c r="I40" s="89"/>
      <c r="J40" s="89"/>
      <c r="K40" s="89"/>
      <c r="L40" s="89"/>
      <c r="M40" s="89"/>
      <c r="N40" s="89"/>
      <c r="O40" s="89"/>
      <c r="P40" s="89"/>
      <c r="Q40" s="89"/>
      <c r="R40" s="89"/>
      <c r="S40" s="89"/>
      <c r="T40" s="89"/>
      <c r="U40" s="89"/>
      <c r="V40" s="89"/>
      <c r="W40" s="89"/>
      <c r="X40" s="89"/>
      <c r="Y40" s="89"/>
      <c r="Z40" s="89"/>
    </row>
    <row r="41" spans="1:26">
      <c r="A41" s="89"/>
      <c r="B41" s="89"/>
      <c r="C41" s="89"/>
      <c r="D41" s="89"/>
      <c r="E41" s="89"/>
      <c r="F41" s="89"/>
      <c r="G41" s="89"/>
      <c r="H41" s="89"/>
      <c r="I41" s="89"/>
      <c r="J41" s="89"/>
      <c r="K41" s="89"/>
      <c r="L41" s="89"/>
      <c r="M41" s="89"/>
      <c r="N41" s="89"/>
      <c r="O41" s="89"/>
      <c r="P41" s="89"/>
      <c r="Q41" s="89"/>
      <c r="R41" s="89"/>
      <c r="S41" s="89"/>
      <c r="T41" s="89"/>
      <c r="U41" s="89"/>
      <c r="V41" s="89"/>
      <c r="W41" s="89"/>
      <c r="X41" s="89"/>
      <c r="Y41" s="89"/>
      <c r="Z41" s="89"/>
    </row>
    <row r="42" spans="1:26">
      <c r="A42" s="89"/>
      <c r="C42" s="89"/>
      <c r="D42" s="89"/>
      <c r="E42" s="89"/>
      <c r="F42" s="89"/>
      <c r="G42" s="89"/>
      <c r="H42" s="89"/>
      <c r="I42" s="89"/>
      <c r="J42" s="89"/>
      <c r="K42" s="89"/>
      <c r="L42" s="89"/>
      <c r="M42" s="89"/>
      <c r="N42" s="89"/>
      <c r="O42" s="89"/>
      <c r="P42" s="89"/>
      <c r="Q42" s="89"/>
      <c r="R42" s="89"/>
      <c r="S42" s="89"/>
      <c r="T42" s="89"/>
      <c r="U42" s="89"/>
      <c r="V42" s="89"/>
      <c r="W42" s="89"/>
      <c r="X42" s="89"/>
      <c r="Y42" s="89"/>
      <c r="Z42" s="89"/>
    </row>
    <row r="43" spans="1:26">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row>
    <row r="44" spans="1:26">
      <c r="A44" s="89"/>
      <c r="B44" s="89"/>
      <c r="C44" s="89"/>
      <c r="D44" s="89"/>
      <c r="E44" s="89"/>
      <c r="F44" s="89"/>
      <c r="G44" s="89"/>
      <c r="H44" s="89"/>
      <c r="I44" s="89"/>
      <c r="J44" s="89"/>
      <c r="K44" s="89"/>
      <c r="L44" s="89"/>
      <c r="M44" s="89"/>
      <c r="N44" s="89"/>
      <c r="O44" s="89"/>
      <c r="P44" s="89"/>
      <c r="Q44" s="89"/>
      <c r="R44" s="89"/>
      <c r="S44" s="89"/>
      <c r="T44" s="89"/>
      <c r="U44" s="89"/>
      <c r="V44" s="89"/>
      <c r="W44" s="89"/>
      <c r="X44" s="89"/>
      <c r="Y44" s="89"/>
      <c r="Z44" s="89"/>
    </row>
    <row r="45" spans="1:26">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row>
    <row r="46" spans="1:26">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row>
    <row r="47" spans="1:26">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row>
    <row r="48" spans="1:26">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row>
    <row r="49" spans="1:26">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row>
    <row r="50" spans="1:26">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row>
    <row r="51" spans="1:26">
      <c r="A51" s="89"/>
      <c r="B51" s="89"/>
      <c r="C51" s="89"/>
      <c r="D51" s="89"/>
      <c r="E51" s="89"/>
      <c r="F51" s="89"/>
      <c r="G51" s="89"/>
      <c r="H51" s="89"/>
      <c r="I51" s="89"/>
      <c r="J51" s="89"/>
      <c r="K51" s="89"/>
      <c r="L51" s="89"/>
      <c r="M51" s="89"/>
      <c r="N51" s="89"/>
      <c r="O51" s="89"/>
      <c r="P51" s="89"/>
      <c r="Q51" s="89"/>
      <c r="R51" s="89"/>
      <c r="S51" s="89"/>
      <c r="T51" s="89"/>
      <c r="U51" s="89"/>
      <c r="V51" s="89"/>
      <c r="W51" s="89"/>
      <c r="X51" s="89"/>
      <c r="Y51" s="89"/>
      <c r="Z51" s="89"/>
    </row>
    <row r="52" spans="1:26">
      <c r="A52" s="89"/>
      <c r="B52" s="89"/>
      <c r="C52" s="89"/>
      <c r="D52" s="89"/>
      <c r="E52" s="89"/>
      <c r="F52" s="89"/>
      <c r="G52" s="89"/>
      <c r="H52" s="89"/>
      <c r="I52" s="89"/>
      <c r="J52" s="89"/>
      <c r="K52" s="89"/>
      <c r="L52" s="89"/>
      <c r="M52" s="89"/>
      <c r="N52" s="89"/>
      <c r="O52" s="89"/>
      <c r="P52" s="89"/>
      <c r="Q52" s="89"/>
      <c r="R52" s="89"/>
      <c r="S52" s="89"/>
      <c r="T52" s="89"/>
      <c r="U52" s="89"/>
      <c r="V52" s="89"/>
      <c r="W52" s="89"/>
      <c r="X52" s="89"/>
      <c r="Y52" s="89"/>
      <c r="Z52" s="89"/>
    </row>
    <row r="53" spans="1:26">
      <c r="B53" s="89"/>
      <c r="C53" s="89"/>
      <c r="D53" s="89"/>
      <c r="E53" s="89"/>
      <c r="F53" s="89"/>
      <c r="G53" s="89"/>
      <c r="H53" s="89"/>
      <c r="I53" s="89"/>
      <c r="J53" s="89"/>
      <c r="K53" s="89"/>
      <c r="L53" s="89"/>
      <c r="M53" s="89"/>
      <c r="N53" s="89"/>
      <c r="O53" s="89"/>
      <c r="P53" s="89"/>
      <c r="Q53" s="89"/>
      <c r="R53" s="89"/>
      <c r="S53" s="89"/>
      <c r="T53" s="89"/>
      <c r="U53" s="89"/>
      <c r="V53" s="89"/>
      <c r="W53" s="89"/>
      <c r="X53" s="89"/>
      <c r="Y53" s="89"/>
      <c r="Z53" s="89"/>
    </row>
  </sheetData>
  <mergeCells count="20">
    <mergeCell ref="B20:B21"/>
    <mergeCell ref="B29:B30"/>
    <mergeCell ref="B7:C7"/>
    <mergeCell ref="C12:C13"/>
    <mergeCell ref="C29:C30"/>
    <mergeCell ref="D12:D13"/>
    <mergeCell ref="E12:E13"/>
    <mergeCell ref="F12:F13"/>
    <mergeCell ref="G12:G13"/>
    <mergeCell ref="B5:B6"/>
    <mergeCell ref="B12:B13"/>
    <mergeCell ref="D29:D30"/>
    <mergeCell ref="E29:E30"/>
    <mergeCell ref="F29:F30"/>
    <mergeCell ref="G29:G30"/>
    <mergeCell ref="C20:C21"/>
    <mergeCell ref="D20:D21"/>
    <mergeCell ref="E20:E21"/>
    <mergeCell ref="F20:F21"/>
    <mergeCell ref="G20:G21"/>
  </mergeCells>
  <phoneticPr fontId="73" type="noConversion"/>
  <dataValidations count="1">
    <dataValidation type="list" allowBlank="1" showInputMessage="1" showErrorMessage="1" sqref="C1" xr:uid="{5E40751A-0173-402B-927D-EAAEDDA72611}">
      <formula1>$N$5:$N$9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MSC Price List</vt:lpstr>
      <vt:lpstr>MSC Price List_$Day</vt:lpstr>
      <vt:lpstr>MSC Price List_year</vt:lpstr>
      <vt:lpstr>Pricing Summary</vt:lpstr>
      <vt:lpstr>'MSC Price List'!Print_Area</vt:lpstr>
      <vt:lpstr>'MSC Price List_$Day'!Print_Area</vt:lpstr>
      <vt:lpstr>'MSC Price List_year'!Print_Area</vt:lpstr>
    </vt:vector>
  </TitlesOfParts>
  <Company>Essential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Voltz</dc:creator>
  <cp:lastModifiedBy>Michelle Hagney</cp:lastModifiedBy>
  <cp:lastPrinted>2019-05-15T07:05:17Z</cp:lastPrinted>
  <dcterms:created xsi:type="dcterms:W3CDTF">2015-05-15T00:21:33Z</dcterms:created>
  <dcterms:modified xsi:type="dcterms:W3CDTF">2020-03-31T22:04:59Z</dcterms:modified>
</cp:coreProperties>
</file>