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y1-Fin\Reg_Affairs\Regulated Pricing\Network\Price Submission 1 July 2018\"/>
    </mc:Choice>
  </mc:AlternateContent>
  <bookViews>
    <workbookView xWindow="360" yWindow="36" windowWidth="20136" windowHeight="7920" firstSheet="1" activeTab="5" xr2:uid="{00000000-000D-0000-FFFF-FFFF00000000}"/>
  </bookViews>
  <sheets>
    <sheet name="Version Control" sheetId="6" r:id="rId1"/>
    <sheet name="ANS Fee Pricelist" sheetId="1" r:id="rId2"/>
    <sheet name="ANS Services Pricelist" sheetId="5" r:id="rId3"/>
    <sheet name="ANS Fees $1819" sheetId="2" r:id="rId4"/>
    <sheet name="Labour Rates $1819" sheetId="4" r:id="rId5"/>
    <sheet name="Escalation Factors" sheetId="3" r:id="rId6"/>
  </sheets>
  <externalReferences>
    <externalReference r:id="rId7"/>
    <externalReference r:id="rId8"/>
  </externalReferences>
  <calcPr calcId="171027"/>
</workbook>
</file>

<file path=xl/calcChain.xml><?xml version="1.0" encoding="utf-8"?>
<calcChain xmlns="http://schemas.openxmlformats.org/spreadsheetml/2006/main">
  <c r="K12" i="3" l="1"/>
  <c r="K9" i="3" s="1"/>
  <c r="I12" i="3" l="1"/>
  <c r="I9" i="3" s="1"/>
  <c r="G12" i="3" l="1"/>
  <c r="G9" i="3" s="1"/>
  <c r="C7" i="3" l="1"/>
  <c r="E12" i="3"/>
  <c r="E9" i="3" s="1"/>
  <c r="B12" i="3"/>
  <c r="C6" i="3"/>
  <c r="E5" i="4" l="1"/>
  <c r="D7" i="4"/>
  <c r="E8" i="4"/>
  <c r="E6" i="4"/>
  <c r="D9" i="4"/>
  <c r="D5" i="4"/>
  <c r="D8" i="4"/>
  <c r="D6" i="4"/>
  <c r="E7" i="4"/>
  <c r="E4" i="4"/>
  <c r="D4" i="4"/>
  <c r="E9" i="4"/>
  <c r="H130" i="2"/>
  <c r="H136" i="2"/>
  <c r="H144" i="2"/>
  <c r="H150" i="2"/>
  <c r="H155" i="2"/>
  <c r="I119" i="2"/>
  <c r="G124" i="2"/>
  <c r="H126" i="2"/>
  <c r="I127" i="2"/>
  <c r="H132" i="2"/>
  <c r="H138" i="2"/>
  <c r="H146" i="2"/>
  <c r="H151" i="2"/>
  <c r="H157" i="2"/>
  <c r="G120" i="2"/>
  <c r="G122" i="2"/>
  <c r="G123" i="2"/>
  <c r="H124" i="2"/>
  <c r="I126" i="2"/>
  <c r="G128" i="2"/>
  <c r="I118" i="2"/>
  <c r="H134" i="2"/>
  <c r="H140" i="2"/>
  <c r="H148" i="2"/>
  <c r="H153" i="2"/>
  <c r="G119" i="2"/>
  <c r="H120" i="2"/>
  <c r="H122" i="2"/>
  <c r="H123" i="2"/>
  <c r="I124" i="2"/>
  <c r="G127" i="2"/>
  <c r="H128" i="2"/>
  <c r="H118" i="2"/>
  <c r="H135" i="2"/>
  <c r="H142" i="2"/>
  <c r="H149" i="2"/>
  <c r="H154" i="2"/>
  <c r="H119" i="2"/>
  <c r="I120" i="2"/>
  <c r="I122" i="2"/>
  <c r="I123" i="2"/>
  <c r="G126" i="2"/>
  <c r="H127" i="2"/>
  <c r="I128" i="2"/>
  <c r="G118" i="2"/>
  <c r="E9" i="2"/>
  <c r="E15" i="2"/>
  <c r="E22" i="2"/>
  <c r="E27" i="2"/>
  <c r="E35" i="2"/>
  <c r="E44" i="2"/>
  <c r="E50" i="2"/>
  <c r="E60" i="2"/>
  <c r="E68" i="2"/>
  <c r="E77" i="2"/>
  <c r="E87" i="2"/>
  <c r="E95" i="2"/>
  <c r="E107" i="2"/>
  <c r="E6" i="2"/>
  <c r="E11" i="2"/>
  <c r="E16" i="2"/>
  <c r="E23" i="2"/>
  <c r="E28" i="2"/>
  <c r="E37" i="2"/>
  <c r="E46" i="2"/>
  <c r="E52" i="2"/>
  <c r="E62" i="2"/>
  <c r="E72" i="2"/>
  <c r="E79" i="2"/>
  <c r="E84" i="2"/>
  <c r="E97" i="2"/>
  <c r="E109" i="2"/>
  <c r="E7" i="2"/>
  <c r="E12" i="2"/>
  <c r="E17" i="2"/>
  <c r="E25" i="2"/>
  <c r="E30" i="2"/>
  <c r="E39" i="2"/>
  <c r="E47" i="2"/>
  <c r="E54" i="2"/>
  <c r="E64" i="2"/>
  <c r="E73" i="2"/>
  <c r="E81" i="2"/>
  <c r="E85" i="2"/>
  <c r="E89" i="2"/>
  <c r="E101" i="2"/>
  <c r="E111" i="2"/>
  <c r="E8" i="2"/>
  <c r="E13" i="2"/>
  <c r="E19" i="2"/>
  <c r="E26" i="2"/>
  <c r="E34" i="2"/>
  <c r="E43" i="2"/>
  <c r="E49" i="2"/>
  <c r="E56" i="2"/>
  <c r="E66" i="2"/>
  <c r="E75" i="2"/>
  <c r="E83" i="2"/>
  <c r="E86" i="2"/>
  <c r="E93" i="2"/>
  <c r="E103" i="2"/>
  <c r="E113" i="2"/>
  <c r="B15" i="3"/>
  <c r="C9" i="3" s="1"/>
  <c r="F66" i="2" l="1"/>
  <c r="G66" i="2" s="1"/>
  <c r="H66" i="2" s="1"/>
  <c r="I66" i="2" s="1"/>
  <c r="J66" i="2" s="1"/>
  <c r="D20" i="1" s="1"/>
  <c r="F8" i="2"/>
  <c r="G8" i="2" s="1"/>
  <c r="H8" i="2" s="1"/>
  <c r="I8" i="2" s="1"/>
  <c r="J8" i="2" s="1"/>
  <c r="D13" i="5" s="1"/>
  <c r="F54" i="2"/>
  <c r="G54" i="2" s="1"/>
  <c r="H54" i="2" s="1"/>
  <c r="I54" i="2" s="1"/>
  <c r="J54" i="2" s="1"/>
  <c r="F109" i="2"/>
  <c r="G109" i="2" s="1"/>
  <c r="H109" i="2" s="1"/>
  <c r="I109" i="2" s="1"/>
  <c r="J109" i="2" s="1"/>
  <c r="B29" i="5" s="1"/>
  <c r="F37" i="2"/>
  <c r="G37" i="2" s="1"/>
  <c r="H37" i="2" s="1"/>
  <c r="I37" i="2" s="1"/>
  <c r="J37" i="2" s="1"/>
  <c r="D25" i="1" s="1"/>
  <c r="F87" i="2"/>
  <c r="G87" i="2" s="1"/>
  <c r="H87" i="2" s="1"/>
  <c r="I87" i="2" s="1"/>
  <c r="J87" i="2" s="1"/>
  <c r="J47" i="5" s="1"/>
  <c r="L128" i="2"/>
  <c r="O128" i="2" s="1"/>
  <c r="R128" i="2" s="1"/>
  <c r="U128" i="2" s="1"/>
  <c r="X128" i="2" s="1"/>
  <c r="M20" i="5" s="1"/>
  <c r="K149" i="2"/>
  <c r="N149" i="2" s="1"/>
  <c r="Q149" i="2" s="1"/>
  <c r="T149" i="2" s="1"/>
  <c r="W149" i="2" s="1"/>
  <c r="D26" i="5" s="1"/>
  <c r="K148" i="2"/>
  <c r="N148" i="2" s="1"/>
  <c r="Q148" i="2" s="1"/>
  <c r="T148" i="2" s="1"/>
  <c r="W148" i="2" s="1"/>
  <c r="D25" i="5" s="1"/>
  <c r="J122" i="2"/>
  <c r="M122" i="2" s="1"/>
  <c r="P122" i="2" s="1"/>
  <c r="S122" i="2" s="1"/>
  <c r="V122" i="2" s="1"/>
  <c r="G18" i="5" s="1"/>
  <c r="K126" i="2"/>
  <c r="N126" i="2" s="1"/>
  <c r="Q126" i="2" s="1"/>
  <c r="T126" i="2" s="1"/>
  <c r="W126" i="2" s="1"/>
  <c r="L18" i="5" s="1"/>
  <c r="G9" i="4"/>
  <c r="I9" i="4" s="1"/>
  <c r="K9" i="4" s="1"/>
  <c r="M9" i="4" s="1"/>
  <c r="O9" i="4" s="1"/>
  <c r="G6" i="4"/>
  <c r="I6" i="4" s="1"/>
  <c r="K6" i="4" s="1"/>
  <c r="M6" i="4" s="1"/>
  <c r="O6" i="4" s="1"/>
  <c r="D48" i="1" s="1"/>
  <c r="F56" i="2"/>
  <c r="G56" i="2" s="1"/>
  <c r="H56" i="2" s="1"/>
  <c r="I56" i="2" s="1"/>
  <c r="J56" i="2" s="1"/>
  <c r="F111" i="2"/>
  <c r="G111" i="2" s="1"/>
  <c r="H111" i="2" s="1"/>
  <c r="I111" i="2" s="1"/>
  <c r="J111" i="2" s="1"/>
  <c r="D28" i="1" s="1"/>
  <c r="F17" i="2"/>
  <c r="G17" i="2" s="1"/>
  <c r="H17" i="2" s="1"/>
  <c r="I17" i="2" s="1"/>
  <c r="J17" i="2" s="1"/>
  <c r="L13" i="5" s="1"/>
  <c r="F62" i="2"/>
  <c r="G62" i="2" s="1"/>
  <c r="H62" i="2" s="1"/>
  <c r="I62" i="2" s="1"/>
  <c r="J62" i="2" s="1"/>
  <c r="D16" i="1" s="1"/>
  <c r="F77" i="2"/>
  <c r="G77" i="2" s="1"/>
  <c r="H77" i="2" s="1"/>
  <c r="I77" i="2" s="1"/>
  <c r="J77" i="2" s="1"/>
  <c r="D13" i="1" s="1"/>
  <c r="F15" i="2"/>
  <c r="G15" i="2" s="1"/>
  <c r="H15" i="2" s="1"/>
  <c r="I15" i="2" s="1"/>
  <c r="J15" i="2" s="1"/>
  <c r="L11" i="5" s="1"/>
  <c r="L120" i="2"/>
  <c r="O120" i="2" s="1"/>
  <c r="R120" i="2" s="1"/>
  <c r="U120" i="2" s="1"/>
  <c r="X120" i="2" s="1"/>
  <c r="E20" i="5" s="1"/>
  <c r="J127" i="2"/>
  <c r="M127" i="2" s="1"/>
  <c r="P127" i="2" s="1"/>
  <c r="S127" i="2" s="1"/>
  <c r="V127" i="2" s="1"/>
  <c r="K19" i="5" s="1"/>
  <c r="K140" i="2"/>
  <c r="N140" i="2" s="1"/>
  <c r="Q140" i="2" s="1"/>
  <c r="T140" i="2" s="1"/>
  <c r="W140" i="2" s="1"/>
  <c r="B24" i="5" s="1"/>
  <c r="K138" i="2"/>
  <c r="N138" i="2" s="1"/>
  <c r="Q138" i="2" s="1"/>
  <c r="T138" i="2" s="1"/>
  <c r="W138" i="2" s="1"/>
  <c r="K144" i="2"/>
  <c r="N144" i="2" s="1"/>
  <c r="Q144" i="2" s="1"/>
  <c r="T144" i="2" s="1"/>
  <c r="W144" i="2" s="1"/>
  <c r="B23" i="5" s="1"/>
  <c r="F8" i="4"/>
  <c r="H8" i="4" s="1"/>
  <c r="J8" i="4" s="1"/>
  <c r="L8" i="4" s="1"/>
  <c r="N8" i="4" s="1"/>
  <c r="C50" i="1" s="1"/>
  <c r="F113" i="2"/>
  <c r="G113" i="2" s="1"/>
  <c r="H113" i="2" s="1"/>
  <c r="I113" i="2" s="1"/>
  <c r="J113" i="2" s="1"/>
  <c r="F49" i="2"/>
  <c r="G49" i="2" s="1"/>
  <c r="H49" i="2" s="1"/>
  <c r="I49" i="2" s="1"/>
  <c r="J49" i="2" s="1"/>
  <c r="F101" i="2"/>
  <c r="G101" i="2" s="1"/>
  <c r="H101" i="2" s="1"/>
  <c r="I101" i="2" s="1"/>
  <c r="J101" i="2" s="1"/>
  <c r="D27" i="1" s="1"/>
  <c r="F12" i="2"/>
  <c r="G12" i="2" s="1"/>
  <c r="H12" i="2" s="1"/>
  <c r="I12" i="2" s="1"/>
  <c r="J12" i="2" s="1"/>
  <c r="H12" i="5" s="1"/>
  <c r="F52" i="2"/>
  <c r="G52" i="2" s="1"/>
  <c r="H52" i="2" s="1"/>
  <c r="I52" i="2" s="1"/>
  <c r="J52" i="2" s="1"/>
  <c r="F68" i="2"/>
  <c r="G68" i="2" s="1"/>
  <c r="H68" i="2" s="1"/>
  <c r="I68" i="2" s="1"/>
  <c r="J68" i="2" s="1"/>
  <c r="D21" i="1" s="1"/>
  <c r="F9" i="2"/>
  <c r="G9" i="2" s="1"/>
  <c r="H9" i="2" s="1"/>
  <c r="I9" i="2" s="1"/>
  <c r="J9" i="2" s="1"/>
  <c r="D14" i="5" s="1"/>
  <c r="K119" i="2"/>
  <c r="N119" i="2" s="1"/>
  <c r="Q119" i="2" s="1"/>
  <c r="T119" i="2" s="1"/>
  <c r="W119" i="2" s="1"/>
  <c r="D19" i="5" s="1"/>
  <c r="L124" i="2"/>
  <c r="O124" i="2" s="1"/>
  <c r="R124" i="2" s="1"/>
  <c r="U124" i="2" s="1"/>
  <c r="X124" i="2" s="1"/>
  <c r="I20" i="5" s="1"/>
  <c r="J119" i="2"/>
  <c r="M119" i="2" s="1"/>
  <c r="P119" i="2" s="1"/>
  <c r="S119" i="2" s="1"/>
  <c r="V119" i="2" s="1"/>
  <c r="C19" i="5" s="1"/>
  <c r="K134" i="2"/>
  <c r="N134" i="2" s="1"/>
  <c r="Q134" i="2" s="1"/>
  <c r="T134" i="2" s="1"/>
  <c r="W134" i="2" s="1"/>
  <c r="H31" i="5" s="1"/>
  <c r="K124" i="2"/>
  <c r="N124" i="2" s="1"/>
  <c r="Q124" i="2" s="1"/>
  <c r="T124" i="2" s="1"/>
  <c r="W124" i="2" s="1"/>
  <c r="H20" i="5" s="1"/>
  <c r="K157" i="2"/>
  <c r="N157" i="2" s="1"/>
  <c r="Q157" i="2" s="1"/>
  <c r="T157" i="2" s="1"/>
  <c r="W157" i="2" s="1"/>
  <c r="K132" i="2"/>
  <c r="N132" i="2" s="1"/>
  <c r="Q132" i="2" s="1"/>
  <c r="T132" i="2" s="1"/>
  <c r="W132" i="2" s="1"/>
  <c r="L119" i="2"/>
  <c r="O119" i="2" s="1"/>
  <c r="R119" i="2" s="1"/>
  <c r="U119" i="2" s="1"/>
  <c r="X119" i="2" s="1"/>
  <c r="E19" i="5" s="1"/>
  <c r="K136" i="2"/>
  <c r="N136" i="2" s="1"/>
  <c r="Q136" i="2" s="1"/>
  <c r="T136" i="2" s="1"/>
  <c r="W136" i="2" s="1"/>
  <c r="O31" i="5" s="1"/>
  <c r="G4" i="4"/>
  <c r="I4" i="4" s="1"/>
  <c r="K4" i="4" s="1"/>
  <c r="M4" i="4" s="1"/>
  <c r="O4" i="4" s="1"/>
  <c r="D46" i="1" s="1"/>
  <c r="F5" i="4"/>
  <c r="H5" i="4" s="1"/>
  <c r="J5" i="4" s="1"/>
  <c r="L5" i="4" s="1"/>
  <c r="N5" i="4" s="1"/>
  <c r="C47" i="1" s="1"/>
  <c r="F7" i="4"/>
  <c r="H7" i="4" s="1"/>
  <c r="J7" i="4" s="1"/>
  <c r="L7" i="4" s="1"/>
  <c r="N7" i="4" s="1"/>
  <c r="C49" i="1" s="1"/>
  <c r="F93" i="2"/>
  <c r="G93" i="2" s="1"/>
  <c r="H93" i="2" s="1"/>
  <c r="I93" i="2" s="1"/>
  <c r="J93" i="2" s="1"/>
  <c r="D18" i="1" s="1"/>
  <c r="F34" i="2"/>
  <c r="G34" i="2" s="1"/>
  <c r="H34" i="2" s="1"/>
  <c r="I34" i="2" s="1"/>
  <c r="J34" i="2" s="1"/>
  <c r="D23" i="1" s="1"/>
  <c r="F85" i="2"/>
  <c r="G85" i="2" s="1"/>
  <c r="H85" i="2" s="1"/>
  <c r="I85" i="2" s="1"/>
  <c r="J85" i="2" s="1"/>
  <c r="J45" i="5" s="1"/>
  <c r="F25" i="2"/>
  <c r="G25" i="2" s="1"/>
  <c r="H25" i="2" s="1"/>
  <c r="I25" i="2" s="1"/>
  <c r="J25" i="2" s="1"/>
  <c r="D7" i="5" s="1"/>
  <c r="F72" i="2"/>
  <c r="G72" i="2" s="1"/>
  <c r="H72" i="2" s="1"/>
  <c r="I72" i="2" s="1"/>
  <c r="J72" i="2" s="1"/>
  <c r="D11" i="1" s="1"/>
  <c r="F11" i="2"/>
  <c r="G11" i="2" s="1"/>
  <c r="H11" i="2" s="1"/>
  <c r="I11" i="2" s="1"/>
  <c r="J11" i="2" s="1"/>
  <c r="H11" i="5" s="1"/>
  <c r="F50" i="2"/>
  <c r="G50" i="2" s="1"/>
  <c r="H50" i="2" s="1"/>
  <c r="I50" i="2" s="1"/>
  <c r="J50" i="2" s="1"/>
  <c r="F22" i="2"/>
  <c r="G22" i="2" s="1"/>
  <c r="H22" i="2" s="1"/>
  <c r="I22" i="2" s="1"/>
  <c r="J22" i="2" s="1"/>
  <c r="L122" i="2"/>
  <c r="O122" i="2" s="1"/>
  <c r="R122" i="2" s="1"/>
  <c r="U122" i="2" s="1"/>
  <c r="X122" i="2" s="1"/>
  <c r="I18" i="5" s="1"/>
  <c r="K128" i="2"/>
  <c r="N128" i="2" s="1"/>
  <c r="Q128" i="2" s="1"/>
  <c r="T128" i="2" s="1"/>
  <c r="W128" i="2" s="1"/>
  <c r="L20" i="5" s="1"/>
  <c r="K122" i="2"/>
  <c r="N122" i="2" s="1"/>
  <c r="Q122" i="2" s="1"/>
  <c r="T122" i="2" s="1"/>
  <c r="W122" i="2" s="1"/>
  <c r="H18" i="5" s="1"/>
  <c r="J128" i="2"/>
  <c r="M128" i="2" s="1"/>
  <c r="P128" i="2" s="1"/>
  <c r="S128" i="2" s="1"/>
  <c r="V128" i="2" s="1"/>
  <c r="K20" i="5" s="1"/>
  <c r="K146" i="2"/>
  <c r="N146" i="2" s="1"/>
  <c r="Q146" i="2" s="1"/>
  <c r="T146" i="2" s="1"/>
  <c r="W146" i="2" s="1"/>
  <c r="K150" i="2"/>
  <c r="N150" i="2" s="1"/>
  <c r="Q150" i="2" s="1"/>
  <c r="T150" i="2" s="1"/>
  <c r="W150" i="2" s="1"/>
  <c r="D27" i="5" s="1"/>
  <c r="F6" i="4"/>
  <c r="H6" i="4" s="1"/>
  <c r="J6" i="4" s="1"/>
  <c r="L6" i="4" s="1"/>
  <c r="N6" i="4" s="1"/>
  <c r="C48" i="1" s="1"/>
  <c r="F86" i="2"/>
  <c r="G86" i="2" s="1"/>
  <c r="H86" i="2" s="1"/>
  <c r="I86" i="2" s="1"/>
  <c r="J86" i="2" s="1"/>
  <c r="J46" i="5" s="1"/>
  <c r="F26" i="2"/>
  <c r="G26" i="2" s="1"/>
  <c r="H26" i="2" s="1"/>
  <c r="I26" i="2" s="1"/>
  <c r="J26" i="2" s="1"/>
  <c r="D8" i="5" s="1"/>
  <c r="F81" i="2"/>
  <c r="G81" i="2" s="1"/>
  <c r="H81" i="2" s="1"/>
  <c r="I81" i="2" s="1"/>
  <c r="J81" i="2" s="1"/>
  <c r="F47" i="2"/>
  <c r="G47" i="2" s="1"/>
  <c r="H47" i="2" s="1"/>
  <c r="I47" i="2" s="1"/>
  <c r="J47" i="2" s="1"/>
  <c r="F97" i="2"/>
  <c r="G97" i="2" s="1"/>
  <c r="H97" i="2" s="1"/>
  <c r="I97" i="2" s="1"/>
  <c r="J97" i="2" s="1"/>
  <c r="F28" i="2"/>
  <c r="G28" i="2" s="1"/>
  <c r="H28" i="2" s="1"/>
  <c r="I28" i="2" s="1"/>
  <c r="J28" i="2" s="1"/>
  <c r="D10" i="5" s="1"/>
  <c r="F6" i="2"/>
  <c r="F44" i="2"/>
  <c r="G44" i="2" s="1"/>
  <c r="H44" i="2" s="1"/>
  <c r="I44" i="2" s="1"/>
  <c r="J44" i="2" s="1"/>
  <c r="K127" i="2"/>
  <c r="N127" i="2" s="1"/>
  <c r="Q127" i="2" s="1"/>
  <c r="T127" i="2" s="1"/>
  <c r="W127" i="2" s="1"/>
  <c r="L19" i="5" s="1"/>
  <c r="K142" i="2"/>
  <c r="N142" i="2" s="1"/>
  <c r="Q142" i="2" s="1"/>
  <c r="T142" i="2" s="1"/>
  <c r="W142" i="2" s="1"/>
  <c r="K120" i="2"/>
  <c r="N120" i="2" s="1"/>
  <c r="Q120" i="2" s="1"/>
  <c r="T120" i="2" s="1"/>
  <c r="W120" i="2" s="1"/>
  <c r="D20" i="5" s="1"/>
  <c r="L126" i="2"/>
  <c r="O126" i="2" s="1"/>
  <c r="R126" i="2" s="1"/>
  <c r="U126" i="2" s="1"/>
  <c r="X126" i="2" s="1"/>
  <c r="M18" i="5" s="1"/>
  <c r="J120" i="2"/>
  <c r="M120" i="2" s="1"/>
  <c r="P120" i="2" s="1"/>
  <c r="S120" i="2" s="1"/>
  <c r="V120" i="2" s="1"/>
  <c r="C20" i="5" s="1"/>
  <c r="J124" i="2"/>
  <c r="M124" i="2" s="1"/>
  <c r="P124" i="2" s="1"/>
  <c r="S124" i="2" s="1"/>
  <c r="V124" i="2" s="1"/>
  <c r="G20" i="5" s="1"/>
  <c r="F4" i="4"/>
  <c r="H4" i="4" s="1"/>
  <c r="J4" i="4" s="1"/>
  <c r="L4" i="4" s="1"/>
  <c r="N4" i="4" s="1"/>
  <c r="C46" i="1" s="1"/>
  <c r="G8" i="4"/>
  <c r="I8" i="4" s="1"/>
  <c r="K8" i="4" s="1"/>
  <c r="M8" i="4" s="1"/>
  <c r="O8" i="4" s="1"/>
  <c r="D50" i="1" s="1"/>
  <c r="F83" i="2"/>
  <c r="G83" i="2" s="1"/>
  <c r="H83" i="2" s="1"/>
  <c r="I83" i="2" s="1"/>
  <c r="J83" i="2" s="1"/>
  <c r="J43" i="5" s="1"/>
  <c r="F19" i="2"/>
  <c r="G19" i="2" s="1"/>
  <c r="H19" i="2" s="1"/>
  <c r="I19" i="2" s="1"/>
  <c r="J19" i="2" s="1"/>
  <c r="F73" i="2"/>
  <c r="G73" i="2" s="1"/>
  <c r="H73" i="2" s="1"/>
  <c r="I73" i="2" s="1"/>
  <c r="J73" i="2" s="1"/>
  <c r="D12" i="1" s="1"/>
  <c r="F39" i="2"/>
  <c r="G39" i="2" s="1"/>
  <c r="H39" i="2" s="1"/>
  <c r="I39" i="2" s="1"/>
  <c r="J39" i="2" s="1"/>
  <c r="F84" i="2"/>
  <c r="G84" i="2" s="1"/>
  <c r="H84" i="2" s="1"/>
  <c r="I84" i="2" s="1"/>
  <c r="J84" i="2" s="1"/>
  <c r="J44" i="5" s="1"/>
  <c r="F23" i="2"/>
  <c r="G23" i="2" s="1"/>
  <c r="H23" i="2" s="1"/>
  <c r="I23" i="2" s="1"/>
  <c r="J23" i="2" s="1"/>
  <c r="F107" i="2"/>
  <c r="G107" i="2" s="1"/>
  <c r="H107" i="2" s="1"/>
  <c r="I107" i="2" s="1"/>
  <c r="J107" i="2" s="1"/>
  <c r="F35" i="2"/>
  <c r="G35" i="2" s="1"/>
  <c r="H35" i="2" s="1"/>
  <c r="I35" i="2" s="1"/>
  <c r="J35" i="2" s="1"/>
  <c r="D24" i="1" s="1"/>
  <c r="J126" i="2"/>
  <c r="M126" i="2" s="1"/>
  <c r="P126" i="2" s="1"/>
  <c r="S126" i="2" s="1"/>
  <c r="V126" i="2" s="1"/>
  <c r="K18" i="5" s="1"/>
  <c r="K135" i="2"/>
  <c r="N135" i="2" s="1"/>
  <c r="Q135" i="2" s="1"/>
  <c r="T135" i="2" s="1"/>
  <c r="W135" i="2" s="1"/>
  <c r="L31" i="5" s="1"/>
  <c r="F103" i="2"/>
  <c r="G103" i="2" s="1"/>
  <c r="H103" i="2" s="1"/>
  <c r="I103" i="2" s="1"/>
  <c r="J103" i="2" s="1"/>
  <c r="D22" i="1" s="1"/>
  <c r="F75" i="2"/>
  <c r="G75" i="2" s="1"/>
  <c r="H75" i="2" s="1"/>
  <c r="I75" i="2" s="1"/>
  <c r="J75" i="2" s="1"/>
  <c r="F43" i="2"/>
  <c r="G43" i="2" s="1"/>
  <c r="H43" i="2" s="1"/>
  <c r="I43" i="2" s="1"/>
  <c r="J43" i="2" s="1"/>
  <c r="F13" i="2"/>
  <c r="G13" i="2" s="1"/>
  <c r="H13" i="2" s="1"/>
  <c r="I13" i="2" s="1"/>
  <c r="J13" i="2" s="1"/>
  <c r="H13" i="5" s="1"/>
  <c r="F89" i="2"/>
  <c r="G89" i="2" s="1"/>
  <c r="H89" i="2" s="1"/>
  <c r="I89" i="2" s="1"/>
  <c r="J89" i="2" s="1"/>
  <c r="F64" i="2"/>
  <c r="G64" i="2" s="1"/>
  <c r="H64" i="2" s="1"/>
  <c r="I64" i="2" s="1"/>
  <c r="J64" i="2" s="1"/>
  <c r="D17" i="1" s="1"/>
  <c r="F30" i="2"/>
  <c r="G30" i="2" s="1"/>
  <c r="H30" i="2" s="1"/>
  <c r="I30" i="2" s="1"/>
  <c r="J30" i="2" s="1"/>
  <c r="F7" i="2"/>
  <c r="G7" i="2" s="1"/>
  <c r="H7" i="2" s="1"/>
  <c r="I7" i="2" s="1"/>
  <c r="J7" i="2" s="1"/>
  <c r="D12" i="5" s="1"/>
  <c r="F79" i="2"/>
  <c r="G79" i="2" s="1"/>
  <c r="H79" i="2" s="1"/>
  <c r="I79" i="2" s="1"/>
  <c r="J79" i="2" s="1"/>
  <c r="F46" i="2"/>
  <c r="G46" i="2" s="1"/>
  <c r="H46" i="2" s="1"/>
  <c r="I46" i="2" s="1"/>
  <c r="J46" i="2" s="1"/>
  <c r="F16" i="2"/>
  <c r="G16" i="2" s="1"/>
  <c r="H16" i="2" s="1"/>
  <c r="I16" i="2" s="1"/>
  <c r="J16" i="2" s="1"/>
  <c r="L12" i="5" s="1"/>
  <c r="F95" i="2"/>
  <c r="G95" i="2" s="1"/>
  <c r="H95" i="2" s="1"/>
  <c r="I95" i="2" s="1"/>
  <c r="J95" i="2" s="1"/>
  <c r="D19" i="1" s="1"/>
  <c r="F60" i="2"/>
  <c r="G60" i="2" s="1"/>
  <c r="H60" i="2" s="1"/>
  <c r="I60" i="2" s="1"/>
  <c r="J60" i="2" s="1"/>
  <c r="F27" i="2"/>
  <c r="G27" i="2" s="1"/>
  <c r="H27" i="2" s="1"/>
  <c r="I27" i="2" s="1"/>
  <c r="J27" i="2" s="1"/>
  <c r="D9" i="5" s="1"/>
  <c r="J118" i="2"/>
  <c r="M118" i="2" s="1"/>
  <c r="P118" i="2" s="1"/>
  <c r="S118" i="2" s="1"/>
  <c r="V118" i="2" s="1"/>
  <c r="C18" i="5" s="1"/>
  <c r="L123" i="2"/>
  <c r="O123" i="2" s="1"/>
  <c r="R123" i="2" s="1"/>
  <c r="U123" i="2" s="1"/>
  <c r="X123" i="2" s="1"/>
  <c r="I19" i="5" s="1"/>
  <c r="K154" i="2"/>
  <c r="N154" i="2" s="1"/>
  <c r="Q154" i="2" s="1"/>
  <c r="T154" i="2" s="1"/>
  <c r="W154" i="2" s="1"/>
  <c r="H26" i="5" s="1"/>
  <c r="K118" i="2"/>
  <c r="N118" i="2" s="1"/>
  <c r="Q118" i="2" s="1"/>
  <c r="T118" i="2" s="1"/>
  <c r="W118" i="2" s="1"/>
  <c r="D18" i="5" s="1"/>
  <c r="K123" i="2"/>
  <c r="N123" i="2" s="1"/>
  <c r="Q123" i="2" s="1"/>
  <c r="T123" i="2" s="1"/>
  <c r="W123" i="2" s="1"/>
  <c r="H19" i="5" s="1"/>
  <c r="K153" i="2"/>
  <c r="N153" i="2" s="1"/>
  <c r="Q153" i="2" s="1"/>
  <c r="T153" i="2" s="1"/>
  <c r="W153" i="2" s="1"/>
  <c r="H25" i="5" s="1"/>
  <c r="L118" i="2"/>
  <c r="O118" i="2" s="1"/>
  <c r="R118" i="2" s="1"/>
  <c r="U118" i="2" s="1"/>
  <c r="X118" i="2" s="1"/>
  <c r="E18" i="5" s="1"/>
  <c r="J123" i="2"/>
  <c r="M123" i="2" s="1"/>
  <c r="P123" i="2" s="1"/>
  <c r="S123" i="2" s="1"/>
  <c r="V123" i="2" s="1"/>
  <c r="G19" i="5" s="1"/>
  <c r="K151" i="2"/>
  <c r="N151" i="2" s="1"/>
  <c r="Q151" i="2" s="1"/>
  <c r="T151" i="2" s="1"/>
  <c r="W151" i="2" s="1"/>
  <c r="D28" i="5" s="1"/>
  <c r="L127" i="2"/>
  <c r="O127" i="2" s="1"/>
  <c r="R127" i="2" s="1"/>
  <c r="U127" i="2" s="1"/>
  <c r="X127" i="2" s="1"/>
  <c r="M19" i="5" s="1"/>
  <c r="K155" i="2"/>
  <c r="N155" i="2" s="1"/>
  <c r="Q155" i="2" s="1"/>
  <c r="T155" i="2" s="1"/>
  <c r="W155" i="2" s="1"/>
  <c r="H27" i="5" s="1"/>
  <c r="K130" i="2"/>
  <c r="N130" i="2" s="1"/>
  <c r="Q130" i="2" s="1"/>
  <c r="T130" i="2" s="1"/>
  <c r="W130" i="2" s="1"/>
  <c r="G7" i="4"/>
  <c r="I7" i="4" s="1"/>
  <c r="K7" i="4" s="1"/>
  <c r="M7" i="4" s="1"/>
  <c r="O7" i="4" s="1"/>
  <c r="D49" i="1" s="1"/>
  <c r="F9" i="4"/>
  <c r="H9" i="4" s="1"/>
  <c r="J9" i="4" s="1"/>
  <c r="L9" i="4" s="1"/>
  <c r="N9" i="4" s="1"/>
  <c r="G5" i="4"/>
  <c r="I5" i="4" s="1"/>
  <c r="K5" i="4" s="1"/>
  <c r="M5" i="4" s="1"/>
  <c r="O5" i="4" s="1"/>
  <c r="D47" i="1" s="1"/>
  <c r="D9" i="1" l="1"/>
  <c r="D8" i="1"/>
  <c r="D10" i="1"/>
  <c r="C36" i="5"/>
  <c r="D26" i="1"/>
  <c r="D15" i="1"/>
  <c r="D14" i="1"/>
  <c r="J24" i="5"/>
  <c r="F24" i="5"/>
  <c r="O24" i="5"/>
  <c r="N24" i="5"/>
  <c r="N23" i="5"/>
  <c r="J23" i="5"/>
  <c r="F23" i="5"/>
  <c r="O23" i="5"/>
  <c r="G6" i="2"/>
  <c r="H6" i="2" s="1"/>
  <c r="I6" i="2" s="1"/>
  <c r="J6" i="2" s="1"/>
  <c r="D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 Waddell</author>
  </authors>
  <commentList>
    <comment ref="A14" authorId="0" shapeId="0" xr:uid="{63B421A0-388C-4DB0-B524-98BA6D0CF6B8}">
      <text>
        <r>
          <rPr>
            <b/>
            <sz val="9"/>
            <color indexed="81"/>
            <rFont val="Tahoma"/>
            <family val="2"/>
          </rPr>
          <t>Catherine Waddell:</t>
        </r>
        <r>
          <rPr>
            <sz val="9"/>
            <color indexed="81"/>
            <rFont val="Tahoma"/>
            <family val="2"/>
          </rPr>
          <t xml:space="preserve">
From FINAL DECISION - EE distribution determination 2015-16 to 2018-19, Attachment 16 Alternative Control Services pg 11</t>
        </r>
      </text>
    </comment>
  </commentList>
</comments>
</file>

<file path=xl/sharedStrings.xml><?xml version="1.0" encoding="utf-8"?>
<sst xmlns="http://schemas.openxmlformats.org/spreadsheetml/2006/main" count="638" uniqueCount="316">
  <si>
    <t>AER final decision</t>
  </si>
  <si>
    <t>($2014-15)</t>
  </si>
  <si>
    <t>DESIGN FEES</t>
  </si>
  <si>
    <t>ASP FEES</t>
  </si>
  <si>
    <t>CONNECTION FEES</t>
  </si>
  <si>
    <t>DISCONN - RECONN FEES</t>
  </si>
  <si>
    <t>FIELD SERVICES FEES</t>
  </si>
  <si>
    <t>MIMO READS FEES</t>
  </si>
  <si>
    <t>MISCELLANEOUS FEES</t>
  </si>
  <si>
    <t>OFFICE FEES</t>
  </si>
  <si>
    <t>AER final decision ($2014-15)</t>
  </si>
  <si>
    <t>INSPECT AND CW RELATED FEES</t>
  </si>
  <si>
    <t>Class A</t>
  </si>
  <si>
    <t>Class B</t>
  </si>
  <si>
    <t>Class C</t>
  </si>
  <si>
    <t>($2013/14)</t>
  </si>
  <si>
    <t>Basis</t>
  </si>
  <si>
    <t>Design cert. - UG urban</t>
  </si>
  <si>
    <t>Up to 5 Lots</t>
  </si>
  <si>
    <t>/ application</t>
  </si>
  <si>
    <t>6 to 10 Lots</t>
  </si>
  <si>
    <t>11-40 Lots</t>
  </si>
  <si>
    <t>Over 40 Lots</t>
  </si>
  <si>
    <t>Design cert - OH rural</t>
  </si>
  <si>
    <t/>
  </si>
  <si>
    <t>1 to 5 Poles</t>
  </si>
  <si>
    <t>6 to 10 Poles</t>
  </si>
  <si>
    <t>11 or more poles</t>
  </si>
  <si>
    <t>Design cert. - UG C&amp;I or rural</t>
  </si>
  <si>
    <t>Design Certification - other</t>
  </si>
  <si>
    <t>R3 time</t>
  </si>
  <si>
    <t>/ hour</t>
  </si>
  <si>
    <t>Design rechecking</t>
  </si>
  <si>
    <t>R2 time</t>
  </si>
  <si>
    <t>Design info. - UG urban</t>
  </si>
  <si>
    <t>Design info. - other</t>
  </si>
  <si>
    <t>Authorisation of ASPs - Initial</t>
  </si>
  <si>
    <t>Initial Authorisations</t>
  </si>
  <si>
    <t>/ authorisation</t>
  </si>
  <si>
    <t>Authorisation Renewals</t>
  </si>
  <si>
    <t>Authorisation Training</t>
  </si>
  <si>
    <t>Remedial action of ASPs</t>
  </si>
  <si>
    <t>13 - Customer interface coordination for contestable works</t>
  </si>
  <si>
    <t>Customer i/face coord - basic</t>
  </si>
  <si>
    <t>Customer i/face coord - complex</t>
  </si>
  <si>
    <t>14 - Preliminary enquiry service</t>
  </si>
  <si>
    <t>Prelim. enquiry service - basic</t>
  </si>
  <si>
    <t>Prelim. enquiry service - complex</t>
  </si>
  <si>
    <t>15 - Connection offer service (basic or standard)</t>
  </si>
  <si>
    <t>Conn. offer service - basic</t>
  </si>
  <si>
    <t>Conn. offer service - standard</t>
  </si>
  <si>
    <t>20 - Connection/relocation process facilitation</t>
  </si>
  <si>
    <t xml:space="preserve">Conn. / reloc. process facilitation   </t>
  </si>
  <si>
    <t>22 - Planning studies</t>
  </si>
  <si>
    <t>Connection planning studies</t>
  </si>
  <si>
    <t>23 - Services involved in obtaining deeds of agreement</t>
  </si>
  <si>
    <t>Deeds of agreement studies</t>
  </si>
  <si>
    <t>Reconnect/Disconnect (site visit)</t>
  </si>
  <si>
    <t>Site Visit</t>
  </si>
  <si>
    <t>Reconnect/Disconnect Completed</t>
  </si>
  <si>
    <t>Reconnect/Disconnect - Technical</t>
  </si>
  <si>
    <t>Reconnect/Disconnect - Pillar or Pole Completed</t>
  </si>
  <si>
    <t>Reconnect/Disconnect - Out of Business Hours</t>
  </si>
  <si>
    <t>AMS - Meter Test</t>
  </si>
  <si>
    <t>First Meter</t>
  </si>
  <si>
    <t>Each Additional Meter</t>
  </si>
  <si>
    <t>AMS - Franchise CT Meter Install</t>
  </si>
  <si>
    <t>Off Peak Conversion Fee</t>
  </si>
  <si>
    <t>Rectification Works - General</t>
  </si>
  <si>
    <t>High Load Escorts</t>
  </si>
  <si>
    <t>Temporary Supply</t>
  </si>
  <si>
    <t>Install and remove HV LL Links</t>
  </si>
  <si>
    <t>Break and remake HV bonds</t>
  </si>
  <si>
    <t>Break and remake LV bonds</t>
  </si>
  <si>
    <t>Connect and disconnect generator to OH mains</t>
  </si>
  <si>
    <t>Connect and disconnect MG to LV board in Kiosk</t>
  </si>
  <si>
    <t>Attendance (statutory)</t>
  </si>
  <si>
    <t>Vacant Premise reconnect/disconnect</t>
  </si>
  <si>
    <t>Per connection</t>
  </si>
  <si>
    <t>Vacant Premise r/d (site visit only)</t>
  </si>
  <si>
    <t>Per visit</t>
  </si>
  <si>
    <t>Move In/Move Out Read and Special Read</t>
  </si>
  <si>
    <t>Per reading</t>
  </si>
  <si>
    <t>Conveyancing Enquiry</t>
  </si>
  <si>
    <t>Site establishment</t>
  </si>
  <si>
    <t>Per NMI</t>
  </si>
  <si>
    <t>Access - Standby</t>
  </si>
  <si>
    <t>Notice of Arrangement</t>
  </si>
  <si>
    <t>Debt Collection Costs - dishonoured trans.</t>
  </si>
  <si>
    <t>ROLR Services</t>
  </si>
  <si>
    <t>ASP inspection L1 - UG urban</t>
  </si>
  <si>
    <t>First 10 Lots</t>
  </si>
  <si>
    <t>ASP inspection L1 - OH rural</t>
  </si>
  <si>
    <t>1-5 poles</t>
  </si>
  <si>
    <t>6-10 poles</t>
  </si>
  <si>
    <t xml:space="preserve">11 or more poles </t>
  </si>
  <si>
    <t>ASP inspection L1 - UG C&amp;I or rural</t>
  </si>
  <si>
    <t>Next 40 Lots</t>
  </si>
  <si>
    <t>Remainder</t>
  </si>
  <si>
    <t>ASP inspection L1 - C&amp;I developments</t>
  </si>
  <si>
    <t>ASP inspection L1 - AR or SL</t>
  </si>
  <si>
    <t>ASP inspection L2</t>
  </si>
  <si>
    <t>A Grade</t>
  </si>
  <si>
    <t>/ appplication</t>
  </si>
  <si>
    <t>B Grade</t>
  </si>
  <si>
    <t>C Grade</t>
  </si>
  <si>
    <t>ASP reinspection</t>
  </si>
  <si>
    <t>Substation Commissioning - UG Urban</t>
  </si>
  <si>
    <t>Per Lot</t>
  </si>
  <si>
    <t>Substation Commissioning - Other</t>
  </si>
  <si>
    <t>Per substation</t>
  </si>
  <si>
    <t>Access Permits - UG urban</t>
  </si>
  <si>
    <t>Access Permits - other</t>
  </si>
  <si>
    <t>Max per access permit</t>
  </si>
  <si>
    <t>Admin - UG urban</t>
  </si>
  <si>
    <t>6-10 Lots</t>
  </si>
  <si>
    <t>Admin - OH rural</t>
  </si>
  <si>
    <t>Up to 5 poles</t>
  </si>
  <si>
    <t>Admin - other</t>
  </si>
  <si>
    <t>Max fee at six hours</t>
  </si>
  <si>
    <t>Escalation for ANS</t>
  </si>
  <si>
    <t>$2013/14 to $2014/15</t>
  </si>
  <si>
    <t>$2014/15 to $2015/16</t>
  </si>
  <si>
    <t>AER used</t>
  </si>
  <si>
    <t>incl CPI of</t>
  </si>
  <si>
    <t>so X factor must be</t>
  </si>
  <si>
    <t>Should be</t>
  </si>
  <si>
    <t>2014/15</t>
  </si>
  <si>
    <t>2015/16</t>
  </si>
  <si>
    <t>CPI</t>
  </si>
  <si>
    <t>X Factor (labour escalation)</t>
  </si>
  <si>
    <t>($2014/15)</t>
  </si>
  <si>
    <t xml:space="preserve"> AER Determination</t>
  </si>
  <si>
    <t>Less AER Escalators</t>
  </si>
  <si>
    <t>($2015/16)</t>
  </si>
  <si>
    <t>Fees 2015/16</t>
  </si>
  <si>
    <t>Plus 14/15 Escalators</t>
  </si>
  <si>
    <t>Plus 15/16 Escalators</t>
  </si>
  <si>
    <t>($2013-14)</t>
  </si>
  <si>
    <t>($2015-16)</t>
  </si>
  <si>
    <t>Customer related service – fee based charges</t>
  </si>
  <si>
    <t>($/year</t>
  </si>
  <si>
    <t>Special Meter Read (includes wasted visit)</t>
  </si>
  <si>
    <r>
      <t>Meter Test – 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meter</t>
    </r>
  </si>
  <si>
    <t>Meter Test – each additional meter</t>
  </si>
  <si>
    <t>Off peak conversion</t>
  </si>
  <si>
    <t>Authorisation of ASPs – initial</t>
  </si>
  <si>
    <t>Authorisation of ASPs – renewal</t>
  </si>
  <si>
    <t>Authorisation ASP Training</t>
  </si>
  <si>
    <t>Connection offer service - basic</t>
  </si>
  <si>
    <t>Conveyancing information desk inquiry</t>
  </si>
  <si>
    <t>Site Establishment per NMI</t>
  </si>
  <si>
    <t>Debt collection cost</t>
  </si>
  <si>
    <t>Product Code</t>
  </si>
  <si>
    <t>Customer related service</t>
  </si>
  <si>
    <t>$</t>
  </si>
  <si>
    <t>RMBH</t>
  </si>
  <si>
    <t>RPBH</t>
  </si>
  <si>
    <t>SRMBH</t>
  </si>
  <si>
    <t>Move in Meter Read</t>
  </si>
  <si>
    <t>MIRBH</t>
  </si>
  <si>
    <t>Move out Meter Read</t>
  </si>
  <si>
    <t>MORBH</t>
  </si>
  <si>
    <t>MTBH</t>
  </si>
  <si>
    <t>MTABH</t>
  </si>
  <si>
    <t>OPCBH</t>
  </si>
  <si>
    <t>SVDNPBH</t>
  </si>
  <si>
    <t>SVRBH</t>
  </si>
  <si>
    <t>DMBH</t>
  </si>
  <si>
    <t>DPPBM</t>
  </si>
  <si>
    <t>RMAH</t>
  </si>
  <si>
    <t>SITEST</t>
  </si>
  <si>
    <t>Customer related service – quotation based charges</t>
  </si>
  <si>
    <t>High load escorts</t>
  </si>
  <si>
    <t>Retailer of Last Resort</t>
  </si>
  <si>
    <t>CT Meter install</t>
  </si>
  <si>
    <t>R4 per hour</t>
  </si>
  <si>
    <t>Table 1.1: Charges for customer related services</t>
  </si>
  <si>
    <t>Table 1.2: Services attracting no charge</t>
  </si>
  <si>
    <t>R2b / hour</t>
  </si>
  <si>
    <t>R4 / hour</t>
  </si>
  <si>
    <t>R4 / hour plus rental</t>
  </si>
  <si>
    <t>R2b / hour plus materials</t>
  </si>
  <si>
    <t>cost / customer</t>
  </si>
  <si>
    <t>Rectification works – rectification of illegal connection</t>
  </si>
  <si>
    <t>Table 1.3: Services to be provided by quotation</t>
  </si>
  <si>
    <t>Table 2.1: Appplicable Labour Rates</t>
  </si>
  <si>
    <t xml:space="preserve">Labour Class </t>
  </si>
  <si>
    <t>Hourly rate</t>
  </si>
  <si>
    <t>Admin R1</t>
  </si>
  <si>
    <t>Design R2a</t>
  </si>
  <si>
    <t>Inspector R2b</t>
  </si>
  <si>
    <t>Engineer R3</t>
  </si>
  <si>
    <t>Field Worker R4</t>
  </si>
  <si>
    <t>Classification</t>
  </si>
  <si>
    <t>Administration (R1)</t>
  </si>
  <si>
    <t>Technical Specialist - 
Outdoor Technical Officer (R2b)</t>
  </si>
  <si>
    <t>Technical Specialist - 
Indoor Technical Officer (R2a)</t>
  </si>
  <si>
    <t>Engineering Officer (R3)</t>
  </si>
  <si>
    <t>Field Worker (R4)</t>
  </si>
  <si>
    <t>Field Worker
(Line Worker 9)</t>
  </si>
  <si>
    <t>AER final decision maximum labour rate - includes on-cost and overheads</t>
  </si>
  <si>
    <t>AER final decision maximum labour rate (overtime) - includes on-cost and overheads</t>
  </si>
  <si>
    <t>Final Decision ($2014-15)</t>
  </si>
  <si>
    <t>Maximum labour rate (overtime)</t>
  </si>
  <si>
    <t>Maximum Labour Rate (ordinary)</t>
  </si>
  <si>
    <t>$2013-14</t>
  </si>
  <si>
    <t>$2014-15</t>
  </si>
  <si>
    <t>$2015-16</t>
  </si>
  <si>
    <t>Network Service</t>
  </si>
  <si>
    <t>Underground urban residential subdivision (Vacant lots)</t>
  </si>
  <si>
    <t>Rural overhead subdivisions and rural extensions</t>
  </si>
  <si>
    <t>Underground commercial and industrial or rural subdivisions (vacant lots – no development)</t>
  </si>
  <si>
    <t>Commercial and industrial developments</t>
  </si>
  <si>
    <t>Asset relocation or streetlighting</t>
  </si>
  <si>
    <t>Design information</t>
  </si>
  <si>
    <t>Up to 5 lots</t>
  </si>
  <si>
    <t>R2a per hour</t>
  </si>
  <si>
    <t>R2a or R3 per hour</t>
  </si>
  <si>
    <t>6 to 10 lots</t>
  </si>
  <si>
    <t>11 to 40 lots</t>
  </si>
  <si>
    <t>Over 40 lots</t>
  </si>
  <si>
    <t>Design certification</t>
  </si>
  <si>
    <t>Up to 10 lots</t>
  </si>
  <si>
    <t>6 to 10 poles</t>
  </si>
  <si>
    <t xml:space="preserve">Design rechecking </t>
  </si>
  <si>
    <t>R3 per hour</t>
  </si>
  <si>
    <t xml:space="preserve">R2a or R3 per hour </t>
  </si>
  <si>
    <t>Grade</t>
  </si>
  <si>
    <t>A</t>
  </si>
  <si>
    <t>per lot</t>
  </si>
  <si>
    <t>B</t>
  </si>
  <si>
    <t>C</t>
  </si>
  <si>
    <t>per pole</t>
  </si>
  <si>
    <t>R2b or R3 per hour</t>
  </si>
  <si>
    <t xml:space="preserve">R2b or R3 per hour </t>
  </si>
  <si>
    <t>First 10 lots</t>
  </si>
  <si>
    <t>First 5 poles</t>
  </si>
  <si>
    <t>Next 40 lots</t>
  </si>
  <si>
    <t>Next 5 poles</t>
  </si>
  <si>
    <t xml:space="preserve">Remainder </t>
  </si>
  <si>
    <t>Re-inspection (level 1 and 2 work)</t>
  </si>
  <si>
    <t>R2b per hour (maximum 1 hour per level 2 reinspection)</t>
  </si>
  <si>
    <t xml:space="preserve">Re-inspection Installation </t>
  </si>
  <si>
    <t xml:space="preserve">R2b per hour </t>
  </si>
  <si>
    <t>Access permit</t>
  </si>
  <si>
    <t>Substation commissioning</t>
  </si>
  <si>
    <t>Administration</t>
  </si>
  <si>
    <t>R1 per hour (max 6 hours)</t>
  </si>
  <si>
    <t>Access to network assets (standby)</t>
  </si>
  <si>
    <t>R2b per hour</t>
  </si>
  <si>
    <t>Inspection of service work (level 2 work)</t>
  </si>
  <si>
    <t xml:space="preserve">Connections Customer Interface coordination </t>
  </si>
  <si>
    <t>Basic connection - R2b per hour             Complex connection - R3 per hour</t>
  </si>
  <si>
    <t xml:space="preserve">Preliminary Enquiry Service </t>
  </si>
  <si>
    <t>Basic enquiry – R2b per hour                Complex enquiry – R3 per hour</t>
  </si>
  <si>
    <t>Planning studies for new connection applications</t>
  </si>
  <si>
    <t>Service involved in obtaining deeds of agreement</t>
  </si>
  <si>
    <t>Connection Offer Service</t>
  </si>
  <si>
    <t>Other than basic</t>
  </si>
  <si>
    <t>Standard – no substation on site</t>
  </si>
  <si>
    <t>Standard – with substation on site</t>
  </si>
  <si>
    <t>Negotiated</t>
  </si>
  <si>
    <t>Site visit</t>
  </si>
  <si>
    <t>Connection / Relocation Process facilitation</t>
  </si>
  <si>
    <t>Rectification of illegal connection</t>
  </si>
  <si>
    <t>Services to supply and connect temporary supply to one or more customers</t>
  </si>
  <si>
    <t>Install &amp; remove HV Live Line links</t>
  </si>
  <si>
    <t>Connection and disconnection of MG to OH mains</t>
  </si>
  <si>
    <t>Connection  and disconnection of MG to LV board in Kiosk</t>
  </si>
  <si>
    <t>Investigation, review, and implementation of remedial actions associated with work performed by ASPs.</t>
  </si>
  <si>
    <t>Attendance at customer premises to perform a statutory right of entry</t>
  </si>
  <si>
    <t>All service connections: per NOSW</t>
  </si>
  <si>
    <t xml:space="preserve">A Grade: </t>
  </si>
  <si>
    <t>B Grade:</t>
  </si>
  <si>
    <t>C Grade:</t>
  </si>
  <si>
    <t>Basic:</t>
  </si>
  <si>
    <t>Rectification works – provision of additional crew</t>
  </si>
  <si>
    <t>Rectification works – fitting of tiger tails</t>
  </si>
  <si>
    <t>Inspection of service work
(by level 1 ASPs)</t>
  </si>
  <si>
    <t>Reconnection – Outside business hours</t>
  </si>
  <si>
    <t>Reconnection business hours</t>
  </si>
  <si>
    <t>Reconnection pole/pillar box business hours</t>
  </si>
  <si>
    <t>Reconnect – site visit</t>
  </si>
  <si>
    <t>Vacant Premise – Reconnect / Disconnect</t>
  </si>
  <si>
    <t>Vacant Premise – Reconnect / Disconnect (site visit only)</t>
  </si>
  <si>
    <t>Disconnect / Reconnect – Technical Disconnection</t>
  </si>
  <si>
    <t xml:space="preserve">Disconnect / Reconnect – Disconnection Complete </t>
  </si>
  <si>
    <t>TDMBH</t>
  </si>
  <si>
    <t>DVSBH</t>
  </si>
  <si>
    <t>SVDVSBH</t>
  </si>
  <si>
    <t>2016/17</t>
  </si>
  <si>
    <t>$2015/16 to $2016/17</t>
  </si>
  <si>
    <t>Fees 2016/17</t>
  </si>
  <si>
    <t>Plus 16/17 Escalators</t>
  </si>
  <si>
    <t>($2016/17)</t>
  </si>
  <si>
    <t>$2016-17</t>
  </si>
  <si>
    <t>Overtime hourly rate</t>
  </si>
  <si>
    <t>Disconnect – Pillar/Pole</t>
  </si>
  <si>
    <t xml:space="preserve">Disconnect – site visit </t>
  </si>
  <si>
    <t>Table 2.2: Schedule of charges for ancillary network services</t>
  </si>
  <si>
    <t>$2016/17 to $2017/18</t>
  </si>
  <si>
    <t>2017/18</t>
  </si>
  <si>
    <t>$2017-18</t>
  </si>
  <si>
    <t>Plus 17/18 Escalators</t>
  </si>
  <si>
    <t>Fees 2017/18</t>
  </si>
  <si>
    <t>($2017/18)</t>
  </si>
  <si>
    <t>($2016-17)</t>
  </si>
  <si>
    <t>($2017-18)</t>
  </si>
  <si>
    <t>$2017-18 to $2018-19</t>
  </si>
  <si>
    <t>Fees 2018/19</t>
  </si>
  <si>
    <t>Plus 18/19 Escalators</t>
  </si>
  <si>
    <t>($2018-19)</t>
  </si>
  <si>
    <t>$2018-19</t>
  </si>
  <si>
    <t>Plus 18-19 Escalators</t>
  </si>
  <si>
    <t xml:space="preserve"> $18-19)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</si>
</sst>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0.000%"/>
    <numFmt numFmtId="165" formatCode="&quot;$&quot;#,##0.00"/>
    <numFmt numFmtId="166" formatCode="0.0000%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6A71"/>
        <bgColor indexed="64"/>
      </patternFill>
    </fill>
    <fill>
      <patternFill patternType="solid">
        <fgColor rgb="FFE5E5E6"/>
        <bgColor indexed="64"/>
      </patternFill>
    </fill>
    <fill>
      <patternFill patternType="solid">
        <fgColor rgb="FFCCCB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9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2" applyNumberFormat="1" applyFont="1"/>
    <xf numFmtId="0" fontId="6" fillId="2" borderId="14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right" vertical="center" wrapText="1"/>
    </xf>
    <xf numFmtId="2" fontId="7" fillId="3" borderId="15" xfId="0" applyNumberFormat="1" applyFont="1" applyFill="1" applyBorder="1" applyAlignment="1">
      <alignment horizontal="right" vertical="center" wrapText="1"/>
    </xf>
    <xf numFmtId="2" fontId="7" fillId="4" borderId="15" xfId="0" applyNumberFormat="1" applyFont="1" applyFill="1" applyBorder="1" applyAlignment="1">
      <alignment horizontal="right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 wrapText="1"/>
    </xf>
    <xf numFmtId="2" fontId="7" fillId="4" borderId="12" xfId="0" applyNumberFormat="1" applyFont="1" applyFill="1" applyBorder="1" applyAlignment="1">
      <alignment horizontal="center" vertical="center" wrapText="1"/>
    </xf>
    <xf numFmtId="2" fontId="7" fillId="4" borderId="15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8" fontId="9" fillId="3" borderId="12" xfId="0" applyNumberFormat="1" applyFont="1" applyFill="1" applyBorder="1" applyAlignment="1">
      <alignment vertical="center" wrapText="1"/>
    </xf>
    <xf numFmtId="8" fontId="9" fillId="4" borderId="12" xfId="0" applyNumberFormat="1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8" fontId="9" fillId="4" borderId="18" xfId="0" applyNumberFormat="1" applyFont="1" applyFill="1" applyBorder="1" applyAlignment="1">
      <alignment vertical="center" wrapText="1"/>
    </xf>
    <xf numFmtId="8" fontId="9" fillId="3" borderId="18" xfId="0" applyNumberFormat="1" applyFont="1" applyFill="1" applyBorder="1" applyAlignment="1">
      <alignment vertical="center" wrapText="1"/>
    </xf>
    <xf numFmtId="8" fontId="9" fillId="3" borderId="18" xfId="0" applyNumberFormat="1" applyFont="1" applyFill="1" applyBorder="1" applyAlignment="1">
      <alignment horizontal="center" vertical="center" wrapText="1"/>
    </xf>
    <xf numFmtId="8" fontId="9" fillId="4" borderId="18" xfId="0" applyNumberFormat="1" applyFont="1" applyFill="1" applyBorder="1" applyAlignment="1">
      <alignment horizontal="center" vertical="center" wrapText="1"/>
    </xf>
    <xf numFmtId="8" fontId="9" fillId="3" borderId="12" xfId="0" applyNumberFormat="1" applyFont="1" applyFill="1" applyBorder="1" applyAlignment="1">
      <alignment horizontal="center" vertical="center" wrapText="1"/>
    </xf>
    <xf numFmtId="8" fontId="9" fillId="4" borderId="12" xfId="0" applyNumberFormat="1" applyFont="1" applyFill="1" applyBorder="1" applyAlignment="1">
      <alignment horizontal="center" vertical="center" wrapText="1"/>
    </xf>
    <xf numFmtId="8" fontId="9" fillId="3" borderId="24" xfId="0" applyNumberFormat="1" applyFont="1" applyFill="1" applyBorder="1" applyAlignment="1">
      <alignment horizontal="center" vertical="center" wrapText="1"/>
    </xf>
    <xf numFmtId="8" fontId="9" fillId="4" borderId="24" xfId="0" applyNumberFormat="1" applyFont="1" applyFill="1" applyBorder="1" applyAlignment="1">
      <alignment horizontal="center" vertical="center" wrapText="1"/>
    </xf>
    <xf numFmtId="8" fontId="9" fillId="4" borderId="15" xfId="0" applyNumberFormat="1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horizontal="center" vertical="center" wrapText="1"/>
    </xf>
    <xf numFmtId="165" fontId="10" fillId="3" borderId="15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right" vertical="center" wrapText="1"/>
    </xf>
    <xf numFmtId="165" fontId="9" fillId="4" borderId="13" xfId="0" applyNumberFormat="1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165" fontId="9" fillId="4" borderId="13" xfId="1" applyNumberFormat="1" applyFont="1" applyFill="1" applyBorder="1" applyAlignment="1">
      <alignment horizontal="left" vertical="center" wrapText="1"/>
    </xf>
    <xf numFmtId="165" fontId="9" fillId="4" borderId="14" xfId="1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top" wrapText="1"/>
    </xf>
    <xf numFmtId="0" fontId="10" fillId="4" borderId="2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10" fillId="4" borderId="16" xfId="0" applyFont="1" applyFill="1" applyBorder="1" applyAlignment="1">
      <alignment wrapText="1"/>
    </xf>
    <xf numFmtId="0" fontId="10" fillId="4" borderId="19" xfId="0" applyFont="1" applyFill="1" applyBorder="1" applyAlignment="1">
      <alignment wrapText="1"/>
    </xf>
    <xf numFmtId="0" fontId="10" fillId="4" borderId="21" xfId="0" applyFont="1" applyFill="1" applyBorder="1" applyAlignment="1">
      <alignment wrapText="1"/>
    </xf>
    <xf numFmtId="0" fontId="11" fillId="0" borderId="0" xfId="0" applyFont="1"/>
    <xf numFmtId="0" fontId="2" fillId="3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right" vertical="center" wrapText="1"/>
    </xf>
    <xf numFmtId="0" fontId="2" fillId="4" borderId="1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1" fillId="5" borderId="0" xfId="0" applyFont="1" applyFill="1"/>
    <xf numFmtId="0" fontId="2" fillId="3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2" fontId="11" fillId="0" borderId="0" xfId="0" applyNumberFormat="1" applyFont="1"/>
    <xf numFmtId="0" fontId="11" fillId="0" borderId="0" xfId="0" applyFont="1" applyAlignment="1">
      <alignment wrapText="1"/>
    </xf>
    <xf numFmtId="0" fontId="11" fillId="0" borderId="29" xfId="0" applyFont="1" applyBorder="1" applyAlignment="1">
      <alignment horizontal="right" wrapText="1"/>
    </xf>
    <xf numFmtId="0" fontId="11" fillId="0" borderId="30" xfId="0" applyFont="1" applyBorder="1" applyAlignment="1">
      <alignment horizontal="right" wrapText="1"/>
    </xf>
    <xf numFmtId="2" fontId="11" fillId="0" borderId="27" xfId="0" applyNumberFormat="1" applyFont="1" applyBorder="1"/>
    <xf numFmtId="2" fontId="11" fillId="0" borderId="28" xfId="0" applyNumberFormat="1" applyFont="1" applyBorder="1"/>
    <xf numFmtId="2" fontId="11" fillId="0" borderId="29" xfId="0" applyNumberFormat="1" applyFont="1" applyBorder="1"/>
    <xf numFmtId="2" fontId="11" fillId="0" borderId="30" xfId="0" applyNumberFormat="1" applyFont="1" applyBorder="1"/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7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0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164" fontId="11" fillId="0" borderId="0" xfId="2" applyNumberFormat="1" applyFont="1"/>
    <xf numFmtId="0" fontId="11" fillId="0" borderId="1" xfId="0" applyFont="1" applyBorder="1"/>
    <xf numFmtId="10" fontId="11" fillId="0" borderId="0" xfId="0" applyNumberFormat="1" applyFont="1"/>
    <xf numFmtId="10" fontId="11" fillId="0" borderId="0" xfId="2" applyNumberFormat="1" applyFont="1"/>
    <xf numFmtId="10" fontId="11" fillId="0" borderId="0" xfId="0" applyNumberFormat="1" applyFont="1" applyFill="1"/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11" fillId="6" borderId="0" xfId="0" applyFont="1" applyFill="1"/>
    <xf numFmtId="0" fontId="11" fillId="6" borderId="0" xfId="0" applyFont="1" applyFill="1" applyAlignment="1">
      <alignment horizontal="center"/>
    </xf>
    <xf numFmtId="2" fontId="11" fillId="6" borderId="0" xfId="0" applyNumberFormat="1" applyFont="1" applyFill="1"/>
    <xf numFmtId="0" fontId="11" fillId="6" borderId="2" xfId="0" applyFont="1" applyFill="1" applyBorder="1"/>
    <xf numFmtId="0" fontId="11" fillId="6" borderId="3" xfId="0" applyFont="1" applyFill="1" applyBorder="1"/>
    <xf numFmtId="0" fontId="11" fillId="6" borderId="4" xfId="0" applyFont="1" applyFill="1" applyBorder="1"/>
    <xf numFmtId="0" fontId="11" fillId="6" borderId="5" xfId="0" applyFont="1" applyFill="1" applyBorder="1"/>
    <xf numFmtId="0" fontId="11" fillId="6" borderId="6" xfId="0" applyFont="1" applyFill="1" applyBorder="1"/>
    <xf numFmtId="0" fontId="11" fillId="6" borderId="7" xfId="0" applyFont="1" applyFill="1" applyBorder="1"/>
    <xf numFmtId="0" fontId="11" fillId="6" borderId="8" xfId="0" applyFont="1" applyFill="1" applyBorder="1"/>
    <xf numFmtId="0" fontId="11" fillId="6" borderId="9" xfId="0" applyFont="1" applyFill="1" applyBorder="1"/>
    <xf numFmtId="0" fontId="11" fillId="6" borderId="29" xfId="0" applyFont="1" applyFill="1" applyBorder="1" applyAlignment="1">
      <alignment horizontal="right" wrapText="1"/>
    </xf>
    <xf numFmtId="0" fontId="11" fillId="6" borderId="30" xfId="0" applyFont="1" applyFill="1" applyBorder="1" applyAlignment="1">
      <alignment horizontal="right" wrapText="1"/>
    </xf>
    <xf numFmtId="2" fontId="11" fillId="6" borderId="27" xfId="0" applyNumberFormat="1" applyFont="1" applyFill="1" applyBorder="1"/>
    <xf numFmtId="2" fontId="11" fillId="6" borderId="28" xfId="0" applyNumberFormat="1" applyFont="1" applyFill="1" applyBorder="1"/>
    <xf numFmtId="2" fontId="11" fillId="6" borderId="29" xfId="0" applyNumberFormat="1" applyFont="1" applyFill="1" applyBorder="1"/>
    <xf numFmtId="2" fontId="11" fillId="6" borderId="30" xfId="0" applyNumberFormat="1" applyFont="1" applyFill="1" applyBorder="1"/>
    <xf numFmtId="164" fontId="11" fillId="6" borderId="0" xfId="2" applyNumberFormat="1" applyFont="1" applyFill="1"/>
    <xf numFmtId="0" fontId="11" fillId="0" borderId="0" xfId="0" applyFont="1" applyAlignment="1">
      <alignment horizontal="center"/>
    </xf>
    <xf numFmtId="14" fontId="0" fillId="0" borderId="0" xfId="0" applyNumberFormat="1"/>
    <xf numFmtId="164" fontId="11" fillId="0" borderId="0" xfId="0" applyNumberFormat="1" applyFont="1"/>
    <xf numFmtId="164" fontId="5" fillId="0" borderId="0" xfId="0" applyNumberFormat="1" applyFont="1"/>
    <xf numFmtId="166" fontId="11" fillId="0" borderId="0" xfId="0" applyNumberFormat="1" applyFont="1"/>
    <xf numFmtId="167" fontId="11" fillId="0" borderId="0" xfId="0" applyNumberFormat="1" applyFont="1"/>
    <xf numFmtId="164" fontId="11" fillId="0" borderId="0" xfId="2" applyNumberFormat="1" applyFont="1" applyFill="1"/>
    <xf numFmtId="0" fontId="11" fillId="0" borderId="29" xfId="0" applyFont="1" applyFill="1" applyBorder="1" applyAlignment="1">
      <alignment horizontal="right" wrapText="1"/>
    </xf>
    <xf numFmtId="0" fontId="11" fillId="0" borderId="30" xfId="0" applyFont="1" applyFill="1" applyBorder="1" applyAlignment="1">
      <alignment horizontal="right" wrapText="1"/>
    </xf>
    <xf numFmtId="2" fontId="11" fillId="0" borderId="27" xfId="0" applyNumberFormat="1" applyFont="1" applyFill="1" applyBorder="1"/>
    <xf numFmtId="2" fontId="11" fillId="0" borderId="28" xfId="0" applyNumberFormat="1" applyFont="1" applyFill="1" applyBorder="1"/>
    <xf numFmtId="2" fontId="11" fillId="0" borderId="29" xfId="0" applyNumberFormat="1" applyFont="1" applyFill="1" applyBorder="1"/>
    <xf numFmtId="2" fontId="11" fillId="0" borderId="30" xfId="0" applyNumberFormat="1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2" fontId="11" fillId="0" borderId="0" xfId="0" applyNumberFormat="1" applyFont="1" applyFill="1"/>
    <xf numFmtId="0" fontId="11" fillId="0" borderId="3" xfId="0" applyFont="1" applyFill="1" applyBorder="1"/>
    <xf numFmtId="0" fontId="11" fillId="0" borderId="8" xfId="0" applyFont="1" applyFill="1" applyBorder="1"/>
    <xf numFmtId="0" fontId="11" fillId="0" borderId="2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9" xfId="0" applyFont="1" applyFill="1" applyBorder="1"/>
    <xf numFmtId="0" fontId="11" fillId="0" borderId="0" xfId="0" applyFont="1" applyFill="1" applyBorder="1"/>
    <xf numFmtId="0" fontId="11" fillId="6" borderId="0" xfId="0" applyFont="1" applyFill="1" applyBorder="1"/>
    <xf numFmtId="2" fontId="11" fillId="6" borderId="5" xfId="0" applyNumberFormat="1" applyFont="1" applyFill="1" applyBorder="1"/>
    <xf numFmtId="2" fontId="11" fillId="6" borderId="0" xfId="0" applyNumberFormat="1" applyFont="1" applyFill="1" applyBorder="1"/>
    <xf numFmtId="2" fontId="11" fillId="6" borderId="6" xfId="0" applyNumberFormat="1" applyFont="1" applyFill="1" applyBorder="1"/>
    <xf numFmtId="2" fontId="11" fillId="6" borderId="8" xfId="0" applyNumberFormat="1" applyFont="1" applyFill="1" applyBorder="1"/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8" fontId="9" fillId="4" borderId="18" xfId="0" applyNumberFormat="1" applyFont="1" applyFill="1" applyBorder="1" applyAlignment="1">
      <alignment horizontal="center" vertical="center" wrapText="1"/>
    </xf>
    <xf numFmtId="8" fontId="9" fillId="4" borderId="10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right" vertical="center" wrapText="1"/>
    </xf>
    <xf numFmtId="165" fontId="9" fillId="4" borderId="13" xfId="0" applyNumberFormat="1" applyFont="1" applyFill="1" applyBorder="1" applyAlignment="1">
      <alignment horizontal="left" vertical="center" wrapText="1"/>
    </xf>
    <xf numFmtId="165" fontId="9" fillId="4" borderId="10" xfId="0" applyNumberFormat="1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8" fontId="9" fillId="3" borderId="18" xfId="0" applyNumberFormat="1" applyFont="1" applyFill="1" applyBorder="1" applyAlignment="1">
      <alignment horizontal="left" vertical="center" wrapText="1"/>
    </xf>
    <xf numFmtId="8" fontId="9" fillId="3" borderId="13" xfId="0" applyNumberFormat="1" applyFont="1" applyFill="1" applyBorder="1" applyAlignment="1">
      <alignment horizontal="left" vertical="center" wrapText="1"/>
    </xf>
    <xf numFmtId="8" fontId="9" fillId="4" borderId="18" xfId="0" applyNumberFormat="1" applyFont="1" applyFill="1" applyBorder="1" applyAlignment="1">
      <alignment horizontal="left" vertical="center" wrapText="1"/>
    </xf>
    <xf numFmtId="8" fontId="9" fillId="4" borderId="13" xfId="0" applyNumberFormat="1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 wrapText="1"/>
    </xf>
    <xf numFmtId="8" fontId="9" fillId="3" borderId="18" xfId="0" applyNumberFormat="1" applyFont="1" applyFill="1" applyBorder="1" applyAlignment="1">
      <alignment horizontal="center" vertical="center" wrapText="1"/>
    </xf>
    <xf numFmtId="8" fontId="9" fillId="3" borderId="10" xfId="0" applyNumberFormat="1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8" fontId="9" fillId="4" borderId="19" xfId="0" applyNumberFormat="1" applyFont="1" applyFill="1" applyBorder="1" applyAlignment="1">
      <alignment horizontal="center" vertical="center" wrapText="1"/>
    </xf>
    <xf numFmtId="8" fontId="9" fillId="4" borderId="11" xfId="0" applyNumberFormat="1" applyFont="1" applyFill="1" applyBorder="1" applyAlignment="1">
      <alignment horizontal="center" vertical="center" wrapText="1"/>
    </xf>
    <xf numFmtId="8" fontId="9" fillId="4" borderId="17" xfId="0" applyNumberFormat="1" applyFont="1" applyFill="1" applyBorder="1" applyAlignment="1">
      <alignment horizontal="center" vertical="center" wrapText="1"/>
    </xf>
    <xf numFmtId="8" fontId="9" fillId="4" borderId="12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8" fontId="9" fillId="4" borderId="13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vertical="center" wrapText="1"/>
    </xf>
    <xf numFmtId="8" fontId="9" fillId="3" borderId="19" xfId="0" applyNumberFormat="1" applyFont="1" applyFill="1" applyBorder="1" applyAlignment="1">
      <alignment horizontal="center" vertical="center" wrapText="1"/>
    </xf>
    <xf numFmtId="8" fontId="9" fillId="3" borderId="11" xfId="0" applyNumberFormat="1" applyFont="1" applyFill="1" applyBorder="1" applyAlignment="1">
      <alignment horizontal="center" vertical="center" wrapText="1"/>
    </xf>
    <xf numFmtId="8" fontId="9" fillId="3" borderId="17" xfId="0" applyNumberFormat="1" applyFont="1" applyFill="1" applyBorder="1" applyAlignment="1">
      <alignment horizontal="center" vertical="center" wrapText="1"/>
    </xf>
    <xf numFmtId="8" fontId="9" fillId="3" borderId="12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vertical="center" wrapText="1"/>
    </xf>
    <xf numFmtId="0" fontId="10" fillId="3" borderId="23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8" fontId="9" fillId="3" borderId="13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457199</xdr:colOff>
      <xdr:row>0</xdr:row>
      <xdr:rowOff>38099</xdr:rowOff>
    </xdr:from>
    <xdr:to>
      <xdr:col>4</xdr:col>
      <xdr:colOff>9524</xdr:colOff>
      <xdr:row>5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4" y="38099"/>
          <a:ext cx="1476375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0</xdr:row>
      <xdr:rowOff>47625</xdr:rowOff>
    </xdr:from>
    <xdr:to>
      <xdr:col>15</xdr:col>
      <xdr:colOff>0</xdr:colOff>
      <xdr:row>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625"/>
          <a:ext cx="1476375" cy="8858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y1-Fin\Reg_Affairs\CPI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y1-Fin/Reg_Affairs/CPI/CPI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of each index 1989-90 =100"/>
      <sheetName val="Base of each index 2011-12 =100"/>
      <sheetName val="Method"/>
    </sheetNames>
    <sheetDataSet>
      <sheetData sheetId="0" refreshError="1"/>
      <sheetData sheetId="1" refreshError="1">
        <row r="125">
          <cell r="H125">
            <v>2.4498886414253906E-2</v>
          </cell>
        </row>
        <row r="129">
          <cell r="H129">
            <v>2.4879227053139941E-2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of each index 1989-90 =100"/>
      <sheetName val="Base of each index 2011-12 =100"/>
      <sheetName val="Water modelling"/>
      <sheetName val="Water"/>
      <sheetName val="Electricity"/>
      <sheetName val="Method"/>
      <sheetName val="Inflators Electricity"/>
      <sheetName val="Inflators Water"/>
      <sheetName val="Inflators Water modelling"/>
    </sheetNames>
    <sheetDataSet>
      <sheetData sheetId="0"/>
      <sheetData sheetId="1"/>
      <sheetData sheetId="2"/>
      <sheetData sheetId="3"/>
      <sheetData sheetId="4">
        <row r="16">
          <cell r="D16">
            <v>1.5083667216592156E-2</v>
          </cell>
        </row>
        <row r="17">
          <cell r="D17">
            <v>1.2769909449732886E-2</v>
          </cell>
        </row>
      </sheetData>
      <sheetData sheetId="5"/>
      <sheetData sheetId="6">
        <row r="5">
          <cell r="Q5">
            <v>1.95E-2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3"/>
  <sheetViews>
    <sheetView workbookViewId="0">
      <selection activeCell="B3" sqref="B3:C3"/>
    </sheetView>
  </sheetViews>
  <sheetFormatPr defaultRowHeight="14.4" x14ac:dyDescent="0.3"/>
  <cols>
    <col min="2" max="2" width="10.6640625" bestFit="1" customWidth="1"/>
    <col min="3" max="3" width="45.33203125" customWidth="1"/>
  </cols>
  <sheetData>
    <row r="3" spans="2:2" x14ac:dyDescent="0.3">
      <c r="B3" s="1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5:D51"/>
  <sheetViews>
    <sheetView topLeftCell="A29" workbookViewId="0">
      <selection activeCell="L40" sqref="L40"/>
    </sheetView>
  </sheetViews>
  <sheetFormatPr defaultColWidth="9.109375" defaultRowHeight="13.8" x14ac:dyDescent="0.25"/>
  <cols>
    <col min="1" max="1" width="14.5546875" style="50" customWidth="1"/>
    <col min="2" max="2" width="64.6640625" style="50" customWidth="1"/>
    <col min="3" max="3" width="15" style="50" customWidth="1"/>
    <col min="4" max="4" width="13.88671875" style="50" customWidth="1"/>
    <col min="5" max="16384" width="9.109375" style="50"/>
  </cols>
  <sheetData>
    <row r="5" spans="1:4" ht="14.4" thickBot="1" x14ac:dyDescent="0.3">
      <c r="B5" s="50" t="s">
        <v>177</v>
      </c>
    </row>
    <row r="6" spans="1:4" ht="14.4" thickTop="1" x14ac:dyDescent="0.25">
      <c r="A6" s="142" t="s">
        <v>153</v>
      </c>
      <c r="B6" s="142" t="s">
        <v>140</v>
      </c>
      <c r="C6" s="90"/>
      <c r="D6" s="4" t="s">
        <v>141</v>
      </c>
    </row>
    <row r="7" spans="1:4" ht="14.4" thickBot="1" x14ac:dyDescent="0.3">
      <c r="A7" s="143"/>
      <c r="B7" s="143"/>
      <c r="C7" s="91"/>
      <c r="D7" s="5" t="s">
        <v>315</v>
      </c>
    </row>
    <row r="8" spans="1:4" ht="15" thickTop="1" thickBot="1" x14ac:dyDescent="0.3">
      <c r="A8" s="51" t="s">
        <v>158</v>
      </c>
      <c r="B8" s="51" t="s">
        <v>142</v>
      </c>
      <c r="C8" s="92"/>
      <c r="D8" s="8">
        <f>'ANS Fees $1819'!J97</f>
        <v>87.326455445800676</v>
      </c>
    </row>
    <row r="9" spans="1:4" ht="15" thickTop="1" thickBot="1" x14ac:dyDescent="0.3">
      <c r="A9" s="52" t="s">
        <v>160</v>
      </c>
      <c r="B9" s="52" t="s">
        <v>159</v>
      </c>
      <c r="C9" s="93"/>
      <c r="D9" s="9">
        <f>'ANS Fees $1819'!J97</f>
        <v>87.326455445800676</v>
      </c>
    </row>
    <row r="10" spans="1:4" ht="15" thickTop="1" thickBot="1" x14ac:dyDescent="0.3">
      <c r="A10" s="51" t="s">
        <v>162</v>
      </c>
      <c r="B10" s="51" t="s">
        <v>161</v>
      </c>
      <c r="C10" s="92"/>
      <c r="D10" s="8">
        <f>'ANS Fees $1819'!J97</f>
        <v>87.326455445800676</v>
      </c>
    </row>
    <row r="11" spans="1:4" ht="16.8" thickTop="1" thickBot="1" x14ac:dyDescent="0.3">
      <c r="A11" s="52" t="s">
        <v>163</v>
      </c>
      <c r="B11" s="52" t="s">
        <v>143</v>
      </c>
      <c r="C11" s="93"/>
      <c r="D11" s="9">
        <f>'ANS Fees $1819'!J72</f>
        <v>481.47559218765775</v>
      </c>
    </row>
    <row r="12" spans="1:4" ht="15" thickTop="1" thickBot="1" x14ac:dyDescent="0.3">
      <c r="A12" s="51" t="s">
        <v>164</v>
      </c>
      <c r="B12" s="51" t="s">
        <v>144</v>
      </c>
      <c r="C12" s="92"/>
      <c r="D12" s="8">
        <f>'ANS Fees $1819'!J73</f>
        <v>354.02617072621894</v>
      </c>
    </row>
    <row r="13" spans="1:4" ht="15" thickTop="1" thickBot="1" x14ac:dyDescent="0.3">
      <c r="A13" s="52" t="s">
        <v>165</v>
      </c>
      <c r="B13" s="52" t="s">
        <v>145</v>
      </c>
      <c r="C13" s="93"/>
      <c r="D13" s="9">
        <f>'ANS Fees $1819'!J77</f>
        <v>87.326455445800676</v>
      </c>
    </row>
    <row r="14" spans="1:4" ht="15" thickTop="1" thickBot="1" x14ac:dyDescent="0.3">
      <c r="A14" s="51" t="s">
        <v>166</v>
      </c>
      <c r="B14" s="51" t="s">
        <v>299</v>
      </c>
      <c r="C14" s="92"/>
      <c r="D14" s="8">
        <f>'ANS Fees $1819'!J60</f>
        <v>99.127327803341302</v>
      </c>
    </row>
    <row r="15" spans="1:4" ht="15" thickTop="1" thickBot="1" x14ac:dyDescent="0.3">
      <c r="A15" s="52" t="s">
        <v>167</v>
      </c>
      <c r="B15" s="52" t="s">
        <v>283</v>
      </c>
      <c r="C15" s="93"/>
      <c r="D15" s="9">
        <f>'ANS Fees $1819'!J60</f>
        <v>99.127327803341302</v>
      </c>
    </row>
    <row r="16" spans="1:4" ht="15" thickTop="1" thickBot="1" x14ac:dyDescent="0.3">
      <c r="A16" s="51" t="s">
        <v>168</v>
      </c>
      <c r="B16" s="51" t="s">
        <v>287</v>
      </c>
      <c r="C16" s="92"/>
      <c r="D16" s="8">
        <f>'ANS Fees $1819'!J62</f>
        <v>132.31902550281879</v>
      </c>
    </row>
    <row r="17" spans="1:4" ht="15" thickTop="1" thickBot="1" x14ac:dyDescent="0.3">
      <c r="A17" s="52" t="s">
        <v>288</v>
      </c>
      <c r="B17" s="52" t="s">
        <v>286</v>
      </c>
      <c r="C17" s="93"/>
      <c r="D17" s="9">
        <f>'ANS Fees $1819'!J64</f>
        <v>132.31902550281879</v>
      </c>
    </row>
    <row r="18" spans="1:4" ht="15" thickTop="1" thickBot="1" x14ac:dyDescent="0.3">
      <c r="A18" s="51" t="s">
        <v>289</v>
      </c>
      <c r="B18" s="51" t="s">
        <v>284</v>
      </c>
      <c r="C18" s="92"/>
      <c r="D18" s="8">
        <f>'ANS Fees $1819'!J93</f>
        <v>132.31902550281879</v>
      </c>
    </row>
    <row r="19" spans="1:4" ht="15" thickTop="1" thickBot="1" x14ac:dyDescent="0.3">
      <c r="A19" s="52" t="s">
        <v>290</v>
      </c>
      <c r="B19" s="52" t="s">
        <v>285</v>
      </c>
      <c r="C19" s="93"/>
      <c r="D19" s="9">
        <f>'ANS Fees $1819'!J95</f>
        <v>99.127327803341302</v>
      </c>
    </row>
    <row r="20" spans="1:4" ht="15" thickTop="1" thickBot="1" x14ac:dyDescent="0.3">
      <c r="A20" s="51" t="s">
        <v>169</v>
      </c>
      <c r="B20" s="51" t="s">
        <v>298</v>
      </c>
      <c r="C20" s="92"/>
      <c r="D20" s="8">
        <f>'ANS Fees $1819'!J66</f>
        <v>487.88209505231947</v>
      </c>
    </row>
    <row r="21" spans="1:4" ht="15" thickTop="1" thickBot="1" x14ac:dyDescent="0.3">
      <c r="A21" s="52" t="s">
        <v>170</v>
      </c>
      <c r="B21" s="52" t="s">
        <v>280</v>
      </c>
      <c r="C21" s="93"/>
      <c r="D21" s="9">
        <f>'ANS Fees $1819'!J68</f>
        <v>128.14101888979124</v>
      </c>
    </row>
    <row r="22" spans="1:4" ht="15" thickTop="1" thickBot="1" x14ac:dyDescent="0.3">
      <c r="A22" s="51" t="s">
        <v>171</v>
      </c>
      <c r="B22" s="51" t="s">
        <v>151</v>
      </c>
      <c r="C22" s="92"/>
      <c r="D22" s="8">
        <f>'ANS Fees $1819'!J103</f>
        <v>74.931938449030881</v>
      </c>
    </row>
    <row r="23" spans="1:4" ht="15" thickTop="1" thickBot="1" x14ac:dyDescent="0.3">
      <c r="A23" s="52"/>
      <c r="B23" s="52" t="s">
        <v>146</v>
      </c>
      <c r="C23" s="93"/>
      <c r="D23" s="9">
        <f>'ANS Fees $1819'!J34</f>
        <v>732.22804025017217</v>
      </c>
    </row>
    <row r="24" spans="1:4" ht="15" thickTop="1" thickBot="1" x14ac:dyDescent="0.3">
      <c r="A24" s="51"/>
      <c r="B24" s="51" t="s">
        <v>147</v>
      </c>
      <c r="C24" s="92"/>
      <c r="D24" s="8">
        <f>'ANS Fees $1819'!J35</f>
        <v>339.066356215187</v>
      </c>
    </row>
    <row r="25" spans="1:4" ht="15" thickTop="1" thickBot="1" x14ac:dyDescent="0.3">
      <c r="A25" s="52"/>
      <c r="B25" s="52" t="s">
        <v>148</v>
      </c>
      <c r="C25" s="93"/>
      <c r="D25" s="9">
        <f>'ANS Fees $1819'!J37</f>
        <v>302.50675652794945</v>
      </c>
    </row>
    <row r="26" spans="1:4" ht="15" thickTop="1" thickBot="1" x14ac:dyDescent="0.3">
      <c r="A26" s="51"/>
      <c r="B26" s="51" t="s">
        <v>149</v>
      </c>
      <c r="C26" s="92"/>
      <c r="D26" s="8">
        <f>'ANS Fees $1819'!J49</f>
        <v>24.97731281634363</v>
      </c>
    </row>
    <row r="27" spans="1:4" ht="15" thickTop="1" thickBot="1" x14ac:dyDescent="0.3">
      <c r="A27" s="52"/>
      <c r="B27" s="52" t="s">
        <v>150</v>
      </c>
      <c r="C27" s="93"/>
      <c r="D27" s="9">
        <f>'ANS Fees $1819'!J101</f>
        <v>55.396294040308113</v>
      </c>
    </row>
    <row r="28" spans="1:4" ht="15" thickTop="1" thickBot="1" x14ac:dyDescent="0.3">
      <c r="A28" s="51"/>
      <c r="B28" s="51" t="s">
        <v>152</v>
      </c>
      <c r="C28" s="92"/>
      <c r="D28" s="8">
        <f>'ANS Fees $1819'!J111</f>
        <v>34.918975645198913</v>
      </c>
    </row>
    <row r="29" spans="1:4" ht="14.4" thickTop="1" x14ac:dyDescent="0.25"/>
    <row r="30" spans="1:4" ht="14.4" thickBot="1" x14ac:dyDescent="0.3">
      <c r="B30" s="50" t="s">
        <v>178</v>
      </c>
    </row>
    <row r="31" spans="1:4" ht="15" thickTop="1" thickBot="1" x14ac:dyDescent="0.3">
      <c r="A31" s="43" t="s">
        <v>153</v>
      </c>
      <c r="B31" s="43" t="s">
        <v>154</v>
      </c>
      <c r="C31" s="89"/>
      <c r="D31" s="7" t="s">
        <v>155</v>
      </c>
    </row>
    <row r="32" spans="1:4" ht="15" thickTop="1" thickBot="1" x14ac:dyDescent="0.3">
      <c r="A32" s="51" t="s">
        <v>156</v>
      </c>
      <c r="B32" s="51" t="s">
        <v>281</v>
      </c>
      <c r="C32" s="92"/>
      <c r="D32" s="53">
        <v>0</v>
      </c>
    </row>
    <row r="33" spans="1:4" ht="15" thickTop="1" thickBot="1" x14ac:dyDescent="0.3">
      <c r="A33" s="52" t="s">
        <v>157</v>
      </c>
      <c r="B33" s="52" t="s">
        <v>282</v>
      </c>
      <c r="C33" s="93"/>
      <c r="D33" s="54">
        <v>0</v>
      </c>
    </row>
    <row r="34" spans="1:4" s="57" customFormat="1" ht="14.4" thickTop="1" x14ac:dyDescent="0.25">
      <c r="A34" s="55"/>
      <c r="B34" s="55"/>
      <c r="C34" s="55"/>
      <c r="D34" s="56"/>
    </row>
    <row r="35" spans="1:4" ht="14.4" thickBot="1" x14ac:dyDescent="0.3">
      <c r="B35" s="50" t="s">
        <v>185</v>
      </c>
    </row>
    <row r="36" spans="1:4" ht="16.5" customHeight="1" thickTop="1" thickBot="1" x14ac:dyDescent="0.3">
      <c r="B36" s="42" t="s">
        <v>172</v>
      </c>
      <c r="C36" s="89"/>
      <c r="D36" s="7" t="s">
        <v>155</v>
      </c>
    </row>
    <row r="37" spans="1:4" ht="16.5" customHeight="1" thickTop="1" thickBot="1" x14ac:dyDescent="0.3">
      <c r="B37" s="58" t="s">
        <v>173</v>
      </c>
      <c r="C37" s="92"/>
      <c r="D37" s="53" t="s">
        <v>179</v>
      </c>
    </row>
    <row r="38" spans="1:4" ht="16.5" customHeight="1" thickTop="1" thickBot="1" x14ac:dyDescent="0.3">
      <c r="B38" s="59" t="s">
        <v>174</v>
      </c>
      <c r="C38" s="93"/>
      <c r="D38" s="54" t="s">
        <v>183</v>
      </c>
    </row>
    <row r="39" spans="1:4" ht="27.6" thickTop="1" thickBot="1" x14ac:dyDescent="0.3">
      <c r="B39" s="58" t="s">
        <v>175</v>
      </c>
      <c r="C39" s="92"/>
      <c r="D39" s="53" t="s">
        <v>182</v>
      </c>
    </row>
    <row r="40" spans="1:4" ht="27" customHeight="1" thickTop="1" thickBot="1" x14ac:dyDescent="0.3">
      <c r="B40" s="59" t="s">
        <v>184</v>
      </c>
      <c r="C40" s="93"/>
      <c r="D40" s="54" t="s">
        <v>182</v>
      </c>
    </row>
    <row r="41" spans="1:4" ht="16.5" customHeight="1" thickTop="1" thickBot="1" x14ac:dyDescent="0.3">
      <c r="B41" s="58" t="s">
        <v>277</v>
      </c>
      <c r="C41" s="92"/>
      <c r="D41" s="53" t="s">
        <v>180</v>
      </c>
    </row>
    <row r="42" spans="1:4" ht="27" customHeight="1" thickTop="1" thickBot="1" x14ac:dyDescent="0.3">
      <c r="B42" s="59" t="s">
        <v>278</v>
      </c>
      <c r="C42" s="93"/>
      <c r="D42" s="54" t="s">
        <v>181</v>
      </c>
    </row>
    <row r="43" spans="1:4" ht="14.4" thickTop="1" x14ac:dyDescent="0.25"/>
    <row r="44" spans="1:4" ht="14.4" thickBot="1" x14ac:dyDescent="0.3">
      <c r="B44" s="50" t="s">
        <v>186</v>
      </c>
    </row>
    <row r="45" spans="1:4" ht="27.6" thickTop="1" thickBot="1" x14ac:dyDescent="0.3">
      <c r="B45" s="42" t="s">
        <v>187</v>
      </c>
      <c r="C45" s="41" t="s">
        <v>188</v>
      </c>
      <c r="D45" s="40" t="s">
        <v>297</v>
      </c>
    </row>
    <row r="46" spans="1:4" ht="15" thickTop="1" thickBot="1" x14ac:dyDescent="0.3">
      <c r="B46" s="58" t="s">
        <v>189</v>
      </c>
      <c r="C46" s="10">
        <f>'Labour Rates $1819'!N4</f>
        <v>99.914035958614789</v>
      </c>
      <c r="D46" s="11">
        <f>'Labour Rates $1819'!O4</f>
        <v>136.55441788549956</v>
      </c>
    </row>
    <row r="47" spans="1:4" ht="15" thickTop="1" thickBot="1" x14ac:dyDescent="0.3">
      <c r="B47" s="59" t="s">
        <v>190</v>
      </c>
      <c r="C47" s="12">
        <f>'Labour Rates $1819'!N5</f>
        <v>155.21117083847247</v>
      </c>
      <c r="D47" s="13">
        <f>'Labour Rates $1819'!O5</f>
        <v>212.14624073404508</v>
      </c>
    </row>
    <row r="48" spans="1:4" ht="15" thickTop="1" thickBot="1" x14ac:dyDescent="0.3">
      <c r="B48" s="58" t="s">
        <v>191</v>
      </c>
      <c r="C48" s="10">
        <f>'Labour Rates $1819'!N6</f>
        <v>185.95049921558947</v>
      </c>
      <c r="D48" s="11">
        <f>'Labour Rates $1819'!O6</f>
        <v>244.08597354048752</v>
      </c>
    </row>
    <row r="49" spans="2:4" ht="15" thickTop="1" thickBot="1" x14ac:dyDescent="0.3">
      <c r="B49" s="59" t="s">
        <v>192</v>
      </c>
      <c r="C49" s="12">
        <f>'Labour Rates $1819'!N7</f>
        <v>199.15494793816856</v>
      </c>
      <c r="D49" s="13">
        <f>'Labour Rates $1819'!O7</f>
        <v>262.61932043063257</v>
      </c>
    </row>
    <row r="50" spans="2:4" ht="15" thickTop="1" thickBot="1" x14ac:dyDescent="0.3">
      <c r="B50" s="58" t="s">
        <v>193</v>
      </c>
      <c r="C50" s="10">
        <f>'Labour Rates $1819'!N8</f>
        <v>141.61406646144113</v>
      </c>
      <c r="D50" s="11">
        <f>'Labour Rates $1819'!O8</f>
        <v>183.47115922604829</v>
      </c>
    </row>
    <row r="51" spans="2:4" ht="14.4" thickTop="1" x14ac:dyDescent="0.25"/>
  </sheetData>
  <mergeCells count="2"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5:O50"/>
  <sheetViews>
    <sheetView topLeftCell="A8" workbookViewId="0">
      <selection activeCell="M18" sqref="M18"/>
    </sheetView>
  </sheetViews>
  <sheetFormatPr defaultRowHeight="14.4" x14ac:dyDescent="0.3"/>
  <cols>
    <col min="1" max="1" width="19.44140625" customWidth="1"/>
    <col min="2" max="2" width="8.109375" customWidth="1"/>
    <col min="3" max="5" width="6.88671875" customWidth="1"/>
    <col min="6" max="6" width="8.33203125" customWidth="1"/>
    <col min="7" max="9" width="6.88671875" customWidth="1"/>
    <col min="10" max="10" width="8.109375" customWidth="1"/>
    <col min="11" max="13" width="6.88671875" customWidth="1"/>
    <col min="14" max="14" width="14" customWidth="1"/>
    <col min="15" max="15" width="13.5546875" customWidth="1"/>
    <col min="19" max="19" width="10.33203125" customWidth="1"/>
    <col min="20" max="20" width="10.88671875" customWidth="1"/>
  </cols>
  <sheetData>
    <row r="5" spans="1:15" ht="15" thickBot="1" x14ac:dyDescent="0.35">
      <c r="A5" t="s">
        <v>300</v>
      </c>
    </row>
    <row r="6" spans="1:15" ht="48" customHeight="1" thickTop="1" thickBot="1" x14ac:dyDescent="0.35">
      <c r="A6" s="6" t="s">
        <v>209</v>
      </c>
      <c r="B6" s="238" t="s">
        <v>210</v>
      </c>
      <c r="C6" s="239"/>
      <c r="D6" s="239"/>
      <c r="E6" s="240"/>
      <c r="F6" s="243" t="s">
        <v>211</v>
      </c>
      <c r="G6" s="244"/>
      <c r="H6" s="244"/>
      <c r="I6" s="245"/>
      <c r="J6" s="243" t="s">
        <v>212</v>
      </c>
      <c r="K6" s="244"/>
      <c r="L6" s="244"/>
      <c r="M6" s="245"/>
      <c r="N6" s="6" t="s">
        <v>213</v>
      </c>
      <c r="O6" s="14" t="s">
        <v>214</v>
      </c>
    </row>
    <row r="7" spans="1:15" ht="15.6" thickTop="1" thickBot="1" x14ac:dyDescent="0.35">
      <c r="A7" s="182" t="s">
        <v>215</v>
      </c>
      <c r="B7" s="151" t="s">
        <v>216</v>
      </c>
      <c r="C7" s="152"/>
      <c r="D7" s="188">
        <f>'ANS Fees $1819'!J25</f>
        <v>465.64454022872746</v>
      </c>
      <c r="E7" s="189"/>
      <c r="F7" s="229" t="s">
        <v>217</v>
      </c>
      <c r="G7" s="233"/>
      <c r="H7" s="233"/>
      <c r="I7" s="230"/>
      <c r="J7" s="229" t="s">
        <v>217</v>
      </c>
      <c r="K7" s="233"/>
      <c r="L7" s="233"/>
      <c r="M7" s="230"/>
      <c r="N7" s="222" t="s">
        <v>217</v>
      </c>
      <c r="O7" s="225" t="s">
        <v>218</v>
      </c>
    </row>
    <row r="8" spans="1:15" ht="15.6" thickTop="1" thickBot="1" x14ac:dyDescent="0.35">
      <c r="A8" s="183"/>
      <c r="B8" s="147" t="s">
        <v>219</v>
      </c>
      <c r="C8" s="148"/>
      <c r="D8" s="149">
        <f>'ANS Fees $1819'!J26</f>
        <v>620.85938697163647</v>
      </c>
      <c r="E8" s="150"/>
      <c r="F8" s="234"/>
      <c r="G8" s="235"/>
      <c r="H8" s="235"/>
      <c r="I8" s="236"/>
      <c r="J8" s="234"/>
      <c r="K8" s="235"/>
      <c r="L8" s="235"/>
      <c r="M8" s="236"/>
      <c r="N8" s="223"/>
      <c r="O8" s="226"/>
    </row>
    <row r="9" spans="1:15" ht="15.6" thickTop="1" thickBot="1" x14ac:dyDescent="0.35">
      <c r="A9" s="183"/>
      <c r="B9" s="151" t="s">
        <v>220</v>
      </c>
      <c r="C9" s="152"/>
      <c r="D9" s="188">
        <f>'ANS Fees $1819'!J27</f>
        <v>1086.5039272003642</v>
      </c>
      <c r="E9" s="189"/>
      <c r="F9" s="234"/>
      <c r="G9" s="235"/>
      <c r="H9" s="235"/>
      <c r="I9" s="236"/>
      <c r="J9" s="234"/>
      <c r="K9" s="235"/>
      <c r="L9" s="235"/>
      <c r="M9" s="236"/>
      <c r="N9" s="223"/>
      <c r="O9" s="226"/>
    </row>
    <row r="10" spans="1:15" ht="15.6" thickTop="1" thickBot="1" x14ac:dyDescent="0.35">
      <c r="A10" s="184"/>
      <c r="B10" s="147" t="s">
        <v>221</v>
      </c>
      <c r="C10" s="148"/>
      <c r="D10" s="149">
        <f>'ANS Fees $1819'!J28</f>
        <v>1396.9336206861819</v>
      </c>
      <c r="E10" s="150"/>
      <c r="F10" s="231"/>
      <c r="G10" s="237"/>
      <c r="H10" s="237"/>
      <c r="I10" s="232"/>
      <c r="J10" s="231"/>
      <c r="K10" s="237"/>
      <c r="L10" s="237"/>
      <c r="M10" s="232"/>
      <c r="N10" s="224"/>
      <c r="O10" s="227"/>
    </row>
    <row r="11" spans="1:15" ht="15.6" thickTop="1" thickBot="1" x14ac:dyDescent="0.35">
      <c r="A11" s="182" t="s">
        <v>222</v>
      </c>
      <c r="B11" s="151" t="s">
        <v>216</v>
      </c>
      <c r="C11" s="152"/>
      <c r="D11" s="188">
        <f>'ANS Fees $1819'!J6</f>
        <v>310.42969348581823</v>
      </c>
      <c r="E11" s="189"/>
      <c r="F11" s="192" t="s">
        <v>117</v>
      </c>
      <c r="G11" s="193"/>
      <c r="H11" s="188">
        <f>'ANS Fees $1819'!J11</f>
        <v>310.42969348581823</v>
      </c>
      <c r="I11" s="189"/>
      <c r="J11" s="192" t="s">
        <v>223</v>
      </c>
      <c r="K11" s="193"/>
      <c r="L11" s="188">
        <f>'ANS Fees $1819'!J15</f>
        <v>465.64454022872746</v>
      </c>
      <c r="M11" s="189"/>
      <c r="N11" s="222" t="s">
        <v>217</v>
      </c>
      <c r="O11" s="225" t="s">
        <v>218</v>
      </c>
    </row>
    <row r="12" spans="1:15" ht="15.6" thickTop="1" thickBot="1" x14ac:dyDescent="0.35">
      <c r="A12" s="183"/>
      <c r="B12" s="147" t="s">
        <v>219</v>
      </c>
      <c r="C12" s="148"/>
      <c r="D12" s="149">
        <f>'ANS Fees $1819'!J7</f>
        <v>465.64454022872746</v>
      </c>
      <c r="E12" s="150"/>
      <c r="F12" s="190" t="s">
        <v>224</v>
      </c>
      <c r="G12" s="191"/>
      <c r="H12" s="149">
        <f>'ANS Fees $1819'!J12</f>
        <v>465.64454022872746</v>
      </c>
      <c r="I12" s="150"/>
      <c r="J12" s="190" t="s">
        <v>220</v>
      </c>
      <c r="K12" s="191"/>
      <c r="L12" s="149">
        <f>'ANS Fees $1819'!J16</f>
        <v>620.85938697163647</v>
      </c>
      <c r="M12" s="150"/>
      <c r="N12" s="223"/>
      <c r="O12" s="226"/>
    </row>
    <row r="13" spans="1:15" ht="15.6" thickTop="1" thickBot="1" x14ac:dyDescent="0.35">
      <c r="A13" s="183"/>
      <c r="B13" s="151" t="s">
        <v>220</v>
      </c>
      <c r="C13" s="152"/>
      <c r="D13" s="188">
        <f>'ANS Fees $1819'!J8</f>
        <v>776.07423371454581</v>
      </c>
      <c r="E13" s="189"/>
      <c r="F13" s="229" t="s">
        <v>27</v>
      </c>
      <c r="G13" s="230"/>
      <c r="H13" s="217">
        <f>'ANS Fees $1819'!J13</f>
        <v>776.07423371454581</v>
      </c>
      <c r="I13" s="218"/>
      <c r="J13" s="229" t="s">
        <v>221</v>
      </c>
      <c r="K13" s="230"/>
      <c r="L13" s="217">
        <f>'ANS Fees $1819'!J17</f>
        <v>931.28908045745493</v>
      </c>
      <c r="M13" s="218"/>
      <c r="N13" s="223"/>
      <c r="O13" s="226"/>
    </row>
    <row r="14" spans="1:15" ht="15.6" thickTop="1" thickBot="1" x14ac:dyDescent="0.35">
      <c r="A14" s="184"/>
      <c r="B14" s="147" t="s">
        <v>221</v>
      </c>
      <c r="C14" s="148"/>
      <c r="D14" s="149">
        <f>'ANS Fees $1819'!J9</f>
        <v>931.28908045745493</v>
      </c>
      <c r="E14" s="150"/>
      <c r="F14" s="231"/>
      <c r="G14" s="232"/>
      <c r="H14" s="219"/>
      <c r="I14" s="220"/>
      <c r="J14" s="231"/>
      <c r="K14" s="232"/>
      <c r="L14" s="219"/>
      <c r="M14" s="220"/>
      <c r="N14" s="224"/>
      <c r="O14" s="227"/>
    </row>
    <row r="15" spans="1:15" ht="15.6" thickTop="1" thickBot="1" x14ac:dyDescent="0.35">
      <c r="A15" s="16" t="s">
        <v>225</v>
      </c>
      <c r="B15" s="151" t="s">
        <v>217</v>
      </c>
      <c r="C15" s="216"/>
      <c r="D15" s="216"/>
      <c r="E15" s="152"/>
      <c r="F15" s="192" t="s">
        <v>217</v>
      </c>
      <c r="G15" s="221"/>
      <c r="H15" s="221"/>
      <c r="I15" s="193"/>
      <c r="J15" s="192" t="s">
        <v>217</v>
      </c>
      <c r="K15" s="221"/>
      <c r="L15" s="221"/>
      <c r="M15" s="193"/>
      <c r="N15" s="17" t="s">
        <v>226</v>
      </c>
      <c r="O15" s="15" t="s">
        <v>227</v>
      </c>
    </row>
    <row r="16" spans="1:15" ht="15" thickTop="1" x14ac:dyDescent="0.3">
      <c r="A16" s="176" t="s">
        <v>279</v>
      </c>
      <c r="B16" s="194" t="s">
        <v>228</v>
      </c>
      <c r="C16" s="47" t="s">
        <v>229</v>
      </c>
      <c r="D16" s="47" t="s">
        <v>231</v>
      </c>
      <c r="E16" s="47" t="s">
        <v>232</v>
      </c>
      <c r="F16" s="241" t="s">
        <v>228</v>
      </c>
      <c r="G16" s="47" t="s">
        <v>229</v>
      </c>
      <c r="H16" s="48" t="s">
        <v>231</v>
      </c>
      <c r="I16" s="49" t="s">
        <v>232</v>
      </c>
      <c r="J16" s="241" t="s">
        <v>228</v>
      </c>
      <c r="K16" s="47" t="s">
        <v>229</v>
      </c>
      <c r="L16" s="48" t="s">
        <v>231</v>
      </c>
      <c r="M16" s="48" t="s">
        <v>232</v>
      </c>
      <c r="N16" s="194" t="s">
        <v>234</v>
      </c>
      <c r="O16" s="205" t="s">
        <v>235</v>
      </c>
    </row>
    <row r="17" spans="1:15" ht="15" thickBot="1" x14ac:dyDescent="0.35">
      <c r="A17" s="177"/>
      <c r="B17" s="196"/>
      <c r="C17" s="44" t="s">
        <v>230</v>
      </c>
      <c r="D17" s="44" t="s">
        <v>230</v>
      </c>
      <c r="E17" s="44" t="s">
        <v>230</v>
      </c>
      <c r="F17" s="242"/>
      <c r="G17" s="44" t="s">
        <v>233</v>
      </c>
      <c r="H17" s="46" t="s">
        <v>233</v>
      </c>
      <c r="I17" s="45" t="s">
        <v>233</v>
      </c>
      <c r="J17" s="242"/>
      <c r="K17" s="44" t="s">
        <v>230</v>
      </c>
      <c r="L17" s="46" t="s">
        <v>230</v>
      </c>
      <c r="M17" s="46" t="s">
        <v>230</v>
      </c>
      <c r="N17" s="195"/>
      <c r="O17" s="208"/>
    </row>
    <row r="18" spans="1:15" ht="21.6" thickTop="1" thickBot="1" x14ac:dyDescent="0.35">
      <c r="A18" s="177"/>
      <c r="B18" s="17" t="s">
        <v>236</v>
      </c>
      <c r="C18" s="26">
        <f>'ANS Fees $1819'!V118</f>
        <v>92.97296385067088</v>
      </c>
      <c r="D18" s="26">
        <f>'ANS Fees $1819'!W118</f>
        <v>223.1351132416101</v>
      </c>
      <c r="E18" s="26">
        <f>'ANS Fees $1819'!X118</f>
        <v>464.86481925335443</v>
      </c>
      <c r="F18" s="17" t="s">
        <v>237</v>
      </c>
      <c r="G18" s="26">
        <f>'ANS Fees $1819'!V122</f>
        <v>111.56755662080505</v>
      </c>
      <c r="H18" s="24">
        <f>'ANS Fees $1819'!W122</f>
        <v>223.1351132416101</v>
      </c>
      <c r="I18" s="28">
        <f>'ANS Fees $1819'!X122</f>
        <v>371.89185540268352</v>
      </c>
      <c r="J18" s="19" t="s">
        <v>236</v>
      </c>
      <c r="K18" s="26">
        <f>'ANS Fees $1819'!V126</f>
        <v>92.97296385067088</v>
      </c>
      <c r="L18" s="23">
        <f>'ANS Fees $1819'!W126</f>
        <v>223.1351132416101</v>
      </c>
      <c r="M18" s="23">
        <f>'ANS Fees $1819'!X126</f>
        <v>464.86481925335443</v>
      </c>
      <c r="N18" s="195"/>
      <c r="O18" s="208"/>
    </row>
    <row r="19" spans="1:15" ht="21.6" thickTop="1" thickBot="1" x14ac:dyDescent="0.35">
      <c r="A19" s="177"/>
      <c r="B19" s="18" t="s">
        <v>238</v>
      </c>
      <c r="C19" s="27">
        <f>'ANS Fees $1819'!V119</f>
        <v>92.97296385067088</v>
      </c>
      <c r="D19" s="27">
        <f>'ANS Fees $1819'!W119</f>
        <v>130.16214939093925</v>
      </c>
      <c r="E19" s="27">
        <f>'ANS Fees $1819'!X119</f>
        <v>260.3242987818785</v>
      </c>
      <c r="F19" s="18" t="s">
        <v>239</v>
      </c>
      <c r="G19" s="27">
        <f>'ANS Fees $1819'!V123</f>
        <v>92.97296385067088</v>
      </c>
      <c r="H19" s="25">
        <f>'ANS Fees $1819'!W123</f>
        <v>185.94592770134176</v>
      </c>
      <c r="I19" s="29">
        <f>'ANS Fees $1819'!X123</f>
        <v>343.99996624748229</v>
      </c>
      <c r="J19" s="20" t="s">
        <v>238</v>
      </c>
      <c r="K19" s="27">
        <f>'ANS Fees $1819'!V127</f>
        <v>92.97296385067088</v>
      </c>
      <c r="L19" s="22">
        <f>'ANS Fees $1819'!W127</f>
        <v>223.1351132416101</v>
      </c>
      <c r="M19" s="22">
        <f>'ANS Fees $1819'!X127</f>
        <v>464.86481925335443</v>
      </c>
      <c r="N19" s="195"/>
      <c r="O19" s="208"/>
    </row>
    <row r="20" spans="1:15" ht="15.6" thickTop="1" thickBot="1" x14ac:dyDescent="0.35">
      <c r="A20" s="178"/>
      <c r="B20" s="17" t="s">
        <v>98</v>
      </c>
      <c r="C20" s="26">
        <f>'ANS Fees $1819'!V120</f>
        <v>18.594592770134181</v>
      </c>
      <c r="D20" s="26">
        <f>'ANS Fees $1819'!W120</f>
        <v>74.378371080536724</v>
      </c>
      <c r="E20" s="26">
        <f>'ANS Fees $1819'!X120</f>
        <v>124.58377155989901</v>
      </c>
      <c r="F20" s="17" t="s">
        <v>240</v>
      </c>
      <c r="G20" s="26">
        <f>'ANS Fees $1819'!V124</f>
        <v>80.099784240577989</v>
      </c>
      <c r="H20" s="24">
        <f>'ANS Fees $1819'!W124</f>
        <v>130.16214939093925</v>
      </c>
      <c r="I20" s="28">
        <f>'ANS Fees $1819'!X124</f>
        <v>280.34924484202298</v>
      </c>
      <c r="J20" s="19" t="s">
        <v>98</v>
      </c>
      <c r="K20" s="26">
        <f>'ANS Fees $1819'!V128</f>
        <v>92.97296385067088</v>
      </c>
      <c r="L20" s="23">
        <f>'ANS Fees $1819'!W128</f>
        <v>223.1351132416101</v>
      </c>
      <c r="M20" s="23">
        <f>'ANS Fees $1819'!X128</f>
        <v>464.86481925335443</v>
      </c>
      <c r="N20" s="196"/>
      <c r="O20" s="211"/>
    </row>
    <row r="21" spans="1:15" ht="21.6" thickTop="1" thickBot="1" x14ac:dyDescent="0.35">
      <c r="A21" s="21" t="s">
        <v>241</v>
      </c>
      <c r="B21" s="190" t="s">
        <v>242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</row>
    <row r="22" spans="1:15" ht="15.6" thickTop="1" thickBot="1" x14ac:dyDescent="0.35">
      <c r="A22" s="16" t="s">
        <v>243</v>
      </c>
      <c r="B22" s="155" t="s">
        <v>244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</row>
    <row r="23" spans="1:15" ht="15.6" thickTop="1" thickBot="1" x14ac:dyDescent="0.35">
      <c r="A23" s="21" t="s">
        <v>245</v>
      </c>
      <c r="B23" s="149">
        <f>'ANS Fees $1819'!W144</f>
        <v>2788.1341719790516</v>
      </c>
      <c r="C23" s="214"/>
      <c r="D23" s="214"/>
      <c r="E23" s="150"/>
      <c r="F23" s="149">
        <f>'ANS Fees $1819'!W146</f>
        <v>2788.1341719790516</v>
      </c>
      <c r="G23" s="214"/>
      <c r="H23" s="214"/>
      <c r="I23" s="150"/>
      <c r="J23" s="149">
        <f>'ANS Fees $1819'!W146</f>
        <v>2788.1341719790516</v>
      </c>
      <c r="K23" s="214"/>
      <c r="L23" s="214"/>
      <c r="M23" s="150"/>
      <c r="N23" s="27">
        <f>'ANS Fees $1819'!W146</f>
        <v>2788.1341719790516</v>
      </c>
      <c r="O23" s="30">
        <f>'ANS Fees $1819'!W146</f>
        <v>2788.1341719790516</v>
      </c>
    </row>
    <row r="24" spans="1:15" ht="15.6" thickTop="1" thickBot="1" x14ac:dyDescent="0.35">
      <c r="A24" s="16" t="s">
        <v>246</v>
      </c>
      <c r="B24" s="149">
        <f>'ANS Fees $1819'!W140</f>
        <v>2588.9817311234046</v>
      </c>
      <c r="C24" s="214"/>
      <c r="D24" s="214"/>
      <c r="E24" s="150"/>
      <c r="F24" s="188">
        <f>'ANS Fees $1819'!W142</f>
        <v>2588.9817311234046</v>
      </c>
      <c r="G24" s="228"/>
      <c r="H24" s="228"/>
      <c r="I24" s="189"/>
      <c r="J24" s="188">
        <f>'ANS Fees $1819'!W142</f>
        <v>2588.9817311234046</v>
      </c>
      <c r="K24" s="228"/>
      <c r="L24" s="228"/>
      <c r="M24" s="189"/>
      <c r="N24" s="31">
        <f>'ANS Fees $1819'!W142</f>
        <v>2588.9817311234046</v>
      </c>
      <c r="O24" s="32">
        <f>'ANS Fees $1819'!W142</f>
        <v>2588.9817311234046</v>
      </c>
    </row>
    <row r="25" spans="1:15" ht="15.6" thickTop="1" thickBot="1" x14ac:dyDescent="0.35">
      <c r="A25" s="144" t="s">
        <v>247</v>
      </c>
      <c r="B25" s="147" t="s">
        <v>216</v>
      </c>
      <c r="C25" s="148"/>
      <c r="D25" s="149">
        <f>'ANS Fees $1819'!W148</f>
        <v>399.63700506149809</v>
      </c>
      <c r="E25" s="150"/>
      <c r="F25" s="190" t="s">
        <v>117</v>
      </c>
      <c r="G25" s="191"/>
      <c r="H25" s="149">
        <f>'ANS Fees $1819'!W153</f>
        <v>399.63700506149809</v>
      </c>
      <c r="I25" s="150"/>
      <c r="J25" s="205" t="s">
        <v>248</v>
      </c>
      <c r="K25" s="206"/>
      <c r="L25" s="206"/>
      <c r="M25" s="207"/>
      <c r="N25" s="194" t="s">
        <v>248</v>
      </c>
      <c r="O25" s="194" t="s">
        <v>248</v>
      </c>
    </row>
    <row r="26" spans="1:15" ht="15.6" thickTop="1" thickBot="1" x14ac:dyDescent="0.35">
      <c r="A26" s="145"/>
      <c r="B26" s="151" t="s">
        <v>219</v>
      </c>
      <c r="C26" s="152"/>
      <c r="D26" s="188">
        <f>'ANS Fees $1819'!W149</f>
        <v>499.54625632687265</v>
      </c>
      <c r="E26" s="189"/>
      <c r="F26" s="192" t="s">
        <v>224</v>
      </c>
      <c r="G26" s="193"/>
      <c r="H26" s="188">
        <f>'ANS Fees $1819'!W154</f>
        <v>499.54625632687265</v>
      </c>
      <c r="I26" s="189"/>
      <c r="J26" s="208"/>
      <c r="K26" s="209"/>
      <c r="L26" s="209"/>
      <c r="M26" s="210"/>
      <c r="N26" s="195"/>
      <c r="O26" s="195"/>
    </row>
    <row r="27" spans="1:15" ht="15.6" thickTop="1" thickBot="1" x14ac:dyDescent="0.35">
      <c r="A27" s="145"/>
      <c r="B27" s="147" t="s">
        <v>220</v>
      </c>
      <c r="C27" s="148"/>
      <c r="D27" s="149">
        <f>'ANS Fees $1819'!W150</f>
        <v>699.36475885762172</v>
      </c>
      <c r="E27" s="150"/>
      <c r="F27" s="197" t="s">
        <v>27</v>
      </c>
      <c r="G27" s="198"/>
      <c r="H27" s="201">
        <f>'ANS Fees $1819'!W155</f>
        <v>899.18326138837062</v>
      </c>
      <c r="I27" s="202"/>
      <c r="J27" s="208"/>
      <c r="K27" s="209"/>
      <c r="L27" s="209"/>
      <c r="M27" s="210"/>
      <c r="N27" s="195"/>
      <c r="O27" s="195"/>
    </row>
    <row r="28" spans="1:15" ht="15.6" thickTop="1" thickBot="1" x14ac:dyDescent="0.35">
      <c r="A28" s="146"/>
      <c r="B28" s="151" t="s">
        <v>221</v>
      </c>
      <c r="C28" s="152"/>
      <c r="D28" s="188">
        <f>'ANS Fees $1819'!W151</f>
        <v>799.27401012299617</v>
      </c>
      <c r="E28" s="189"/>
      <c r="F28" s="199"/>
      <c r="G28" s="200"/>
      <c r="H28" s="203"/>
      <c r="I28" s="204"/>
      <c r="J28" s="211"/>
      <c r="K28" s="212"/>
      <c r="L28" s="212"/>
      <c r="M28" s="213"/>
      <c r="N28" s="196"/>
      <c r="O28" s="196"/>
    </row>
    <row r="29" spans="1:15" ht="15.6" thickTop="1" thickBot="1" x14ac:dyDescent="0.35">
      <c r="A29" s="21" t="s">
        <v>87</v>
      </c>
      <c r="B29" s="165">
        <f>'ANS Fees $1819'!J109</f>
        <v>310.42969348581823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</row>
    <row r="30" spans="1:15" ht="21.6" thickTop="1" thickBot="1" x14ac:dyDescent="0.35">
      <c r="A30" s="16" t="s">
        <v>249</v>
      </c>
      <c r="B30" s="155" t="s">
        <v>250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1:15" ht="21.6" thickTop="1" thickBot="1" x14ac:dyDescent="0.35">
      <c r="A31" s="21" t="s">
        <v>251</v>
      </c>
      <c r="B31" s="185" t="s">
        <v>272</v>
      </c>
      <c r="C31" s="186"/>
      <c r="D31" s="186"/>
      <c r="E31" s="187"/>
      <c r="F31" s="157" t="s">
        <v>273</v>
      </c>
      <c r="G31" s="158"/>
      <c r="H31" s="159">
        <f>'ANS Fees $1819'!W134</f>
        <v>46.488796242308155</v>
      </c>
      <c r="I31" s="160"/>
      <c r="J31" s="157" t="s">
        <v>274</v>
      </c>
      <c r="K31" s="158"/>
      <c r="L31" s="159">
        <f>'ANS Fees $1819'!W135</f>
        <v>78.102108859761557</v>
      </c>
      <c r="M31" s="160"/>
      <c r="N31" s="33" t="s">
        <v>275</v>
      </c>
      <c r="O31" s="34">
        <f>'ANS Fees $1819'!W136</f>
        <v>223.13225437282102</v>
      </c>
    </row>
    <row r="32" spans="1:15" ht="21.6" thickTop="1" thickBot="1" x14ac:dyDescent="0.35">
      <c r="A32" s="16" t="s">
        <v>252</v>
      </c>
      <c r="B32" s="155" t="s">
        <v>253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</row>
    <row r="33" spans="1:15" ht="15.6" thickTop="1" thickBot="1" x14ac:dyDescent="0.35">
      <c r="A33" s="21" t="s">
        <v>254</v>
      </c>
      <c r="B33" s="153" t="s">
        <v>255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</row>
    <row r="34" spans="1:15" ht="21.6" thickTop="1" thickBot="1" x14ac:dyDescent="0.35">
      <c r="A34" s="16" t="s">
        <v>256</v>
      </c>
      <c r="B34" s="155" t="s">
        <v>226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</row>
    <row r="35" spans="1:15" ht="21.6" thickTop="1" thickBot="1" x14ac:dyDescent="0.35">
      <c r="A35" s="21" t="s">
        <v>257</v>
      </c>
      <c r="B35" s="153" t="s">
        <v>226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</row>
    <row r="36" spans="1:15" ht="15.6" thickTop="1" thickBot="1" x14ac:dyDescent="0.35">
      <c r="A36" s="176" t="s">
        <v>258</v>
      </c>
      <c r="B36" s="35" t="s">
        <v>276</v>
      </c>
      <c r="C36" s="39">
        <f>'ANS Fees $1819'!J49</f>
        <v>24.97731281634363</v>
      </c>
      <c r="D36" s="36"/>
      <c r="E36" s="36"/>
      <c r="F36" s="36"/>
      <c r="G36" s="36"/>
      <c r="H36" s="36"/>
      <c r="I36" s="36"/>
      <c r="J36" s="38"/>
      <c r="K36" s="37"/>
      <c r="L36" s="37"/>
      <c r="M36" s="37"/>
      <c r="N36" s="37"/>
      <c r="O36" s="37"/>
    </row>
    <row r="37" spans="1:15" ht="15.6" thickTop="1" thickBot="1" x14ac:dyDescent="0.35">
      <c r="A37" s="177"/>
      <c r="B37" s="167" t="s">
        <v>259</v>
      </c>
      <c r="C37" s="168"/>
      <c r="D37" s="168"/>
      <c r="E37" s="168"/>
      <c r="F37" s="168"/>
      <c r="G37" s="168"/>
      <c r="H37" s="168"/>
      <c r="I37" s="169"/>
      <c r="J37" s="155" t="s">
        <v>260</v>
      </c>
      <c r="K37" s="156"/>
      <c r="L37" s="156"/>
      <c r="M37" s="161"/>
      <c r="N37" s="155" t="s">
        <v>217</v>
      </c>
      <c r="O37" s="156"/>
    </row>
    <row r="38" spans="1:15" ht="15.6" thickTop="1" thickBot="1" x14ac:dyDescent="0.35">
      <c r="A38" s="177"/>
      <c r="B38" s="170"/>
      <c r="C38" s="171"/>
      <c r="D38" s="171"/>
      <c r="E38" s="171"/>
      <c r="F38" s="171"/>
      <c r="G38" s="171"/>
      <c r="H38" s="171"/>
      <c r="I38" s="172"/>
      <c r="J38" s="153" t="s">
        <v>261</v>
      </c>
      <c r="K38" s="154"/>
      <c r="L38" s="154"/>
      <c r="M38" s="162"/>
      <c r="N38" s="153" t="s">
        <v>217</v>
      </c>
      <c r="O38" s="154"/>
    </row>
    <row r="39" spans="1:15" ht="15.6" thickTop="1" thickBot="1" x14ac:dyDescent="0.35">
      <c r="A39" s="177"/>
      <c r="B39" s="170"/>
      <c r="C39" s="171"/>
      <c r="D39" s="171"/>
      <c r="E39" s="171"/>
      <c r="F39" s="171"/>
      <c r="G39" s="171"/>
      <c r="H39" s="171"/>
      <c r="I39" s="172"/>
      <c r="J39" s="155" t="s">
        <v>262</v>
      </c>
      <c r="K39" s="156"/>
      <c r="L39" s="156"/>
      <c r="M39" s="161"/>
      <c r="N39" s="155" t="s">
        <v>217</v>
      </c>
      <c r="O39" s="156"/>
    </row>
    <row r="40" spans="1:15" ht="15.6" thickTop="1" thickBot="1" x14ac:dyDescent="0.35">
      <c r="A40" s="178"/>
      <c r="B40" s="173"/>
      <c r="C40" s="174"/>
      <c r="D40" s="174"/>
      <c r="E40" s="174"/>
      <c r="F40" s="174"/>
      <c r="G40" s="174"/>
      <c r="H40" s="174"/>
      <c r="I40" s="175"/>
      <c r="J40" s="153" t="s">
        <v>263</v>
      </c>
      <c r="K40" s="154"/>
      <c r="L40" s="154"/>
      <c r="M40" s="162"/>
      <c r="N40" s="153" t="s">
        <v>217</v>
      </c>
      <c r="O40" s="154"/>
    </row>
    <row r="41" spans="1:15" ht="21.6" thickTop="1" thickBot="1" x14ac:dyDescent="0.35">
      <c r="A41" s="16" t="s">
        <v>264</v>
      </c>
      <c r="B41" s="155" t="s">
        <v>217</v>
      </c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</row>
    <row r="42" spans="1:15" ht="21.6" thickTop="1" thickBot="1" x14ac:dyDescent="0.35">
      <c r="A42" s="21" t="s">
        <v>265</v>
      </c>
      <c r="B42" s="153" t="s">
        <v>250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</row>
    <row r="43" spans="1:15" ht="15.6" thickTop="1" thickBot="1" x14ac:dyDescent="0.35">
      <c r="A43" s="182" t="s">
        <v>266</v>
      </c>
      <c r="B43" s="155" t="s">
        <v>267</v>
      </c>
      <c r="C43" s="156"/>
      <c r="D43" s="156"/>
      <c r="E43" s="156"/>
      <c r="F43" s="156"/>
      <c r="G43" s="156"/>
      <c r="H43" s="156"/>
      <c r="I43" s="161"/>
      <c r="J43" s="163">
        <f>'ANS Fees $1819'!J83</f>
        <v>3718.9185540268354</v>
      </c>
      <c r="K43" s="164"/>
      <c r="L43" s="164"/>
      <c r="M43" s="164"/>
      <c r="N43" s="164"/>
      <c r="O43" s="164"/>
    </row>
    <row r="44" spans="1:15" ht="15.6" thickTop="1" thickBot="1" x14ac:dyDescent="0.35">
      <c r="A44" s="183"/>
      <c r="B44" s="153" t="s">
        <v>72</v>
      </c>
      <c r="C44" s="154"/>
      <c r="D44" s="154"/>
      <c r="E44" s="154"/>
      <c r="F44" s="154"/>
      <c r="G44" s="154"/>
      <c r="H44" s="154"/>
      <c r="I44" s="162"/>
      <c r="J44" s="165">
        <f>'ANS Fees $1819'!J84</f>
        <v>2789.1889155201266</v>
      </c>
      <c r="K44" s="166"/>
      <c r="L44" s="166"/>
      <c r="M44" s="166"/>
      <c r="N44" s="166"/>
      <c r="O44" s="166"/>
    </row>
    <row r="45" spans="1:15" ht="15.6" thickTop="1" thickBot="1" x14ac:dyDescent="0.35">
      <c r="A45" s="183"/>
      <c r="B45" s="155" t="s">
        <v>73</v>
      </c>
      <c r="C45" s="156"/>
      <c r="D45" s="156"/>
      <c r="E45" s="156"/>
      <c r="F45" s="156"/>
      <c r="G45" s="156"/>
      <c r="H45" s="156"/>
      <c r="I45" s="161"/>
      <c r="J45" s="163">
        <f>'ANS Fees $1819'!J85</f>
        <v>2231.3511324161009</v>
      </c>
      <c r="K45" s="164"/>
      <c r="L45" s="164"/>
      <c r="M45" s="164"/>
      <c r="N45" s="164"/>
      <c r="O45" s="164"/>
    </row>
    <row r="46" spans="1:15" ht="15.6" thickTop="1" thickBot="1" x14ac:dyDescent="0.35">
      <c r="A46" s="183"/>
      <c r="B46" s="153" t="s">
        <v>268</v>
      </c>
      <c r="C46" s="154"/>
      <c r="D46" s="154"/>
      <c r="E46" s="154"/>
      <c r="F46" s="154"/>
      <c r="G46" s="154"/>
      <c r="H46" s="154"/>
      <c r="I46" s="162"/>
      <c r="J46" s="165">
        <f>'ANS Fees $1819'!J86</f>
        <v>2231.3511324161009</v>
      </c>
      <c r="K46" s="166"/>
      <c r="L46" s="166"/>
      <c r="M46" s="166"/>
      <c r="N46" s="166"/>
      <c r="O46" s="166"/>
    </row>
    <row r="47" spans="1:15" ht="15.6" thickTop="1" thickBot="1" x14ac:dyDescent="0.35">
      <c r="A47" s="184"/>
      <c r="B47" s="179" t="s">
        <v>269</v>
      </c>
      <c r="C47" s="180"/>
      <c r="D47" s="180"/>
      <c r="E47" s="180"/>
      <c r="F47" s="180"/>
      <c r="G47" s="180"/>
      <c r="H47" s="180"/>
      <c r="I47" s="181"/>
      <c r="J47" s="163">
        <f>'ANS Fees $1819'!J87</f>
        <v>1487.5674216107341</v>
      </c>
      <c r="K47" s="164"/>
      <c r="L47" s="164"/>
      <c r="M47" s="164"/>
      <c r="N47" s="164"/>
      <c r="O47" s="164"/>
    </row>
    <row r="48" spans="1:15" ht="42" thickTop="1" thickBot="1" x14ac:dyDescent="0.35">
      <c r="A48" s="21" t="s">
        <v>270</v>
      </c>
      <c r="B48" s="153" t="s">
        <v>250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</row>
    <row r="49" spans="1:15" ht="31.8" thickTop="1" thickBot="1" x14ac:dyDescent="0.35">
      <c r="A49" s="16" t="s">
        <v>271</v>
      </c>
      <c r="B49" s="155" t="s">
        <v>176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</row>
    <row r="50" spans="1:15" ht="15" thickTop="1" x14ac:dyDescent="0.3"/>
  </sheetData>
  <mergeCells count="110">
    <mergeCell ref="B6:E6"/>
    <mergeCell ref="A7:A10"/>
    <mergeCell ref="B7:C7"/>
    <mergeCell ref="D7:E7"/>
    <mergeCell ref="F16:F17"/>
    <mergeCell ref="J16:J17"/>
    <mergeCell ref="A16:A20"/>
    <mergeCell ref="A11:A14"/>
    <mergeCell ref="B11:C11"/>
    <mergeCell ref="D11:E11"/>
    <mergeCell ref="D13:E13"/>
    <mergeCell ref="J6:M6"/>
    <mergeCell ref="F6:I6"/>
    <mergeCell ref="N7:N10"/>
    <mergeCell ref="O7:O10"/>
    <mergeCell ref="B8:C8"/>
    <mergeCell ref="D8:E8"/>
    <mergeCell ref="B9:C9"/>
    <mergeCell ref="D9:E9"/>
    <mergeCell ref="B10:C10"/>
    <mergeCell ref="D10:E10"/>
    <mergeCell ref="B23:E23"/>
    <mergeCell ref="J7:M10"/>
    <mergeCell ref="L11:M11"/>
    <mergeCell ref="L12:M12"/>
    <mergeCell ref="L13:M14"/>
    <mergeCell ref="F7:I10"/>
    <mergeCell ref="F11:G11"/>
    <mergeCell ref="F12:G12"/>
    <mergeCell ref="F13:G14"/>
    <mergeCell ref="H11:I11"/>
    <mergeCell ref="H12:I12"/>
    <mergeCell ref="B24:E24"/>
    <mergeCell ref="B21:O21"/>
    <mergeCell ref="B22:O22"/>
    <mergeCell ref="O16:O20"/>
    <mergeCell ref="N16:N20"/>
    <mergeCell ref="B16:B17"/>
    <mergeCell ref="B14:C14"/>
    <mergeCell ref="D14:E14"/>
    <mergeCell ref="B15:E15"/>
    <mergeCell ref="H13:I14"/>
    <mergeCell ref="F15:I15"/>
    <mergeCell ref="J15:M15"/>
    <mergeCell ref="N11:N14"/>
    <mergeCell ref="O11:O14"/>
    <mergeCell ref="B12:C12"/>
    <mergeCell ref="D12:E12"/>
    <mergeCell ref="B13:C13"/>
    <mergeCell ref="F23:I23"/>
    <mergeCell ref="F24:I24"/>
    <mergeCell ref="J23:M23"/>
    <mergeCell ref="J24:M24"/>
    <mergeCell ref="J11:K11"/>
    <mergeCell ref="J12:K12"/>
    <mergeCell ref="J13:K14"/>
    <mergeCell ref="D28:E28"/>
    <mergeCell ref="F25:G25"/>
    <mergeCell ref="F26:G26"/>
    <mergeCell ref="J40:M40"/>
    <mergeCell ref="N37:O37"/>
    <mergeCell ref="N38:O38"/>
    <mergeCell ref="O25:O28"/>
    <mergeCell ref="B29:O29"/>
    <mergeCell ref="B30:O30"/>
    <mergeCell ref="F27:G28"/>
    <mergeCell ref="H25:I25"/>
    <mergeCell ref="H26:I26"/>
    <mergeCell ref="H27:I28"/>
    <mergeCell ref="J25:M28"/>
    <mergeCell ref="N25:N28"/>
    <mergeCell ref="B26:C26"/>
    <mergeCell ref="D26:E26"/>
    <mergeCell ref="B27:C27"/>
    <mergeCell ref="D27:E27"/>
    <mergeCell ref="A36:A40"/>
    <mergeCell ref="J46:O46"/>
    <mergeCell ref="J47:O47"/>
    <mergeCell ref="B45:I45"/>
    <mergeCell ref="B46:I46"/>
    <mergeCell ref="B47:I47"/>
    <mergeCell ref="J45:O45"/>
    <mergeCell ref="A43:A47"/>
    <mergeCell ref="B31:E31"/>
    <mergeCell ref="B32:O32"/>
    <mergeCell ref="J39:M39"/>
    <mergeCell ref="A25:A28"/>
    <mergeCell ref="B25:C25"/>
    <mergeCell ref="D25:E25"/>
    <mergeCell ref="B28:C28"/>
    <mergeCell ref="B48:O48"/>
    <mergeCell ref="B49:O49"/>
    <mergeCell ref="F31:G31"/>
    <mergeCell ref="H31:I31"/>
    <mergeCell ref="L31:M31"/>
    <mergeCell ref="J31:K31"/>
    <mergeCell ref="B41:O41"/>
    <mergeCell ref="N39:O39"/>
    <mergeCell ref="N40:O40"/>
    <mergeCell ref="B42:O42"/>
    <mergeCell ref="B43:I43"/>
    <mergeCell ref="B44:I44"/>
    <mergeCell ref="J43:O43"/>
    <mergeCell ref="J44:O44"/>
    <mergeCell ref="B33:O33"/>
    <mergeCell ref="B34:O34"/>
    <mergeCell ref="B35:O35"/>
    <mergeCell ref="B37:I40"/>
    <mergeCell ref="J37:M37"/>
    <mergeCell ref="J38:M3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7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U126" sqref="U126"/>
    </sheetView>
  </sheetViews>
  <sheetFormatPr defaultColWidth="9.109375" defaultRowHeight="13.8" x14ac:dyDescent="0.25"/>
  <cols>
    <col min="1" max="1" width="34.109375" style="50" customWidth="1"/>
    <col min="2" max="2" width="35.109375" style="50" customWidth="1"/>
    <col min="3" max="3" width="15.44140625" style="50" customWidth="1"/>
    <col min="4" max="4" width="20.109375" style="50" customWidth="1"/>
    <col min="5" max="5" width="19.5546875" style="50" customWidth="1"/>
    <col min="6" max="7" width="19.44140625" style="50" bestFit="1" customWidth="1"/>
    <col min="8" max="8" width="19.44140625" style="126" customWidth="1"/>
    <col min="9" max="9" width="19.44140625" style="50" customWidth="1"/>
    <col min="10" max="10" width="20.109375" style="50" customWidth="1"/>
    <col min="11" max="12" width="13.5546875" style="50" customWidth="1"/>
    <col min="13" max="15" width="14.44140625" style="50" customWidth="1"/>
    <col min="16" max="16" width="10.33203125" style="126" customWidth="1"/>
    <col min="17" max="17" width="11.6640625" style="126" customWidth="1"/>
    <col min="18" max="18" width="10.33203125" style="126" customWidth="1"/>
    <col min="19" max="19" width="10.33203125" style="50" customWidth="1"/>
    <col min="20" max="20" width="11.6640625" style="50" customWidth="1"/>
    <col min="21" max="24" width="10.33203125" style="50" customWidth="1"/>
    <col min="25" max="16384" width="9.109375" style="50"/>
  </cols>
  <sheetData>
    <row r="1" spans="1:10" x14ac:dyDescent="0.25">
      <c r="C1" s="50" t="s">
        <v>16</v>
      </c>
      <c r="D1" s="246" t="s">
        <v>0</v>
      </c>
      <c r="E1" s="246"/>
      <c r="F1" s="246"/>
      <c r="G1" s="112" t="s">
        <v>135</v>
      </c>
      <c r="H1" s="125" t="s">
        <v>293</v>
      </c>
      <c r="I1" s="125" t="s">
        <v>305</v>
      </c>
      <c r="J1" s="95" t="s">
        <v>310</v>
      </c>
    </row>
    <row r="2" spans="1:10" x14ac:dyDescent="0.25">
      <c r="D2" s="50" t="s">
        <v>132</v>
      </c>
      <c r="E2" s="50" t="s">
        <v>133</v>
      </c>
      <c r="F2" s="50" t="s">
        <v>136</v>
      </c>
      <c r="G2" s="50" t="s">
        <v>137</v>
      </c>
      <c r="H2" s="126" t="s">
        <v>294</v>
      </c>
      <c r="I2" s="126" t="s">
        <v>304</v>
      </c>
      <c r="J2" s="94" t="s">
        <v>311</v>
      </c>
    </row>
    <row r="3" spans="1:10" x14ac:dyDescent="0.25">
      <c r="D3" s="60" t="s">
        <v>1</v>
      </c>
      <c r="E3" s="60" t="s">
        <v>15</v>
      </c>
      <c r="F3" s="60" t="s">
        <v>131</v>
      </c>
      <c r="G3" s="60" t="s">
        <v>134</v>
      </c>
      <c r="H3" s="125" t="s">
        <v>295</v>
      </c>
      <c r="I3" s="125" t="s">
        <v>306</v>
      </c>
      <c r="J3" s="95" t="s">
        <v>312</v>
      </c>
    </row>
    <row r="4" spans="1:10" x14ac:dyDescent="0.25">
      <c r="A4" s="50" t="s">
        <v>2</v>
      </c>
      <c r="I4" s="126"/>
      <c r="J4" s="94"/>
    </row>
    <row r="5" spans="1:10" x14ac:dyDescent="0.25">
      <c r="A5" s="50" t="s">
        <v>17</v>
      </c>
      <c r="I5" s="126"/>
      <c r="J5" s="94"/>
    </row>
    <row r="6" spans="1:10" x14ac:dyDescent="0.25">
      <c r="B6" s="50" t="s">
        <v>18</v>
      </c>
      <c r="C6" s="50" t="s">
        <v>19</v>
      </c>
      <c r="D6" s="61">
        <v>276.70655315433896</v>
      </c>
      <c r="E6" s="61">
        <f>D6/'Escalation Factors'!$C$7</f>
        <v>266.7</v>
      </c>
      <c r="F6" s="61">
        <f>E6*'Escalation Factors'!$C$9</f>
        <v>276.89544400287826</v>
      </c>
      <c r="G6" s="61">
        <f>F6*'Escalation Factors'!$E$9</f>
        <v>286.67898938817274</v>
      </c>
      <c r="H6" s="127">
        <f>G6*'Escalation Factors'!$G$9</f>
        <v>294.11689367261721</v>
      </c>
      <c r="I6" s="127">
        <f>H6*'Escalation Factors'!$I$9</f>
        <v>301.17912718392751</v>
      </c>
      <c r="J6" s="96">
        <f>I6*'Escalation Factors'!$K$9</f>
        <v>310.42969348581823</v>
      </c>
    </row>
    <row r="7" spans="1:10" x14ac:dyDescent="0.25">
      <c r="B7" s="50" t="s">
        <v>20</v>
      </c>
      <c r="C7" s="50" t="s">
        <v>19</v>
      </c>
      <c r="D7" s="61">
        <v>415.05982973150844</v>
      </c>
      <c r="E7" s="61">
        <f>D7/'Escalation Factors'!$C$7</f>
        <v>400.04999999999995</v>
      </c>
      <c r="F7" s="61">
        <f>E7*'Escalation Factors'!$C$9</f>
        <v>415.34316600431737</v>
      </c>
      <c r="G7" s="61">
        <f>F7*'Escalation Factors'!$E$9</f>
        <v>430.01848408225914</v>
      </c>
      <c r="H7" s="127">
        <f>G7*'Escalation Factors'!$G$9</f>
        <v>441.1753405089259</v>
      </c>
      <c r="I7" s="127">
        <f>H7*'Escalation Factors'!$I$9</f>
        <v>451.76869077589134</v>
      </c>
      <c r="J7" s="96">
        <f>I7*'Escalation Factors'!$K$9</f>
        <v>465.64454022872746</v>
      </c>
    </row>
    <row r="8" spans="1:10" x14ac:dyDescent="0.25">
      <c r="B8" s="50" t="s">
        <v>21</v>
      </c>
      <c r="C8" s="50" t="s">
        <v>19</v>
      </c>
      <c r="D8" s="61">
        <v>691.76638288584741</v>
      </c>
      <c r="E8" s="61">
        <f>D8/'Escalation Factors'!$C$7</f>
        <v>666.75</v>
      </c>
      <c r="F8" s="61">
        <f>E8*'Escalation Factors'!$C$9</f>
        <v>692.23861000719569</v>
      </c>
      <c r="G8" s="61">
        <f>F8*'Escalation Factors'!$E$9</f>
        <v>716.69747347043199</v>
      </c>
      <c r="H8" s="127">
        <f>G8*'Escalation Factors'!$G$9</f>
        <v>735.29223418154322</v>
      </c>
      <c r="I8" s="127">
        <f>H8*'Escalation Factors'!$I$9</f>
        <v>752.94781795981896</v>
      </c>
      <c r="J8" s="96">
        <f>I8*'Escalation Factors'!$K$9</f>
        <v>776.07423371454581</v>
      </c>
    </row>
    <row r="9" spans="1:10" x14ac:dyDescent="0.25">
      <c r="B9" s="50" t="s">
        <v>22</v>
      </c>
      <c r="C9" s="50" t="s">
        <v>19</v>
      </c>
      <c r="D9" s="61">
        <v>830.11965946301689</v>
      </c>
      <c r="E9" s="61">
        <f>D9/'Escalation Factors'!$C$7</f>
        <v>800.09999999999991</v>
      </c>
      <c r="F9" s="61">
        <f>E9*'Escalation Factors'!$C$9</f>
        <v>830.68633200863474</v>
      </c>
      <c r="G9" s="61">
        <f>F9*'Escalation Factors'!$E$9</f>
        <v>860.03696816451827</v>
      </c>
      <c r="H9" s="127">
        <f>G9*'Escalation Factors'!$G$9</f>
        <v>882.3506810178518</v>
      </c>
      <c r="I9" s="127">
        <f>H9*'Escalation Factors'!$I$9</f>
        <v>903.53738155178269</v>
      </c>
      <c r="J9" s="96">
        <f>I9*'Escalation Factors'!$K$9</f>
        <v>931.28908045745493</v>
      </c>
    </row>
    <row r="10" spans="1:10" x14ac:dyDescent="0.25">
      <c r="A10" s="50" t="s">
        <v>23</v>
      </c>
      <c r="D10" s="61" t="s">
        <v>24</v>
      </c>
      <c r="I10" s="126"/>
      <c r="J10" s="94"/>
    </row>
    <row r="11" spans="1:10" x14ac:dyDescent="0.25">
      <c r="B11" s="50" t="s">
        <v>25</v>
      </c>
      <c r="C11" s="50" t="s">
        <v>19</v>
      </c>
      <c r="D11" s="61">
        <v>276.70655315433896</v>
      </c>
      <c r="E11" s="61">
        <f>D11/'Escalation Factors'!$C$7</f>
        <v>266.7</v>
      </c>
      <c r="F11" s="61">
        <f>E11*'Escalation Factors'!$C$9</f>
        <v>276.89544400287826</v>
      </c>
      <c r="G11" s="61">
        <f>F11*'Escalation Factors'!$E$9</f>
        <v>286.67898938817274</v>
      </c>
      <c r="H11" s="127">
        <f>G11*'Escalation Factors'!$G$9</f>
        <v>294.11689367261721</v>
      </c>
      <c r="I11" s="127">
        <f>H11*'Escalation Factors'!$I$9</f>
        <v>301.17912718392751</v>
      </c>
      <c r="J11" s="96">
        <f>I11*'Escalation Factors'!$K$9</f>
        <v>310.42969348581823</v>
      </c>
    </row>
    <row r="12" spans="1:10" x14ac:dyDescent="0.25">
      <c r="B12" s="50" t="s">
        <v>26</v>
      </c>
      <c r="C12" s="50" t="s">
        <v>19</v>
      </c>
      <c r="D12" s="61">
        <v>415.05982973150844</v>
      </c>
      <c r="E12" s="61">
        <f>D12/'Escalation Factors'!$C$7</f>
        <v>400.04999999999995</v>
      </c>
      <c r="F12" s="61">
        <f>E12*'Escalation Factors'!$C$9</f>
        <v>415.34316600431737</v>
      </c>
      <c r="G12" s="61">
        <f>F12*'Escalation Factors'!$E$9</f>
        <v>430.01848408225914</v>
      </c>
      <c r="H12" s="127">
        <f>G12*'Escalation Factors'!$G$9</f>
        <v>441.1753405089259</v>
      </c>
      <c r="I12" s="127">
        <f>H12*'Escalation Factors'!$I$9</f>
        <v>451.76869077589134</v>
      </c>
      <c r="J12" s="96">
        <f>I12*'Escalation Factors'!$K$9</f>
        <v>465.64454022872746</v>
      </c>
    </row>
    <row r="13" spans="1:10" x14ac:dyDescent="0.25">
      <c r="B13" s="50" t="s">
        <v>27</v>
      </c>
      <c r="C13" s="50" t="s">
        <v>19</v>
      </c>
      <c r="D13" s="61">
        <v>691.76638288584741</v>
      </c>
      <c r="E13" s="61">
        <f>D13/'Escalation Factors'!$C$7</f>
        <v>666.75</v>
      </c>
      <c r="F13" s="61">
        <f>E13*'Escalation Factors'!$C$9</f>
        <v>692.23861000719569</v>
      </c>
      <c r="G13" s="61">
        <f>F13*'Escalation Factors'!$E$9</f>
        <v>716.69747347043199</v>
      </c>
      <c r="H13" s="127">
        <f>G13*'Escalation Factors'!$G$9</f>
        <v>735.29223418154322</v>
      </c>
      <c r="I13" s="127">
        <f>H13*'Escalation Factors'!$I$9</f>
        <v>752.94781795981896</v>
      </c>
      <c r="J13" s="96">
        <f>I13*'Escalation Factors'!$K$9</f>
        <v>776.07423371454581</v>
      </c>
    </row>
    <row r="14" spans="1:10" x14ac:dyDescent="0.25">
      <c r="A14" s="50" t="s">
        <v>28</v>
      </c>
      <c r="D14" s="61" t="s">
        <v>24</v>
      </c>
      <c r="I14" s="126"/>
      <c r="J14" s="94"/>
    </row>
    <row r="15" spans="1:10" x14ac:dyDescent="0.25">
      <c r="B15" s="50" t="s">
        <v>25</v>
      </c>
      <c r="C15" s="50" t="s">
        <v>19</v>
      </c>
      <c r="D15" s="61">
        <v>415.05982973150844</v>
      </c>
      <c r="E15" s="61">
        <f>D15/'Escalation Factors'!$C$7</f>
        <v>400.04999999999995</v>
      </c>
      <c r="F15" s="61">
        <f>E15*'Escalation Factors'!$C$9</f>
        <v>415.34316600431737</v>
      </c>
      <c r="G15" s="61">
        <f>F15*'Escalation Factors'!$E$9</f>
        <v>430.01848408225914</v>
      </c>
      <c r="H15" s="127">
        <f>G15*'Escalation Factors'!$G$9</f>
        <v>441.1753405089259</v>
      </c>
      <c r="I15" s="127">
        <f>H15*'Escalation Factors'!$I$9</f>
        <v>451.76869077589134</v>
      </c>
      <c r="J15" s="96">
        <f>I15*'Escalation Factors'!$K$9</f>
        <v>465.64454022872746</v>
      </c>
    </row>
    <row r="16" spans="1:10" x14ac:dyDescent="0.25">
      <c r="B16" s="50" t="s">
        <v>26</v>
      </c>
      <c r="C16" s="50" t="s">
        <v>19</v>
      </c>
      <c r="D16" s="61">
        <v>553.41310630867792</v>
      </c>
      <c r="E16" s="61">
        <f>D16/'Escalation Factors'!$C$7</f>
        <v>533.4</v>
      </c>
      <c r="F16" s="61">
        <f>E16*'Escalation Factors'!$C$9</f>
        <v>553.79088800575653</v>
      </c>
      <c r="G16" s="61">
        <f>F16*'Escalation Factors'!$E$9</f>
        <v>573.35797877634548</v>
      </c>
      <c r="H16" s="127">
        <f>G16*'Escalation Factors'!$G$9</f>
        <v>588.23378734523442</v>
      </c>
      <c r="I16" s="127">
        <f>H16*'Escalation Factors'!$I$9</f>
        <v>602.35825436785501</v>
      </c>
      <c r="J16" s="96">
        <f>I16*'Escalation Factors'!$K$9</f>
        <v>620.85938697163647</v>
      </c>
    </row>
    <row r="17" spans="1:10" x14ac:dyDescent="0.25">
      <c r="B17" s="50" t="s">
        <v>27</v>
      </c>
      <c r="C17" s="50" t="s">
        <v>19</v>
      </c>
      <c r="D17" s="61">
        <v>830.11965946301689</v>
      </c>
      <c r="E17" s="61">
        <f>D17/'Escalation Factors'!$C$7</f>
        <v>800.09999999999991</v>
      </c>
      <c r="F17" s="61">
        <f>E17*'Escalation Factors'!$C$9</f>
        <v>830.68633200863474</v>
      </c>
      <c r="G17" s="61">
        <f>F17*'Escalation Factors'!$E$9</f>
        <v>860.03696816451827</v>
      </c>
      <c r="H17" s="127">
        <f>G17*'Escalation Factors'!$G$9</f>
        <v>882.3506810178518</v>
      </c>
      <c r="I17" s="127">
        <f>H17*'Escalation Factors'!$I$9</f>
        <v>903.53738155178269</v>
      </c>
      <c r="J17" s="96">
        <f>I17*'Escalation Factors'!$K$9</f>
        <v>931.28908045745493</v>
      </c>
    </row>
    <row r="18" spans="1:10" x14ac:dyDescent="0.25">
      <c r="A18" s="50" t="s">
        <v>29</v>
      </c>
      <c r="D18" s="61" t="s">
        <v>24</v>
      </c>
      <c r="I18" s="126"/>
      <c r="J18" s="94"/>
    </row>
    <row r="19" spans="1:10" x14ac:dyDescent="0.25">
      <c r="B19" s="50" t="s">
        <v>30</v>
      </c>
      <c r="C19" s="50" t="s">
        <v>31</v>
      </c>
      <c r="D19" s="61">
        <v>138.35327657716948</v>
      </c>
      <c r="E19" s="61">
        <f>D19/'Escalation Factors'!$C$7</f>
        <v>133.35</v>
      </c>
      <c r="F19" s="61">
        <f>E19*'Escalation Factors'!$C$9</f>
        <v>138.44772200143913</v>
      </c>
      <c r="G19" s="61">
        <f>F19*'Escalation Factors'!$E$9</f>
        <v>143.33949469408637</v>
      </c>
      <c r="H19" s="127">
        <f>G19*'Escalation Factors'!$G$9</f>
        <v>147.0584468363086</v>
      </c>
      <c r="I19" s="127">
        <f>H19*'Escalation Factors'!$I$9</f>
        <v>150.58956359196375</v>
      </c>
      <c r="J19" s="96">
        <f>I19*'Escalation Factors'!$K$9</f>
        <v>155.21484674290912</v>
      </c>
    </row>
    <row r="20" spans="1:10" x14ac:dyDescent="0.25">
      <c r="B20" s="50" t="s">
        <v>30</v>
      </c>
      <c r="D20" s="61" t="s">
        <v>24</v>
      </c>
      <c r="I20" s="126"/>
      <c r="J20" s="94"/>
    </row>
    <row r="21" spans="1:10" x14ac:dyDescent="0.25">
      <c r="A21" s="50" t="s">
        <v>32</v>
      </c>
      <c r="D21" s="61" t="s">
        <v>24</v>
      </c>
      <c r="I21" s="126"/>
      <c r="J21" s="94"/>
    </row>
    <row r="22" spans="1:10" x14ac:dyDescent="0.25">
      <c r="B22" s="50" t="s">
        <v>33</v>
      </c>
      <c r="C22" s="50" t="s">
        <v>31</v>
      </c>
      <c r="D22" s="61">
        <v>138.35327657716948</v>
      </c>
      <c r="E22" s="61">
        <f>D22/'Escalation Factors'!$C$7</f>
        <v>133.35</v>
      </c>
      <c r="F22" s="61">
        <f>E22*'Escalation Factors'!$C$9</f>
        <v>138.44772200143913</v>
      </c>
      <c r="G22" s="61">
        <f>F22*'Escalation Factors'!$E$9</f>
        <v>143.33949469408637</v>
      </c>
      <c r="H22" s="127">
        <f>G22*'Escalation Factors'!$G$9</f>
        <v>147.0584468363086</v>
      </c>
      <c r="I22" s="127">
        <f>H22*'Escalation Factors'!$I$9</f>
        <v>150.58956359196375</v>
      </c>
      <c r="J22" s="96">
        <f>I22*'Escalation Factors'!$K$9</f>
        <v>155.21484674290912</v>
      </c>
    </row>
    <row r="23" spans="1:10" x14ac:dyDescent="0.25">
      <c r="B23" s="50" t="s">
        <v>30</v>
      </c>
      <c r="C23" s="50" t="s">
        <v>31</v>
      </c>
      <c r="D23" s="61">
        <v>177.51776527124269</v>
      </c>
      <c r="E23" s="61">
        <f>D23/'Escalation Factors'!$C$7</f>
        <v>171.09818129761931</v>
      </c>
      <c r="F23" s="61">
        <f>E23*'Escalation Factors'!$C$9</f>
        <v>177.63894592609395</v>
      </c>
      <c r="G23" s="61">
        <f>F23*'Escalation Factors'!$E$9</f>
        <v>183.91546194434144</v>
      </c>
      <c r="H23" s="127">
        <f>G23*'Escalation Factors'!$G$9</f>
        <v>188.68716009107644</v>
      </c>
      <c r="I23" s="127">
        <f>H23*'Escalation Factors'!$I$9</f>
        <v>193.21785116600816</v>
      </c>
      <c r="J23" s="96">
        <f>I23*'Escalation Factors'!$K$9</f>
        <v>199.15244085564652</v>
      </c>
    </row>
    <row r="24" spans="1:10" x14ac:dyDescent="0.25">
      <c r="A24" s="50" t="s">
        <v>34</v>
      </c>
      <c r="D24" s="61" t="s">
        <v>24</v>
      </c>
      <c r="I24" s="126"/>
      <c r="J24" s="94"/>
    </row>
    <row r="25" spans="1:10" x14ac:dyDescent="0.25">
      <c r="B25" s="50" t="s">
        <v>18</v>
      </c>
      <c r="C25" s="50" t="s">
        <v>19</v>
      </c>
      <c r="D25" s="61">
        <v>415.05982973150844</v>
      </c>
      <c r="E25" s="61">
        <f>D25/'Escalation Factors'!$C$7</f>
        <v>400.04999999999995</v>
      </c>
      <c r="F25" s="61">
        <f>E25*'Escalation Factors'!$C$9</f>
        <v>415.34316600431737</v>
      </c>
      <c r="G25" s="61">
        <f>F25*'Escalation Factors'!$E$9</f>
        <v>430.01848408225914</v>
      </c>
      <c r="H25" s="127">
        <f>G25*'Escalation Factors'!$G$9</f>
        <v>441.1753405089259</v>
      </c>
      <c r="I25" s="127">
        <f>H25*'Escalation Factors'!$I$9</f>
        <v>451.76869077589134</v>
      </c>
      <c r="J25" s="96">
        <f>I25*'Escalation Factors'!$K$9</f>
        <v>465.64454022872746</v>
      </c>
    </row>
    <row r="26" spans="1:10" x14ac:dyDescent="0.25">
      <c r="B26" s="50" t="s">
        <v>20</v>
      </c>
      <c r="C26" s="50" t="s">
        <v>19</v>
      </c>
      <c r="D26" s="61">
        <v>553.41310630867792</v>
      </c>
      <c r="E26" s="61">
        <f>D26/'Escalation Factors'!$C$7</f>
        <v>533.4</v>
      </c>
      <c r="F26" s="61">
        <f>E26*'Escalation Factors'!$C$9</f>
        <v>553.79088800575653</v>
      </c>
      <c r="G26" s="61">
        <f>F26*'Escalation Factors'!$E$9</f>
        <v>573.35797877634548</v>
      </c>
      <c r="H26" s="127">
        <f>G26*'Escalation Factors'!$G$9</f>
        <v>588.23378734523442</v>
      </c>
      <c r="I26" s="127">
        <f>H26*'Escalation Factors'!$I$9</f>
        <v>602.35825436785501</v>
      </c>
      <c r="J26" s="96">
        <f>I26*'Escalation Factors'!$K$9</f>
        <v>620.85938697163647</v>
      </c>
    </row>
    <row r="27" spans="1:10" x14ac:dyDescent="0.25">
      <c r="B27" s="50" t="s">
        <v>21</v>
      </c>
      <c r="C27" s="50" t="s">
        <v>19</v>
      </c>
      <c r="D27" s="61">
        <v>968.47293604018637</v>
      </c>
      <c r="E27" s="61">
        <f>D27/'Escalation Factors'!$C$7</f>
        <v>933.44999999999993</v>
      </c>
      <c r="F27" s="61">
        <f>E27*'Escalation Factors'!$C$9</f>
        <v>969.1340540100739</v>
      </c>
      <c r="G27" s="61">
        <f>F27*'Escalation Factors'!$E$9</f>
        <v>1003.3764628586047</v>
      </c>
      <c r="H27" s="127">
        <f>G27*'Escalation Factors'!$G$9</f>
        <v>1029.4091278541605</v>
      </c>
      <c r="I27" s="127">
        <f>H27*'Escalation Factors'!$I$9</f>
        <v>1054.1269451437465</v>
      </c>
      <c r="J27" s="96">
        <f>I27*'Escalation Factors'!$K$9</f>
        <v>1086.5039272003642</v>
      </c>
    </row>
    <row r="28" spans="1:10" x14ac:dyDescent="0.25">
      <c r="B28" s="50" t="s">
        <v>22</v>
      </c>
      <c r="C28" s="50" t="s">
        <v>19</v>
      </c>
      <c r="D28" s="61">
        <v>1245.1794891945253</v>
      </c>
      <c r="E28" s="61">
        <f>D28/'Escalation Factors'!$C$7</f>
        <v>1200.1499999999999</v>
      </c>
      <c r="F28" s="61">
        <f>E28*'Escalation Factors'!$C$9</f>
        <v>1246.029498012952</v>
      </c>
      <c r="G28" s="61">
        <f>F28*'Escalation Factors'!$E$9</f>
        <v>1290.0554522467771</v>
      </c>
      <c r="H28" s="127">
        <f>G28*'Escalation Factors'!$G$9</f>
        <v>1323.5260215267774</v>
      </c>
      <c r="I28" s="127">
        <f>H28*'Escalation Factors'!$I$9</f>
        <v>1355.3060723276737</v>
      </c>
      <c r="J28" s="96">
        <f>I28*'Escalation Factors'!$K$9</f>
        <v>1396.9336206861819</v>
      </c>
    </row>
    <row r="29" spans="1:10" x14ac:dyDescent="0.25">
      <c r="A29" s="50" t="s">
        <v>35</v>
      </c>
      <c r="D29" s="61" t="s">
        <v>24</v>
      </c>
      <c r="I29" s="126"/>
      <c r="J29" s="94"/>
    </row>
    <row r="30" spans="1:10" x14ac:dyDescent="0.25">
      <c r="B30" s="50" t="s">
        <v>33</v>
      </c>
      <c r="C30" s="50" t="s">
        <v>31</v>
      </c>
      <c r="D30" s="61">
        <v>138.35327657716948</v>
      </c>
      <c r="E30" s="61">
        <f>D30/'Escalation Factors'!$C$7</f>
        <v>133.35</v>
      </c>
      <c r="F30" s="61">
        <f>E30*'Escalation Factors'!$C$9</f>
        <v>138.44772200143913</v>
      </c>
      <c r="G30" s="61">
        <f>F30*'Escalation Factors'!$E$9</f>
        <v>143.33949469408637</v>
      </c>
      <c r="H30" s="127">
        <f>G30*'Escalation Factors'!$G$9</f>
        <v>147.0584468363086</v>
      </c>
      <c r="I30" s="127">
        <f>H30*'Escalation Factors'!$I$9</f>
        <v>150.58956359196375</v>
      </c>
      <c r="J30" s="96">
        <f>I30*'Escalation Factors'!$K$9</f>
        <v>155.21484674290912</v>
      </c>
    </row>
    <row r="31" spans="1:10" x14ac:dyDescent="0.25">
      <c r="I31" s="126"/>
      <c r="J31" s="94"/>
    </row>
    <row r="32" spans="1:10" x14ac:dyDescent="0.25">
      <c r="A32" s="50" t="s">
        <v>3</v>
      </c>
      <c r="I32" s="126"/>
      <c r="J32" s="94"/>
    </row>
    <row r="33" spans="1:10" x14ac:dyDescent="0.25">
      <c r="A33" s="50" t="s">
        <v>36</v>
      </c>
      <c r="I33" s="126"/>
      <c r="J33" s="94"/>
    </row>
    <row r="34" spans="1:10" x14ac:dyDescent="0.25">
      <c r="B34" s="50" t="s">
        <v>37</v>
      </c>
      <c r="C34" s="50" t="s">
        <v>38</v>
      </c>
      <c r="D34" s="61">
        <v>652.68336564536116</v>
      </c>
      <c r="E34" s="61">
        <f>D34/'Escalation Factors'!$C$7</f>
        <v>629.08034389964814</v>
      </c>
      <c r="F34" s="61">
        <f>E34*'Escalation Factors'!$C$9</f>
        <v>653.12891315176762</v>
      </c>
      <c r="G34" s="61">
        <f>F34*'Escalation Factors'!$E$9</f>
        <v>676.20591388494677</v>
      </c>
      <c r="H34" s="127">
        <f>G34*'Escalation Factors'!$G$9</f>
        <v>693.7501185536795</v>
      </c>
      <c r="I34" s="127">
        <f>H34*'Escalation Factors'!$I$9</f>
        <v>710.40820736505816</v>
      </c>
      <c r="J34" s="96">
        <f>I34*'Escalation Factors'!$K$9</f>
        <v>732.22804025017217</v>
      </c>
    </row>
    <row r="35" spans="1:10" x14ac:dyDescent="0.25">
      <c r="B35" s="50" t="s">
        <v>39</v>
      </c>
      <c r="C35" s="50" t="s">
        <v>38</v>
      </c>
      <c r="D35" s="61">
        <v>302.23230795153256</v>
      </c>
      <c r="E35" s="61">
        <f>D35/'Escalation Factors'!$C$7</f>
        <v>291.30266562828518</v>
      </c>
      <c r="F35" s="61">
        <f>E35*'Escalation Factors'!$C$9</f>
        <v>302.43862369091119</v>
      </c>
      <c r="G35" s="61">
        <f>F35*'Escalation Factors'!$E$9</f>
        <v>313.12468612072593</v>
      </c>
      <c r="H35" s="127">
        <f>G35*'Escalation Factors'!$G$9</f>
        <v>321.24872565858391</v>
      </c>
      <c r="I35" s="127">
        <f>H35*'Escalation Factors'!$I$9</f>
        <v>328.96243937112268</v>
      </c>
      <c r="J35" s="96">
        <f>I35*'Escalation Factors'!$K$9</f>
        <v>339.066356215187</v>
      </c>
    </row>
    <row r="36" spans="1:10" x14ac:dyDescent="0.25">
      <c r="A36" s="50" t="s">
        <v>40</v>
      </c>
      <c r="D36" s="61" t="s">
        <v>24</v>
      </c>
      <c r="I36" s="126"/>
      <c r="J36" s="94"/>
    </row>
    <row r="37" spans="1:10" x14ac:dyDescent="0.25">
      <c r="B37" s="50" t="s">
        <v>40</v>
      </c>
      <c r="C37" s="50" t="s">
        <v>38</v>
      </c>
      <c r="D37" s="61">
        <v>269.6443145139134</v>
      </c>
      <c r="E37" s="61">
        <f>D37/'Escalation Factors'!$C$7</f>
        <v>259.89315345469629</v>
      </c>
      <c r="F37" s="61">
        <f>E37*'Escalation Factors'!$C$9</f>
        <v>269.82838439874882</v>
      </c>
      <c r="G37" s="61">
        <f>F37*'Escalation Factors'!$E$9</f>
        <v>279.36222940119103</v>
      </c>
      <c r="H37" s="127">
        <f>G37*'Escalation Factors'!$G$9</f>
        <v>286.61029989079913</v>
      </c>
      <c r="I37" s="127">
        <f>H37*'Escalation Factors'!$I$9</f>
        <v>293.49228765865763</v>
      </c>
      <c r="J37" s="96">
        <f>I37*'Escalation Factors'!$K$9</f>
        <v>302.50675652794945</v>
      </c>
    </row>
    <row r="38" spans="1:10" x14ac:dyDescent="0.25">
      <c r="A38" s="50" t="s">
        <v>41</v>
      </c>
      <c r="D38" s="61" t="s">
        <v>24</v>
      </c>
      <c r="I38" s="126"/>
      <c r="J38" s="94"/>
    </row>
    <row r="39" spans="1:10" x14ac:dyDescent="0.25">
      <c r="B39" s="50" t="s">
        <v>41</v>
      </c>
      <c r="C39" s="50" t="s">
        <v>31</v>
      </c>
      <c r="D39" s="61">
        <v>165.74592510646781</v>
      </c>
      <c r="E39" s="61">
        <f>D39/'Escalation Factors'!$C$7</f>
        <v>159.75204678741019</v>
      </c>
      <c r="F39" s="61">
        <f>E39*'Escalation Factors'!$C$9</f>
        <v>165.85906983715233</v>
      </c>
      <c r="G39" s="61">
        <f>F39*'Escalation Factors'!$E$9</f>
        <v>171.71936755045687</v>
      </c>
      <c r="H39" s="127">
        <f>G39*'Escalation Factors'!$G$9</f>
        <v>176.17463726642558</v>
      </c>
      <c r="I39" s="127">
        <f>H39*'Escalation Factors'!$I$9</f>
        <v>180.40488195454878</v>
      </c>
      <c r="J39" s="96">
        <f>I39*'Escalation Factors'!$K$9</f>
        <v>185.94592770134176</v>
      </c>
    </row>
    <row r="40" spans="1:10" x14ac:dyDescent="0.25">
      <c r="I40" s="126"/>
      <c r="J40" s="94"/>
    </row>
    <row r="41" spans="1:10" x14ac:dyDescent="0.25">
      <c r="A41" s="50" t="s">
        <v>4</v>
      </c>
      <c r="I41" s="126"/>
      <c r="J41" s="94"/>
    </row>
    <row r="42" spans="1:10" x14ac:dyDescent="0.25">
      <c r="A42" s="50" t="s">
        <v>42</v>
      </c>
      <c r="I42" s="126"/>
      <c r="J42" s="94"/>
    </row>
    <row r="43" spans="1:10" x14ac:dyDescent="0.25">
      <c r="B43" s="50" t="s">
        <v>43</v>
      </c>
      <c r="C43" s="50" t="s">
        <v>31</v>
      </c>
      <c r="D43" s="61">
        <v>165.74592510646781</v>
      </c>
      <c r="E43" s="61">
        <f>D43/'Escalation Factors'!$C$7</f>
        <v>159.75204678741019</v>
      </c>
      <c r="F43" s="61">
        <f>E43*'Escalation Factors'!$C$9</f>
        <v>165.85906983715233</v>
      </c>
      <c r="G43" s="61">
        <f>F43*'Escalation Factors'!$E$9</f>
        <v>171.71936755045687</v>
      </c>
      <c r="H43" s="127">
        <f>G43*'Escalation Factors'!$G$9</f>
        <v>176.17463726642558</v>
      </c>
      <c r="I43" s="127">
        <f>H43*'Escalation Factors'!$I$9</f>
        <v>180.40488195454878</v>
      </c>
      <c r="J43" s="96">
        <f>I43*'Escalation Factors'!$K$9</f>
        <v>185.94592770134176</v>
      </c>
    </row>
    <row r="44" spans="1:10" x14ac:dyDescent="0.25">
      <c r="B44" s="50" t="s">
        <v>44</v>
      </c>
      <c r="C44" s="50" t="s">
        <v>31</v>
      </c>
      <c r="D44" s="61">
        <v>177.51776527124269</v>
      </c>
      <c r="E44" s="61">
        <f>D44/'Escalation Factors'!$C$7</f>
        <v>171.09818129761931</v>
      </c>
      <c r="F44" s="61">
        <f>E44*'Escalation Factors'!$C$9</f>
        <v>177.63894592609395</v>
      </c>
      <c r="G44" s="61">
        <f>F44*'Escalation Factors'!$E$9</f>
        <v>183.91546194434144</v>
      </c>
      <c r="H44" s="127">
        <f>G44*'Escalation Factors'!$G$9</f>
        <v>188.68716009107644</v>
      </c>
      <c r="I44" s="127">
        <f>H44*'Escalation Factors'!$I$9</f>
        <v>193.21785116600816</v>
      </c>
      <c r="J44" s="96">
        <f>I44*'Escalation Factors'!$K$9</f>
        <v>199.15244085564652</v>
      </c>
    </row>
    <row r="45" spans="1:10" x14ac:dyDescent="0.25">
      <c r="A45" s="50" t="s">
        <v>45</v>
      </c>
      <c r="D45" s="61" t="s">
        <v>24</v>
      </c>
      <c r="I45" s="126"/>
      <c r="J45" s="94"/>
    </row>
    <row r="46" spans="1:10" x14ac:dyDescent="0.25">
      <c r="B46" s="50" t="s">
        <v>46</v>
      </c>
      <c r="C46" s="50" t="s">
        <v>31</v>
      </c>
      <c r="D46" s="61">
        <v>165.74592510646781</v>
      </c>
      <c r="E46" s="61">
        <f>D46/'Escalation Factors'!$C$7</f>
        <v>159.75204678741019</v>
      </c>
      <c r="F46" s="61">
        <f>E46*'Escalation Factors'!$C$9</f>
        <v>165.85906983715233</v>
      </c>
      <c r="G46" s="61">
        <f>F46*'Escalation Factors'!$E$9</f>
        <v>171.71936755045687</v>
      </c>
      <c r="H46" s="127">
        <f>G46*'Escalation Factors'!$G$9</f>
        <v>176.17463726642558</v>
      </c>
      <c r="I46" s="127">
        <f>H46*'Escalation Factors'!$I$9</f>
        <v>180.40488195454878</v>
      </c>
      <c r="J46" s="96">
        <f>I46*'Escalation Factors'!$K$9</f>
        <v>185.94592770134176</v>
      </c>
    </row>
    <row r="47" spans="1:10" x14ac:dyDescent="0.25">
      <c r="B47" s="50" t="s">
        <v>47</v>
      </c>
      <c r="C47" s="50" t="s">
        <v>31</v>
      </c>
      <c r="D47" s="61">
        <v>177.51776527124269</v>
      </c>
      <c r="E47" s="61">
        <f>D47/'Escalation Factors'!$C$7</f>
        <v>171.09818129761931</v>
      </c>
      <c r="F47" s="61">
        <f>E47*'Escalation Factors'!$C$9</f>
        <v>177.63894592609395</v>
      </c>
      <c r="G47" s="61">
        <f>F47*'Escalation Factors'!$E$9</f>
        <v>183.91546194434144</v>
      </c>
      <c r="H47" s="127">
        <f>G47*'Escalation Factors'!$G$9</f>
        <v>188.68716009107644</v>
      </c>
      <c r="I47" s="127">
        <f>H47*'Escalation Factors'!$I$9</f>
        <v>193.21785116600816</v>
      </c>
      <c r="J47" s="96">
        <f>I47*'Escalation Factors'!$K$9</f>
        <v>199.15244085564652</v>
      </c>
    </row>
    <row r="48" spans="1:10" x14ac:dyDescent="0.25">
      <c r="A48" s="50" t="s">
        <v>48</v>
      </c>
      <c r="D48" s="61" t="s">
        <v>24</v>
      </c>
      <c r="I48" s="126"/>
      <c r="J48" s="94"/>
    </row>
    <row r="49" spans="1:10" x14ac:dyDescent="0.25">
      <c r="B49" s="50" t="s">
        <v>49</v>
      </c>
      <c r="C49" s="50" t="s">
        <v>19</v>
      </c>
      <c r="D49" s="61">
        <v>22.263933771476925</v>
      </c>
      <c r="E49" s="61">
        <f>D49/'Escalation Factors'!$C$7</f>
        <v>21.458802002209779</v>
      </c>
      <c r="F49" s="61">
        <f>E49*'Escalation Factors'!$C$9</f>
        <v>22.27913201414222</v>
      </c>
      <c r="G49" s="61">
        <f>F49*'Escalation Factors'!$E$9</f>
        <v>23.066320477969246</v>
      </c>
      <c r="H49" s="127">
        <f>G49*'Escalation Factors'!$G$9</f>
        <v>23.664777603395876</v>
      </c>
      <c r="I49" s="127">
        <f>H49*'Escalation Factors'!$I$9</f>
        <v>24.233008089382299</v>
      </c>
      <c r="J49" s="96">
        <f>I49*'Escalation Factors'!$K$9</f>
        <v>24.97731281634363</v>
      </c>
    </row>
    <row r="50" spans="1:10" x14ac:dyDescent="0.25">
      <c r="B50" s="50" t="s">
        <v>50</v>
      </c>
      <c r="C50" s="50" t="s">
        <v>31</v>
      </c>
      <c r="D50" s="61">
        <v>138.35327657716948</v>
      </c>
      <c r="E50" s="61">
        <f>D50/'Escalation Factors'!$C$7</f>
        <v>133.35</v>
      </c>
      <c r="F50" s="61">
        <f>E50*'Escalation Factors'!$C$9</f>
        <v>138.44772200143913</v>
      </c>
      <c r="G50" s="61">
        <f>F50*'Escalation Factors'!$E$9</f>
        <v>143.33949469408637</v>
      </c>
      <c r="H50" s="127">
        <f>G50*'Escalation Factors'!$G$9</f>
        <v>147.0584468363086</v>
      </c>
      <c r="I50" s="127">
        <f>H50*'Escalation Factors'!$I$9</f>
        <v>150.58956359196375</v>
      </c>
      <c r="J50" s="96">
        <f>I50*'Escalation Factors'!$K$9</f>
        <v>155.21484674290912</v>
      </c>
    </row>
    <row r="51" spans="1:10" x14ac:dyDescent="0.25">
      <c r="A51" s="50" t="s">
        <v>51</v>
      </c>
      <c r="D51" s="61" t="s">
        <v>24</v>
      </c>
      <c r="I51" s="126"/>
      <c r="J51" s="94"/>
    </row>
    <row r="52" spans="1:10" x14ac:dyDescent="0.25">
      <c r="B52" s="50" t="s">
        <v>52</v>
      </c>
      <c r="C52" s="50" t="s">
        <v>31</v>
      </c>
      <c r="D52" s="61">
        <v>138.35327657716948</v>
      </c>
      <c r="E52" s="61">
        <f>D52/'Escalation Factors'!$C$7</f>
        <v>133.35</v>
      </c>
      <c r="F52" s="61">
        <f>E52*'Escalation Factors'!$C$9</f>
        <v>138.44772200143913</v>
      </c>
      <c r="G52" s="61">
        <f>F52*'Escalation Factors'!$E$9</f>
        <v>143.33949469408637</v>
      </c>
      <c r="H52" s="127">
        <f>G52*'Escalation Factors'!$G$9</f>
        <v>147.0584468363086</v>
      </c>
      <c r="I52" s="127">
        <f>H52*'Escalation Factors'!$I$9</f>
        <v>150.58956359196375</v>
      </c>
      <c r="J52" s="96">
        <f>I52*'Escalation Factors'!$K$9</f>
        <v>155.21484674290912</v>
      </c>
    </row>
    <row r="53" spans="1:10" x14ac:dyDescent="0.25">
      <c r="A53" s="50" t="s">
        <v>53</v>
      </c>
      <c r="D53" s="61" t="s">
        <v>24</v>
      </c>
      <c r="I53" s="126"/>
      <c r="J53" s="94"/>
    </row>
    <row r="54" spans="1:10" x14ac:dyDescent="0.25">
      <c r="B54" s="50" t="s">
        <v>54</v>
      </c>
      <c r="C54" s="50" t="s">
        <v>31</v>
      </c>
      <c r="D54" s="61">
        <v>177.51776527124269</v>
      </c>
      <c r="E54" s="61">
        <f>D54/'Escalation Factors'!$C$7</f>
        <v>171.09818129761931</v>
      </c>
      <c r="F54" s="61">
        <f>E54*'Escalation Factors'!$C$9</f>
        <v>177.63894592609395</v>
      </c>
      <c r="G54" s="61">
        <f>F54*'Escalation Factors'!$E$9</f>
        <v>183.91546194434144</v>
      </c>
      <c r="H54" s="127">
        <f>G54*'Escalation Factors'!$G$9</f>
        <v>188.68716009107644</v>
      </c>
      <c r="I54" s="127">
        <f>H54*'Escalation Factors'!$I$9</f>
        <v>193.21785116600816</v>
      </c>
      <c r="J54" s="96">
        <f>I54*'Escalation Factors'!$K$9</f>
        <v>199.15244085564652</v>
      </c>
    </row>
    <row r="55" spans="1:10" x14ac:dyDescent="0.25">
      <c r="A55" s="50" t="s">
        <v>55</v>
      </c>
      <c r="D55" s="61" t="s">
        <v>24</v>
      </c>
      <c r="I55" s="126"/>
      <c r="J55" s="94"/>
    </row>
    <row r="56" spans="1:10" x14ac:dyDescent="0.25">
      <c r="B56" s="50" t="s">
        <v>56</v>
      </c>
      <c r="C56" s="50" t="s">
        <v>31</v>
      </c>
      <c r="D56" s="61">
        <v>177.51776527124269</v>
      </c>
      <c r="E56" s="61">
        <f>D56/'Escalation Factors'!$C$7</f>
        <v>171.09818129761931</v>
      </c>
      <c r="F56" s="61">
        <f>E56*'Escalation Factors'!$C$9</f>
        <v>177.63894592609395</v>
      </c>
      <c r="G56" s="61">
        <f>F56*'Escalation Factors'!$E$9</f>
        <v>183.91546194434144</v>
      </c>
      <c r="H56" s="127">
        <f>G56*'Escalation Factors'!$G$9</f>
        <v>188.68716009107644</v>
      </c>
      <c r="I56" s="127">
        <f>H56*'Escalation Factors'!$I$9</f>
        <v>193.21785116600816</v>
      </c>
      <c r="J56" s="96">
        <f>I56*'Escalation Factors'!$K$9</f>
        <v>199.15244085564652</v>
      </c>
    </row>
    <row r="57" spans="1:10" x14ac:dyDescent="0.25">
      <c r="I57" s="126"/>
      <c r="J57" s="94"/>
    </row>
    <row r="58" spans="1:10" x14ac:dyDescent="0.25">
      <c r="A58" s="50" t="s">
        <v>5</v>
      </c>
      <c r="I58" s="126"/>
      <c r="J58" s="94"/>
    </row>
    <row r="59" spans="1:10" x14ac:dyDescent="0.25">
      <c r="A59" s="50" t="s">
        <v>57</v>
      </c>
      <c r="I59" s="126"/>
      <c r="J59" s="94"/>
    </row>
    <row r="60" spans="1:10" x14ac:dyDescent="0.25">
      <c r="B60" s="50" t="s">
        <v>58</v>
      </c>
      <c r="C60" s="50" t="s">
        <v>19</v>
      </c>
      <c r="D60" s="61">
        <v>88.358754898283991</v>
      </c>
      <c r="E60" s="61">
        <f>D60/'Escalation Factors'!$C$7</f>
        <v>85.163432751187145</v>
      </c>
      <c r="F60" s="61">
        <f>E60*'Escalation Factors'!$C$9</f>
        <v>88.419072082674276</v>
      </c>
      <c r="G60" s="61">
        <f>F60*'Escalation Factors'!$E$9</f>
        <v>91.543182729426121</v>
      </c>
      <c r="H60" s="127">
        <f>G60*'Escalation Factors'!$G$9</f>
        <v>93.91827632274466</v>
      </c>
      <c r="I60" s="127">
        <f>H60*'Escalation Factors'!$I$9</f>
        <v>96.173409613759489</v>
      </c>
      <c r="J60" s="96">
        <f>I60*'Escalation Factors'!$K$9</f>
        <v>99.127327803341302</v>
      </c>
    </row>
    <row r="61" spans="1:10" x14ac:dyDescent="0.25">
      <c r="A61" s="50" t="s">
        <v>59</v>
      </c>
      <c r="D61" s="61" t="s">
        <v>24</v>
      </c>
      <c r="I61" s="126"/>
      <c r="J61" s="94"/>
    </row>
    <row r="62" spans="1:10" x14ac:dyDescent="0.25">
      <c r="B62" s="50" t="s">
        <v>59</v>
      </c>
      <c r="C62" s="50" t="s">
        <v>19</v>
      </c>
      <c r="D62" s="61">
        <v>117.9447141556989</v>
      </c>
      <c r="E62" s="61">
        <f>D62/'Escalation Factors'!$C$7</f>
        <v>113.67947345930664</v>
      </c>
      <c r="F62" s="61">
        <f>E62*'Escalation Factors'!$C$9</f>
        <v>118.02522788724457</v>
      </c>
      <c r="G62" s="61">
        <f>F62*'Escalation Factors'!$E$9</f>
        <v>122.19541269401438</v>
      </c>
      <c r="H62" s="127">
        <f>G62*'Escalation Factors'!$G$9</f>
        <v>125.365780308174</v>
      </c>
      <c r="I62" s="127">
        <f>H62*'Escalation Factors'!$I$9</f>
        <v>128.37602022948042</v>
      </c>
      <c r="J62" s="96">
        <f>I62*'Escalation Factors'!$K$9</f>
        <v>132.31902550281879</v>
      </c>
    </row>
    <row r="63" spans="1:10" x14ac:dyDescent="0.25">
      <c r="A63" s="50" t="s">
        <v>60</v>
      </c>
      <c r="D63" s="61" t="s">
        <v>24</v>
      </c>
      <c r="I63" s="126"/>
      <c r="J63" s="94"/>
    </row>
    <row r="64" spans="1:10" x14ac:dyDescent="0.25">
      <c r="B64" s="50" t="s">
        <v>60</v>
      </c>
      <c r="C64" s="50" t="s">
        <v>19</v>
      </c>
      <c r="D64" s="61">
        <v>117.9447141556989</v>
      </c>
      <c r="E64" s="61">
        <f>D64/'Escalation Factors'!$C$7</f>
        <v>113.67947345930664</v>
      </c>
      <c r="F64" s="61">
        <f>E64*'Escalation Factors'!$C$9</f>
        <v>118.02522788724457</v>
      </c>
      <c r="G64" s="61">
        <f>F64*'Escalation Factors'!$E$9</f>
        <v>122.19541269401438</v>
      </c>
      <c r="H64" s="127">
        <f>G64*'Escalation Factors'!$G$9</f>
        <v>125.365780308174</v>
      </c>
      <c r="I64" s="127">
        <f>H64*'Escalation Factors'!$I$9</f>
        <v>128.37602022948042</v>
      </c>
      <c r="J64" s="96">
        <f>I64*'Escalation Factors'!$K$9</f>
        <v>132.31902550281879</v>
      </c>
    </row>
    <row r="65" spans="1:10" x14ac:dyDescent="0.25">
      <c r="A65" s="50" t="s">
        <v>61</v>
      </c>
      <c r="D65" s="61" t="s">
        <v>24</v>
      </c>
      <c r="I65" s="126"/>
      <c r="J65" s="94"/>
    </row>
    <row r="66" spans="1:10" x14ac:dyDescent="0.25">
      <c r="B66" s="50" t="s">
        <v>61</v>
      </c>
      <c r="C66" s="50" t="s">
        <v>19</v>
      </c>
      <c r="D66" s="61">
        <v>434.88163568287081</v>
      </c>
      <c r="E66" s="61">
        <f>D66/'Escalation Factors'!$C$7</f>
        <v>419.15498897465466</v>
      </c>
      <c r="F66" s="61">
        <f>E66*'Escalation Factors'!$C$9</f>
        <v>435.1785031052064</v>
      </c>
      <c r="G66" s="61">
        <f>F66*'Escalation Factors'!$E$9</f>
        <v>450.55466305311097</v>
      </c>
      <c r="H66" s="127">
        <f>G66*'Escalation Factors'!$G$9</f>
        <v>462.24433192578016</v>
      </c>
      <c r="I66" s="127">
        <f>H66*'Escalation Factors'!$I$9</f>
        <v>473.34358355521289</v>
      </c>
      <c r="J66" s="96">
        <f>I66*'Escalation Factors'!$K$9</f>
        <v>487.88209505231947</v>
      </c>
    </row>
    <row r="67" spans="1:10" x14ac:dyDescent="0.25">
      <c r="A67" s="50" t="s">
        <v>62</v>
      </c>
      <c r="D67" s="61" t="s">
        <v>24</v>
      </c>
      <c r="I67" s="126"/>
      <c r="J67" s="94"/>
    </row>
    <row r="68" spans="1:10" x14ac:dyDescent="0.25">
      <c r="B68" s="50" t="s">
        <v>62</v>
      </c>
      <c r="C68" s="50" t="s">
        <v>19</v>
      </c>
      <c r="D68" s="61">
        <v>114.22058004995266</v>
      </c>
      <c r="E68" s="61">
        <f>D68/'Escalation Factors'!$C$7</f>
        <v>110.09001540462684</v>
      </c>
      <c r="F68" s="61">
        <f>E68*'Escalation Factors'!$C$9</f>
        <v>114.29855154011194</v>
      </c>
      <c r="G68" s="61">
        <f>F68*'Escalation Factors'!$E$9</f>
        <v>118.33706170951179</v>
      </c>
      <c r="H68" s="127">
        <f>G68*'Escalation Factors'!$G$9</f>
        <v>121.40732416640205</v>
      </c>
      <c r="I68" s="127">
        <f>H68*'Escalation Factors'!$I$9</f>
        <v>124.32251500273959</v>
      </c>
      <c r="J68" s="96">
        <f>I68*'Escalation Factors'!$K$9</f>
        <v>128.14101888979124</v>
      </c>
    </row>
    <row r="69" spans="1:10" x14ac:dyDescent="0.25">
      <c r="I69" s="126"/>
      <c r="J69" s="94"/>
    </row>
    <row r="70" spans="1:10" x14ac:dyDescent="0.25">
      <c r="A70" s="50" t="s">
        <v>6</v>
      </c>
      <c r="I70" s="126"/>
      <c r="J70" s="94"/>
    </row>
    <row r="71" spans="1:10" x14ac:dyDescent="0.25">
      <c r="A71" s="50" t="s">
        <v>63</v>
      </c>
      <c r="I71" s="126"/>
      <c r="J71" s="94"/>
    </row>
    <row r="72" spans="1:10" x14ac:dyDescent="0.25">
      <c r="B72" s="50" t="s">
        <v>64</v>
      </c>
      <c r="C72" s="50" t="s">
        <v>19</v>
      </c>
      <c r="D72" s="61">
        <v>429.17109522023645</v>
      </c>
      <c r="E72" s="61">
        <f>D72/'Escalation Factors'!$C$7</f>
        <v>413.65095907719467</v>
      </c>
      <c r="F72" s="61">
        <f>E72*'Escalation Factors'!$C$9</f>
        <v>429.46406440156073</v>
      </c>
      <c r="G72" s="61">
        <f>F72*'Escalation Factors'!$E$9</f>
        <v>444.6383161143554</v>
      </c>
      <c r="H72" s="127">
        <f>G72*'Escalation Factors'!$G$9</f>
        <v>456.17448499618831</v>
      </c>
      <c r="I72" s="127">
        <f>H72*'Escalation Factors'!$I$9</f>
        <v>467.12798955254607</v>
      </c>
      <c r="J72" s="96">
        <f>I72*'Escalation Factors'!$K$9</f>
        <v>481.47559218765775</v>
      </c>
    </row>
    <row r="73" spans="1:10" x14ac:dyDescent="0.25">
      <c r="B73" s="50" t="s">
        <v>65</v>
      </c>
      <c r="C73" s="50" t="s">
        <v>19</v>
      </c>
      <c r="D73" s="61">
        <v>315.56698177958566</v>
      </c>
      <c r="E73" s="61">
        <f>D73/'Escalation Factors'!$C$7</f>
        <v>304.15511696852553</v>
      </c>
      <c r="F73" s="61">
        <f>E73*'Escalation Factors'!$C$9</f>
        <v>315.78240029526529</v>
      </c>
      <c r="G73" s="61">
        <f>F73*'Escalation Factors'!$E$9</f>
        <v>326.939938319379</v>
      </c>
      <c r="H73" s="127">
        <f>G73*'Escalation Factors'!$G$9</f>
        <v>335.42241543837378</v>
      </c>
      <c r="I73" s="127">
        <f>H73*'Escalation Factors'!$I$9</f>
        <v>343.47646290628387</v>
      </c>
      <c r="J73" s="96">
        <f>I73*'Escalation Factors'!$K$9</f>
        <v>354.02617072621894</v>
      </c>
    </row>
    <row r="74" spans="1:10" x14ac:dyDescent="0.25">
      <c r="A74" s="50" t="s">
        <v>66</v>
      </c>
      <c r="D74" s="61" t="s">
        <v>24</v>
      </c>
      <c r="I74" s="126"/>
      <c r="J74" s="94"/>
    </row>
    <row r="75" spans="1:10" x14ac:dyDescent="0.25">
      <c r="B75" s="50" t="s">
        <v>66</v>
      </c>
      <c r="C75" s="50" t="s">
        <v>19</v>
      </c>
      <c r="D75" s="61">
        <v>969.0520663071236</v>
      </c>
      <c r="E75" s="61">
        <f>D75/'Escalation Factors'!$C$7</f>
        <v>934.00818714964078</v>
      </c>
      <c r="F75" s="61">
        <f>E75*'Escalation Factors'!$C$9</f>
        <v>969.7135796142602</v>
      </c>
      <c r="G75" s="61">
        <f>F75*'Escalation Factors'!$E$9</f>
        <v>1003.976464838164</v>
      </c>
      <c r="H75" s="127">
        <f>G75*'Escalation Factors'!$G$9</f>
        <v>1030.0246969225529</v>
      </c>
      <c r="I75" s="127">
        <f>H75*'Escalation Factors'!$I$9</f>
        <v>1054.7572950445117</v>
      </c>
      <c r="J75" s="96">
        <f>I75*'Escalation Factors'!$K$9</f>
        <v>1087.1536379831564</v>
      </c>
    </row>
    <row r="76" spans="1:10" x14ac:dyDescent="0.25">
      <c r="A76" s="50" t="s">
        <v>67</v>
      </c>
      <c r="D76" s="61" t="s">
        <v>24</v>
      </c>
      <c r="I76" s="126"/>
      <c r="J76" s="94"/>
    </row>
    <row r="77" spans="1:10" x14ac:dyDescent="0.25">
      <c r="B77" s="50" t="s">
        <v>67</v>
      </c>
      <c r="C77" s="50" t="s">
        <v>19</v>
      </c>
      <c r="D77" s="61">
        <v>77.839855505631135</v>
      </c>
      <c r="E77" s="61">
        <f>D77/'Escalation Factors'!$C$7</f>
        <v>75.0249288522363</v>
      </c>
      <c r="F77" s="61">
        <f>E77*'Escalation Factors'!$C$9</f>
        <v>77.892992072832101</v>
      </c>
      <c r="G77" s="61">
        <f>F77*'Escalation Factors'!$E$9</f>
        <v>80.645184785446816</v>
      </c>
      <c r="H77" s="127">
        <f>G77*'Escalation Factors'!$G$9</f>
        <v>82.737529141465529</v>
      </c>
      <c r="I77" s="127">
        <f>H77*'Escalation Factors'!$I$9</f>
        <v>84.724194183550026</v>
      </c>
      <c r="J77" s="96">
        <f>I77*'Escalation Factors'!$K$9</f>
        <v>87.326455445800676</v>
      </c>
    </row>
    <row r="78" spans="1:10" x14ac:dyDescent="0.25">
      <c r="A78" s="50" t="s">
        <v>68</v>
      </c>
      <c r="D78" s="61" t="s">
        <v>24</v>
      </c>
      <c r="I78" s="126"/>
      <c r="J78" s="94"/>
    </row>
    <row r="79" spans="1:10" x14ac:dyDescent="0.25">
      <c r="B79" s="50" t="s">
        <v>68</v>
      </c>
      <c r="C79" s="50" t="s">
        <v>31</v>
      </c>
      <c r="D79" s="61">
        <v>354.02639303091394</v>
      </c>
      <c r="E79" s="61">
        <f>D79/'Escalation Factors'!$C$7</f>
        <v>341.2237185748204</v>
      </c>
      <c r="F79" s="61">
        <f>E79*'Escalation Factors'!$C$9</f>
        <v>354.26806546339736</v>
      </c>
      <c r="G79" s="61">
        <f>F79*'Escalation Factors'!$E$9</f>
        <v>366.78541730897558</v>
      </c>
      <c r="H79" s="127">
        <f>G79*'Escalation Factors'!$G$9</f>
        <v>376.30168786893711</v>
      </c>
      <c r="I79" s="127">
        <f>H79*'Escalation Factors'!$I$9</f>
        <v>385.33731434127685</v>
      </c>
      <c r="J79" s="96">
        <f>I79*'Escalation Factors'!$K$9</f>
        <v>397.172757282612</v>
      </c>
    </row>
    <row r="80" spans="1:10" x14ac:dyDescent="0.25">
      <c r="A80" s="50" t="s">
        <v>69</v>
      </c>
      <c r="D80" s="61" t="s">
        <v>24</v>
      </c>
      <c r="I80" s="126"/>
      <c r="J80" s="94"/>
    </row>
    <row r="81" spans="1:10" x14ac:dyDescent="0.25">
      <c r="B81" s="50" t="s">
        <v>69</v>
      </c>
      <c r="C81" s="50" t="s">
        <v>31</v>
      </c>
      <c r="D81" s="61">
        <v>165.74592510646781</v>
      </c>
      <c r="E81" s="61">
        <f>D81/'Escalation Factors'!$C$7</f>
        <v>159.75204678741019</v>
      </c>
      <c r="F81" s="61">
        <f>E81*'Escalation Factors'!$C$9</f>
        <v>165.85906983715233</v>
      </c>
      <c r="G81" s="61">
        <f>F81*'Escalation Factors'!$E$9</f>
        <v>171.71936755045687</v>
      </c>
      <c r="H81" s="127">
        <f>G81*'Escalation Factors'!$G$9</f>
        <v>176.17463726642558</v>
      </c>
      <c r="I81" s="127">
        <f>H81*'Escalation Factors'!$I$9</f>
        <v>180.40488195454878</v>
      </c>
      <c r="J81" s="96">
        <f>I81*'Escalation Factors'!$K$9</f>
        <v>185.94592770134176</v>
      </c>
    </row>
    <row r="82" spans="1:10" x14ac:dyDescent="0.25">
      <c r="A82" s="50" t="s">
        <v>70</v>
      </c>
      <c r="D82" s="61" t="s">
        <v>24</v>
      </c>
      <c r="I82" s="126"/>
      <c r="J82" s="94"/>
    </row>
    <row r="83" spans="1:10" x14ac:dyDescent="0.25">
      <c r="B83" s="50" t="s">
        <v>71</v>
      </c>
      <c r="C83" s="50" t="s">
        <v>19</v>
      </c>
      <c r="D83" s="61">
        <v>3314.9185021293565</v>
      </c>
      <c r="E83" s="61">
        <f>D83/'Escalation Factors'!$C$7</f>
        <v>3195.040935748204</v>
      </c>
      <c r="F83" s="61">
        <f>E83*'Escalation Factors'!$C$9</f>
        <v>3317.1813967430471</v>
      </c>
      <c r="G83" s="61">
        <f>F83*'Escalation Factors'!$E$9</f>
        <v>3434.3873510091375</v>
      </c>
      <c r="H83" s="127">
        <f>G83*'Escalation Factors'!$G$9</f>
        <v>3523.4927453285118</v>
      </c>
      <c r="I83" s="127">
        <f>H83*'Escalation Factors'!$I$9</f>
        <v>3608.0976390909759</v>
      </c>
      <c r="J83" s="96">
        <f>I83*'Escalation Factors'!$K$9</f>
        <v>3718.9185540268354</v>
      </c>
    </row>
    <row r="84" spans="1:10" x14ac:dyDescent="0.25">
      <c r="B84" s="50" t="s">
        <v>72</v>
      </c>
      <c r="C84" s="50" t="s">
        <v>19</v>
      </c>
      <c r="D84" s="61">
        <v>2486.1888765970175</v>
      </c>
      <c r="E84" s="61">
        <f>D84/'Escalation Factors'!$C$7</f>
        <v>2396.280701811153</v>
      </c>
      <c r="F84" s="61">
        <f>E84*'Escalation Factors'!$C$9</f>
        <v>2487.8860475572851</v>
      </c>
      <c r="G84" s="61">
        <f>F84*'Escalation Factors'!$E$9</f>
        <v>2575.790513256853</v>
      </c>
      <c r="H84" s="127">
        <f>G84*'Escalation Factors'!$G$9</f>
        <v>2642.6195589963836</v>
      </c>
      <c r="I84" s="127">
        <f>H84*'Escalation Factors'!$I$9</f>
        <v>2706.0732293182318</v>
      </c>
      <c r="J84" s="96">
        <f>I84*'Escalation Factors'!$K$9</f>
        <v>2789.1889155201266</v>
      </c>
    </row>
    <row r="85" spans="1:10" x14ac:dyDescent="0.25">
      <c r="B85" s="50" t="s">
        <v>73</v>
      </c>
      <c r="C85" s="50" t="s">
        <v>19</v>
      </c>
      <c r="D85" s="61">
        <v>1988.9511012776136</v>
      </c>
      <c r="E85" s="61">
        <f>D85/'Escalation Factors'!$C$7</f>
        <v>1917.0245614489222</v>
      </c>
      <c r="F85" s="61">
        <f>E85*'Escalation Factors'!$C$9</f>
        <v>1990.308838045828</v>
      </c>
      <c r="G85" s="61">
        <f>F85*'Escalation Factors'!$E$9</f>
        <v>2060.6324106054822</v>
      </c>
      <c r="H85" s="127">
        <f>G85*'Escalation Factors'!$G$9</f>
        <v>2114.0956471971067</v>
      </c>
      <c r="I85" s="127">
        <f>H85*'Escalation Factors'!$I$9</f>
        <v>2164.8585834545852</v>
      </c>
      <c r="J85" s="96">
        <f>I85*'Escalation Factors'!$K$9</f>
        <v>2231.3511324161009</v>
      </c>
    </row>
    <row r="86" spans="1:10" x14ac:dyDescent="0.25">
      <c r="B86" s="50" t="s">
        <v>74</v>
      </c>
      <c r="C86" s="50" t="s">
        <v>19</v>
      </c>
      <c r="D86" s="61">
        <v>1988.9511012776136</v>
      </c>
      <c r="E86" s="61">
        <f>D86/'Escalation Factors'!$C$7</f>
        <v>1917.0245614489222</v>
      </c>
      <c r="F86" s="61">
        <f>E86*'Escalation Factors'!$C$9</f>
        <v>1990.308838045828</v>
      </c>
      <c r="G86" s="61">
        <f>F86*'Escalation Factors'!$E$9</f>
        <v>2060.6324106054822</v>
      </c>
      <c r="H86" s="127">
        <f>G86*'Escalation Factors'!$G$9</f>
        <v>2114.0956471971067</v>
      </c>
      <c r="I86" s="127">
        <f>H86*'Escalation Factors'!$I$9</f>
        <v>2164.8585834545852</v>
      </c>
      <c r="J86" s="96">
        <f>I86*'Escalation Factors'!$K$9</f>
        <v>2231.3511324161009</v>
      </c>
    </row>
    <row r="87" spans="1:10" x14ac:dyDescent="0.25">
      <c r="B87" s="50" t="s">
        <v>75</v>
      </c>
      <c r="C87" s="50" t="s">
        <v>19</v>
      </c>
      <c r="D87" s="61">
        <v>1325.9674008517425</v>
      </c>
      <c r="E87" s="61">
        <f>D87/'Escalation Factors'!$C$7</f>
        <v>1278.0163742992816</v>
      </c>
      <c r="F87" s="61">
        <f>E87*'Escalation Factors'!$C$9</f>
        <v>1326.8725586972187</v>
      </c>
      <c r="G87" s="61">
        <f>F87*'Escalation Factors'!$E$9</f>
        <v>1373.7549404036549</v>
      </c>
      <c r="H87" s="127">
        <f>G87*'Escalation Factors'!$G$9</f>
        <v>1409.3970981314046</v>
      </c>
      <c r="I87" s="127">
        <f>H87*'Escalation Factors'!$I$9</f>
        <v>1443.2390556363903</v>
      </c>
      <c r="J87" s="96">
        <f>I87*'Escalation Factors'!$K$9</f>
        <v>1487.5674216107341</v>
      </c>
    </row>
    <row r="88" spans="1:10" x14ac:dyDescent="0.25">
      <c r="A88" s="50" t="s">
        <v>76</v>
      </c>
      <c r="D88" s="61" t="s">
        <v>24</v>
      </c>
      <c r="I88" s="126"/>
      <c r="J88" s="94"/>
    </row>
    <row r="89" spans="1:10" x14ac:dyDescent="0.25">
      <c r="B89" s="50" t="s">
        <v>76</v>
      </c>
      <c r="C89" s="50" t="s">
        <v>31</v>
      </c>
      <c r="D89" s="61">
        <v>126.22679271183426</v>
      </c>
      <c r="E89" s="61">
        <f>D89/'Escalation Factors'!$C$7</f>
        <v>121.6620467874102</v>
      </c>
      <c r="F89" s="61">
        <f>E89*'Escalation Factors'!$C$9</f>
        <v>126.3129601181061</v>
      </c>
      <c r="G89" s="61">
        <f>F89*'Escalation Factors'!$E$9</f>
        <v>130.77597532775158</v>
      </c>
      <c r="H89" s="127">
        <f>G89*'Escalation Factors'!$G$9</f>
        <v>134.16896617534951</v>
      </c>
      <c r="I89" s="127">
        <f>H89*'Escalation Factors'!$I$9</f>
        <v>137.39058516251356</v>
      </c>
      <c r="J89" s="96">
        <f>I89*'Escalation Factors'!$K$9</f>
        <v>141.61046829048757</v>
      </c>
    </row>
    <row r="90" spans="1:10" x14ac:dyDescent="0.25">
      <c r="I90" s="126"/>
      <c r="J90" s="94"/>
    </row>
    <row r="91" spans="1:10" x14ac:dyDescent="0.25">
      <c r="A91" s="50" t="s">
        <v>7</v>
      </c>
      <c r="I91" s="126"/>
      <c r="J91" s="94"/>
    </row>
    <row r="92" spans="1:10" x14ac:dyDescent="0.25">
      <c r="A92" s="50" t="s">
        <v>77</v>
      </c>
      <c r="I92" s="126"/>
      <c r="J92" s="94"/>
    </row>
    <row r="93" spans="1:10" x14ac:dyDescent="0.25">
      <c r="B93" s="50" t="s">
        <v>78</v>
      </c>
      <c r="C93" s="50" t="s">
        <v>19</v>
      </c>
      <c r="D93" s="61">
        <v>117.9447141556989</v>
      </c>
      <c r="E93" s="61">
        <f>D93/'Escalation Factors'!$C$7</f>
        <v>113.67947345930664</v>
      </c>
      <c r="F93" s="61">
        <f>E93*'Escalation Factors'!$C$9</f>
        <v>118.02522788724457</v>
      </c>
      <c r="G93" s="61">
        <f>F93*'Escalation Factors'!$E$9</f>
        <v>122.19541269401438</v>
      </c>
      <c r="H93" s="127">
        <f>G93*'Escalation Factors'!$G$9</f>
        <v>125.365780308174</v>
      </c>
      <c r="I93" s="127">
        <f>H93*'Escalation Factors'!$I$9</f>
        <v>128.37602022948042</v>
      </c>
      <c r="J93" s="96">
        <f>I93*'Escalation Factors'!$K$9</f>
        <v>132.31902550281879</v>
      </c>
    </row>
    <row r="94" spans="1:10" x14ac:dyDescent="0.25">
      <c r="A94" s="50" t="s">
        <v>79</v>
      </c>
      <c r="D94" s="61" t="s">
        <v>24</v>
      </c>
      <c r="I94" s="126"/>
      <c r="J94" s="94"/>
    </row>
    <row r="95" spans="1:10" x14ac:dyDescent="0.25">
      <c r="B95" s="50" t="s">
        <v>80</v>
      </c>
      <c r="C95" s="50" t="s">
        <v>19</v>
      </c>
      <c r="D95" s="61">
        <v>88.358754898283991</v>
      </c>
      <c r="E95" s="61">
        <f>D95/'Escalation Factors'!$C$7</f>
        <v>85.163432751187145</v>
      </c>
      <c r="F95" s="61">
        <f>E95*'Escalation Factors'!$C$9</f>
        <v>88.419072082674276</v>
      </c>
      <c r="G95" s="61">
        <f>F95*'Escalation Factors'!$E$9</f>
        <v>91.543182729426121</v>
      </c>
      <c r="H95" s="127">
        <f>G95*'Escalation Factors'!$G$9</f>
        <v>93.91827632274466</v>
      </c>
      <c r="I95" s="127">
        <f>H95*'Escalation Factors'!$I$9</f>
        <v>96.173409613759489</v>
      </c>
      <c r="J95" s="96">
        <f>I95*'Escalation Factors'!$K$9</f>
        <v>99.127327803341302</v>
      </c>
    </row>
    <row r="96" spans="1:10" x14ac:dyDescent="0.25">
      <c r="A96" s="50" t="s">
        <v>81</v>
      </c>
      <c r="D96" s="61" t="s">
        <v>24</v>
      </c>
      <c r="I96" s="126"/>
      <c r="J96" s="94"/>
    </row>
    <row r="97" spans="1:10" x14ac:dyDescent="0.25">
      <c r="B97" s="50" t="s">
        <v>82</v>
      </c>
      <c r="C97" s="50" t="s">
        <v>19</v>
      </c>
      <c r="D97" s="61">
        <v>77.839855505631135</v>
      </c>
      <c r="E97" s="61">
        <f>D97/'Escalation Factors'!$C$7</f>
        <v>75.0249288522363</v>
      </c>
      <c r="F97" s="61">
        <f>E97*'Escalation Factors'!$C$9</f>
        <v>77.892992072832101</v>
      </c>
      <c r="G97" s="61">
        <f>F97*'Escalation Factors'!$E$9</f>
        <v>80.645184785446816</v>
      </c>
      <c r="H97" s="127">
        <f>G97*'Escalation Factors'!$G$9</f>
        <v>82.737529141465529</v>
      </c>
      <c r="I97" s="127">
        <f>H97*'Escalation Factors'!$I$9</f>
        <v>84.724194183550026</v>
      </c>
      <c r="J97" s="96">
        <f>I97*'Escalation Factors'!$K$9</f>
        <v>87.326455445800676</v>
      </c>
    </row>
    <row r="98" spans="1:10" x14ac:dyDescent="0.25">
      <c r="I98" s="126"/>
      <c r="J98" s="94"/>
    </row>
    <row r="99" spans="1:10" x14ac:dyDescent="0.25">
      <c r="A99" s="50" t="s">
        <v>8</v>
      </c>
      <c r="I99" s="126"/>
      <c r="J99" s="94"/>
    </row>
    <row r="100" spans="1:10" x14ac:dyDescent="0.25">
      <c r="A100" s="50" t="s">
        <v>83</v>
      </c>
      <c r="I100" s="126"/>
      <c r="J100" s="94"/>
    </row>
    <row r="101" spans="1:10" x14ac:dyDescent="0.25">
      <c r="B101" s="50" t="s">
        <v>83</v>
      </c>
      <c r="C101" s="50" t="s">
        <v>19</v>
      </c>
      <c r="D101" s="61">
        <v>49.37838712944572</v>
      </c>
      <c r="E101" s="61">
        <f>D101/'Escalation Factors'!$C$7</f>
        <v>47.592714004419555</v>
      </c>
      <c r="F101" s="61">
        <f>E101*'Escalation Factors'!$C$9</f>
        <v>49.412094771487645</v>
      </c>
      <c r="G101" s="61">
        <f>F101*'Escalation Factors'!$E$9</f>
        <v>51.157972077342841</v>
      </c>
      <c r="H101" s="127">
        <f>G101*'Escalation Factors'!$G$9</f>
        <v>52.485268858002058</v>
      </c>
      <c r="I101" s="127">
        <f>H101*'Escalation Factors'!$I$9</f>
        <v>53.745527049738911</v>
      </c>
      <c r="J101" s="96">
        <f>I101*'Escalation Factors'!$K$9</f>
        <v>55.396294040308113</v>
      </c>
    </row>
    <row r="102" spans="1:10" x14ac:dyDescent="0.25">
      <c r="A102" s="50" t="s">
        <v>84</v>
      </c>
      <c r="D102" s="61" t="s">
        <v>24</v>
      </c>
      <c r="I102" s="126"/>
      <c r="J102" s="94"/>
    </row>
    <row r="103" spans="1:10" x14ac:dyDescent="0.25">
      <c r="B103" s="50" t="s">
        <v>85</v>
      </c>
      <c r="C103" s="50" t="s">
        <v>19</v>
      </c>
      <c r="D103" s="61">
        <v>66.791801314430771</v>
      </c>
      <c r="E103" s="61">
        <f>D103/'Escalation Factors'!$C$7</f>
        <v>64.376406006629338</v>
      </c>
      <c r="F103" s="61">
        <f>E103*'Escalation Factors'!$C$9</f>
        <v>66.837396042426661</v>
      </c>
      <c r="G103" s="61">
        <f>F103*'Escalation Factors'!$E$9</f>
        <v>69.198961433907741</v>
      </c>
      <c r="H103" s="127">
        <f>G103*'Escalation Factors'!$G$9</f>
        <v>70.994332810187629</v>
      </c>
      <c r="I103" s="127">
        <f>H103*'Escalation Factors'!$I$9</f>
        <v>72.699024268146886</v>
      </c>
      <c r="J103" s="96">
        <f>I103*'Escalation Factors'!$K$9</f>
        <v>74.931938449030881</v>
      </c>
    </row>
    <row r="104" spans="1:10" x14ac:dyDescent="0.25">
      <c r="I104" s="126"/>
      <c r="J104" s="94"/>
    </row>
    <row r="105" spans="1:10" x14ac:dyDescent="0.25">
      <c r="A105" s="50" t="s">
        <v>9</v>
      </c>
      <c r="I105" s="126"/>
      <c r="J105" s="94"/>
    </row>
    <row r="106" spans="1:10" x14ac:dyDescent="0.25">
      <c r="A106" s="50" t="s">
        <v>86</v>
      </c>
      <c r="I106" s="126"/>
      <c r="J106" s="94"/>
    </row>
    <row r="107" spans="1:10" x14ac:dyDescent="0.25">
      <c r="B107" s="50" t="s">
        <v>86</v>
      </c>
      <c r="C107" s="50" t="s">
        <v>31</v>
      </c>
      <c r="D107" s="61">
        <v>165.74592510646781</v>
      </c>
      <c r="E107" s="61">
        <f>D107/'Escalation Factors'!$C$7</f>
        <v>159.75204678741019</v>
      </c>
      <c r="F107" s="61">
        <f>E107*'Escalation Factors'!$C$9</f>
        <v>165.85906983715233</v>
      </c>
      <c r="G107" s="61">
        <f>F107*'Escalation Factors'!$E$9</f>
        <v>171.71936755045687</v>
      </c>
      <c r="H107" s="127">
        <f>G107*'Escalation Factors'!$G$9</f>
        <v>176.17463726642558</v>
      </c>
      <c r="I107" s="127">
        <f>H107*'Escalation Factors'!$I$9</f>
        <v>180.40488195454878</v>
      </c>
      <c r="J107" s="96">
        <f>I107*'Escalation Factors'!$K$9</f>
        <v>185.94592770134176</v>
      </c>
    </row>
    <row r="108" spans="1:10" x14ac:dyDescent="0.25">
      <c r="A108" s="50" t="s">
        <v>87</v>
      </c>
      <c r="D108" s="61" t="s">
        <v>24</v>
      </c>
      <c r="I108" s="126"/>
      <c r="J108" s="94"/>
    </row>
    <row r="109" spans="1:10" x14ac:dyDescent="0.25">
      <c r="B109" s="50" t="s">
        <v>87</v>
      </c>
      <c r="C109" s="50" t="s">
        <v>19</v>
      </c>
      <c r="D109" s="61">
        <v>276.70655315433896</v>
      </c>
      <c r="E109" s="61">
        <f>D109/'Escalation Factors'!$C$7</f>
        <v>266.7</v>
      </c>
      <c r="F109" s="61">
        <f>E109*'Escalation Factors'!$C$9</f>
        <v>276.89544400287826</v>
      </c>
      <c r="G109" s="61">
        <f>F109*'Escalation Factors'!$E$9</f>
        <v>286.67898938817274</v>
      </c>
      <c r="H109" s="127">
        <f>G109*'Escalation Factors'!$G$9</f>
        <v>294.11689367261721</v>
      </c>
      <c r="I109" s="127">
        <f>H109*'Escalation Factors'!$I$9</f>
        <v>301.17912718392751</v>
      </c>
      <c r="J109" s="96">
        <f>I109*'Escalation Factors'!$K$9</f>
        <v>310.42969348581823</v>
      </c>
    </row>
    <row r="110" spans="1:10" x14ac:dyDescent="0.25">
      <c r="A110" s="50" t="s">
        <v>88</v>
      </c>
      <c r="D110" s="61" t="s">
        <v>24</v>
      </c>
      <c r="I110" s="126"/>
      <c r="J110" s="94"/>
    </row>
    <row r="111" spans="1:10" x14ac:dyDescent="0.25">
      <c r="B111" s="50" t="s">
        <v>88</v>
      </c>
      <c r="C111" s="50" t="s">
        <v>19</v>
      </c>
      <c r="D111" s="61">
        <v>31.12559653029685</v>
      </c>
      <c r="E111" s="61">
        <f>D111/'Escalation Factors'!$C$7</f>
        <v>30</v>
      </c>
      <c r="F111" s="61">
        <f>E111*'Escalation Factors'!$C$9</f>
        <v>31.146844094811954</v>
      </c>
      <c r="G111" s="61">
        <f>F111*'Escalation Factors'!$E$9</f>
        <v>32.247355386746094</v>
      </c>
      <c r="H111" s="127">
        <f>G111*'Escalation Factors'!$G$9</f>
        <v>33.084015036289905</v>
      </c>
      <c r="I111" s="127">
        <f>H111*'Escalation Factors'!$I$9</f>
        <v>33.878417006066094</v>
      </c>
      <c r="J111" s="96">
        <f>I111*'Escalation Factors'!$K$9</f>
        <v>34.918975645198913</v>
      </c>
    </row>
    <row r="112" spans="1:10" x14ac:dyDescent="0.25">
      <c r="A112" s="50" t="s">
        <v>89</v>
      </c>
      <c r="D112" s="61" t="s">
        <v>24</v>
      </c>
      <c r="I112" s="126"/>
      <c r="J112" s="94"/>
    </row>
    <row r="113" spans="1:24" x14ac:dyDescent="0.25">
      <c r="B113" s="50" t="s">
        <v>89</v>
      </c>
      <c r="C113" s="50" t="s">
        <v>19</v>
      </c>
      <c r="D113" s="61">
        <v>58.858503038791341</v>
      </c>
      <c r="E113" s="61">
        <f>D113/'Escalation Factors'!$C$7</f>
        <v>56.73</v>
      </c>
      <c r="F113" s="61">
        <f>E113*'Escalation Factors'!$C$9</f>
        <v>58.898682183289402</v>
      </c>
      <c r="G113" s="61">
        <f>F113*'Escalation Factors'!$E$9</f>
        <v>60.979749036336862</v>
      </c>
      <c r="H113" s="127">
        <f>G113*'Escalation Factors'!$G$9</f>
        <v>62.56187243362421</v>
      </c>
      <c r="I113" s="127">
        <f>H113*'Escalation Factors'!$I$9</f>
        <v>64.064086558470976</v>
      </c>
      <c r="J113" s="96">
        <f>I113*'Escalation Factors'!$K$9</f>
        <v>66.031782945071129</v>
      </c>
    </row>
    <row r="114" spans="1:24" ht="14.4" thickBot="1" x14ac:dyDescent="0.3">
      <c r="D114" s="61"/>
      <c r="E114" s="61"/>
      <c r="F114" s="61"/>
      <c r="G114" s="61"/>
      <c r="H114" s="127"/>
      <c r="I114" s="61"/>
    </row>
    <row r="115" spans="1:24" x14ac:dyDescent="0.25">
      <c r="D115" s="75"/>
      <c r="E115" s="76" t="s">
        <v>10</v>
      </c>
      <c r="F115" s="77"/>
      <c r="G115" s="75"/>
      <c r="H115" s="128" t="s">
        <v>138</v>
      </c>
      <c r="I115" s="76"/>
      <c r="J115" s="75"/>
      <c r="K115" s="76" t="s">
        <v>1</v>
      </c>
      <c r="L115" s="77"/>
      <c r="M115" s="75"/>
      <c r="N115" s="76" t="s">
        <v>139</v>
      </c>
      <c r="O115" s="77"/>
      <c r="P115" s="130"/>
      <c r="Q115" s="128" t="s">
        <v>307</v>
      </c>
      <c r="R115" s="131"/>
      <c r="S115" s="130"/>
      <c r="T115" s="128" t="s">
        <v>308</v>
      </c>
      <c r="U115" s="128"/>
      <c r="V115" s="97"/>
      <c r="W115" s="98" t="s">
        <v>308</v>
      </c>
      <c r="X115" s="99"/>
    </row>
    <row r="116" spans="1:24" x14ac:dyDescent="0.25">
      <c r="A116" s="50" t="s">
        <v>11</v>
      </c>
      <c r="D116" s="78"/>
      <c r="E116" s="79"/>
      <c r="F116" s="80"/>
      <c r="G116" s="78"/>
      <c r="H116" s="126" t="s">
        <v>133</v>
      </c>
      <c r="J116" s="78"/>
      <c r="K116" s="50" t="s">
        <v>136</v>
      </c>
      <c r="L116" s="80"/>
      <c r="M116" s="78"/>
      <c r="N116" s="50" t="s">
        <v>137</v>
      </c>
      <c r="O116" s="80"/>
      <c r="P116" s="132"/>
      <c r="Q116" s="126" t="s">
        <v>294</v>
      </c>
      <c r="R116" s="133"/>
      <c r="S116" s="132"/>
      <c r="T116" s="126" t="s">
        <v>304</v>
      </c>
      <c r="U116" s="136"/>
      <c r="V116" s="100"/>
      <c r="W116" s="137" t="s">
        <v>304</v>
      </c>
      <c r="X116" s="101"/>
    </row>
    <row r="117" spans="1:24" ht="14.4" thickBot="1" x14ac:dyDescent="0.3">
      <c r="A117" s="50" t="s">
        <v>90</v>
      </c>
      <c r="D117" s="81" t="s">
        <v>12</v>
      </c>
      <c r="E117" s="82" t="s">
        <v>13</v>
      </c>
      <c r="F117" s="83" t="s">
        <v>14</v>
      </c>
      <c r="G117" s="81" t="s">
        <v>12</v>
      </c>
      <c r="H117" s="129" t="s">
        <v>13</v>
      </c>
      <c r="I117" s="82" t="s">
        <v>14</v>
      </c>
      <c r="J117" s="81" t="s">
        <v>12</v>
      </c>
      <c r="K117" s="82" t="s">
        <v>13</v>
      </c>
      <c r="L117" s="83" t="s">
        <v>14</v>
      </c>
      <c r="M117" s="81" t="s">
        <v>12</v>
      </c>
      <c r="N117" s="82" t="s">
        <v>13</v>
      </c>
      <c r="O117" s="83" t="s">
        <v>14</v>
      </c>
      <c r="P117" s="134" t="s">
        <v>12</v>
      </c>
      <c r="Q117" s="129" t="s">
        <v>13</v>
      </c>
      <c r="R117" s="135" t="s">
        <v>14</v>
      </c>
      <c r="S117" s="134" t="s">
        <v>12</v>
      </c>
      <c r="T117" s="129" t="s">
        <v>13</v>
      </c>
      <c r="U117" s="129" t="s">
        <v>14</v>
      </c>
      <c r="V117" s="102" t="s">
        <v>12</v>
      </c>
      <c r="W117" s="103" t="s">
        <v>13</v>
      </c>
      <c r="X117" s="104" t="s">
        <v>14</v>
      </c>
    </row>
    <row r="118" spans="1:24" x14ac:dyDescent="0.25">
      <c r="B118" s="50" t="s">
        <v>91</v>
      </c>
      <c r="C118" s="50" t="s">
        <v>19</v>
      </c>
      <c r="D118" s="61">
        <v>82.872962553233904</v>
      </c>
      <c r="E118" s="61">
        <v>198.8951101277614</v>
      </c>
      <c r="F118" s="61">
        <v>414.36481276616956</v>
      </c>
      <c r="G118" s="61">
        <f>D118/'Escalation Factors'!$C$7</f>
        <v>79.876023393705097</v>
      </c>
      <c r="H118" s="127">
        <f>E118/'Escalation Factors'!$C$7</f>
        <v>191.70245614489224</v>
      </c>
      <c r="I118" s="61">
        <f>F118/'Escalation Factors'!$C$7</f>
        <v>399.3801169685255</v>
      </c>
      <c r="J118" s="61">
        <f>G118*'Escalation Factors'!$C$9</f>
        <v>82.929534918576167</v>
      </c>
      <c r="K118" s="61">
        <f>H118*'Escalation Factors'!$C$9</f>
        <v>199.0308838045828</v>
      </c>
      <c r="L118" s="61">
        <f>I118*'Escalation Factors'!$C$9</f>
        <v>414.64767459288089</v>
      </c>
      <c r="M118" s="61">
        <f>J118*'Escalation Factors'!$E$9</f>
        <v>85.859683775228433</v>
      </c>
      <c r="N118" s="61">
        <f>K118*'Escalation Factors'!$E$9</f>
        <v>206.06324106054822</v>
      </c>
      <c r="O118" s="61">
        <f>L118*'Escalation Factors'!$E$9</f>
        <v>429.29841887614219</v>
      </c>
      <c r="P118" s="127">
        <f>M118*'Escalation Factors'!$G$9</f>
        <v>88.087318633212789</v>
      </c>
      <c r="Q118" s="127">
        <f>N118*'Escalation Factors'!$G$9</f>
        <v>211.40956471971069</v>
      </c>
      <c r="R118" s="127">
        <f>O118*'Escalation Factors'!$G$9</f>
        <v>440.43659316606397</v>
      </c>
      <c r="S118" s="127">
        <f>P118*'Escalation Factors'!$I$9</f>
        <v>90.202440977274392</v>
      </c>
      <c r="T118" s="127">
        <f>Q118*'Escalation Factors'!$I$9</f>
        <v>216.48585834545852</v>
      </c>
      <c r="U118" s="127">
        <f>R118*'Escalation Factors'!$I$9</f>
        <v>451.01220488637199</v>
      </c>
      <c r="V118" s="138">
        <f>S118*'Escalation Factors'!$K$9</f>
        <v>92.97296385067088</v>
      </c>
      <c r="W118" s="139">
        <f>T118*'Escalation Factors'!$K$9</f>
        <v>223.1351132416101</v>
      </c>
      <c r="X118" s="140">
        <f>U118*'Escalation Factors'!$K$9</f>
        <v>464.86481925335443</v>
      </c>
    </row>
    <row r="119" spans="1:24" x14ac:dyDescent="0.25">
      <c r="B119" s="50" t="s">
        <v>21</v>
      </c>
      <c r="C119" s="50" t="s">
        <v>19</v>
      </c>
      <c r="D119" s="61">
        <v>82.872962553233904</v>
      </c>
      <c r="E119" s="61">
        <v>116.02214757452747</v>
      </c>
      <c r="F119" s="61">
        <v>232.04429514905493</v>
      </c>
      <c r="G119" s="61">
        <f>D119/'Escalation Factors'!$C$7</f>
        <v>79.876023393705097</v>
      </c>
      <c r="H119" s="127">
        <f>E119/'Escalation Factors'!$C$7</f>
        <v>111.82643275118713</v>
      </c>
      <c r="I119" s="61">
        <f>F119/'Escalation Factors'!$C$7</f>
        <v>223.65286550237425</v>
      </c>
      <c r="J119" s="61">
        <f>G119*'Escalation Factors'!$C$9</f>
        <v>82.929534918576167</v>
      </c>
      <c r="K119" s="61">
        <f>H119*'Escalation Factors'!$C$9</f>
        <v>116.10134888600663</v>
      </c>
      <c r="L119" s="61">
        <f>I119*'Escalation Factors'!$C$9</f>
        <v>232.20269777201327</v>
      </c>
      <c r="M119" s="61">
        <f>J119*'Escalation Factors'!$E$9</f>
        <v>85.859683775228433</v>
      </c>
      <c r="N119" s="61">
        <f>K119*'Escalation Factors'!$E$9</f>
        <v>120.2035572853198</v>
      </c>
      <c r="O119" s="61">
        <f>L119*'Escalation Factors'!$E$9</f>
        <v>240.40711457063961</v>
      </c>
      <c r="P119" s="127">
        <f>M119*'Escalation Factors'!$G$9</f>
        <v>88.087318633212789</v>
      </c>
      <c r="Q119" s="127">
        <f>N119*'Escalation Factors'!$G$9</f>
        <v>123.3222460864979</v>
      </c>
      <c r="R119" s="127">
        <f>O119*'Escalation Factors'!$G$9</f>
        <v>246.6444921729958</v>
      </c>
      <c r="S119" s="127">
        <f>P119*'Escalation Factors'!$I$9</f>
        <v>90.202440977274392</v>
      </c>
      <c r="T119" s="127">
        <f>Q119*'Escalation Factors'!$I$9</f>
        <v>126.28341736818415</v>
      </c>
      <c r="U119" s="127">
        <f>R119*'Escalation Factors'!$I$9</f>
        <v>252.56683473636829</v>
      </c>
      <c r="V119" s="138">
        <f>S119*'Escalation Factors'!$K$9</f>
        <v>92.97296385067088</v>
      </c>
      <c r="W119" s="139">
        <f>T119*'Escalation Factors'!$K$9</f>
        <v>130.16214939093925</v>
      </c>
      <c r="X119" s="140">
        <f>U119*'Escalation Factors'!$K$9</f>
        <v>260.3242987818785</v>
      </c>
    </row>
    <row r="120" spans="1:24" x14ac:dyDescent="0.25">
      <c r="B120" s="50" t="s">
        <v>22</v>
      </c>
      <c r="C120" s="50" t="s">
        <v>19</v>
      </c>
      <c r="D120" s="61">
        <v>16.574592510646784</v>
      </c>
      <c r="E120" s="61">
        <v>66.298370042587138</v>
      </c>
      <c r="F120" s="61">
        <v>111.04976982133346</v>
      </c>
      <c r="G120" s="61">
        <f>D120/'Escalation Factors'!$C$7</f>
        <v>15.975204678741022</v>
      </c>
      <c r="H120" s="127">
        <f>E120/'Escalation Factors'!$C$7</f>
        <v>63.900818714964089</v>
      </c>
      <c r="I120" s="61">
        <f>F120/'Escalation Factors'!$C$7</f>
        <v>107.03387134756484</v>
      </c>
      <c r="J120" s="61">
        <f>G120*'Escalation Factors'!$C$9</f>
        <v>16.585906983715237</v>
      </c>
      <c r="K120" s="61">
        <f>H120*'Escalation Factors'!$C$9</f>
        <v>66.343627934860947</v>
      </c>
      <c r="L120" s="61">
        <f>I120*'Escalation Factors'!$C$9</f>
        <v>111.12557679089208</v>
      </c>
      <c r="M120" s="61">
        <f>J120*'Escalation Factors'!$E$9</f>
        <v>17.171936755045689</v>
      </c>
      <c r="N120" s="61">
        <f>K120*'Escalation Factors'!$E$9</f>
        <v>68.687747020182755</v>
      </c>
      <c r="O120" s="61">
        <f>L120*'Escalation Factors'!$E$9</f>
        <v>115.05197625880612</v>
      </c>
      <c r="P120" s="127">
        <f>M120*'Escalation Factors'!$G$9</f>
        <v>17.617463726642558</v>
      </c>
      <c r="Q120" s="127">
        <f>N120*'Escalation Factors'!$G$9</f>
        <v>70.469854906570234</v>
      </c>
      <c r="R120" s="127">
        <f>O120*'Escalation Factors'!$G$9</f>
        <v>118.03700696850515</v>
      </c>
      <c r="S120" s="127">
        <f>P120*'Escalation Factors'!$I$9</f>
        <v>18.040488195454881</v>
      </c>
      <c r="T120" s="127">
        <f>Q120*'Escalation Factors'!$I$9</f>
        <v>72.161952781819522</v>
      </c>
      <c r="U120" s="127">
        <f>R120*'Escalation Factors'!$I$9</f>
        <v>120.8712709095477</v>
      </c>
      <c r="V120" s="138">
        <f>S120*'Escalation Factors'!$K$9</f>
        <v>18.594592770134181</v>
      </c>
      <c r="W120" s="139">
        <f>T120*'Escalation Factors'!$K$9</f>
        <v>74.378371080536724</v>
      </c>
      <c r="X120" s="140">
        <f>U120*'Escalation Factors'!$K$9</f>
        <v>124.58377155989901</v>
      </c>
    </row>
    <row r="121" spans="1:24" x14ac:dyDescent="0.25">
      <c r="A121" s="50" t="s">
        <v>92</v>
      </c>
      <c r="D121" s="61" t="s">
        <v>24</v>
      </c>
      <c r="E121" s="61" t="s">
        <v>24</v>
      </c>
      <c r="F121" s="61" t="s">
        <v>24</v>
      </c>
      <c r="G121" s="61"/>
      <c r="H121" s="127"/>
      <c r="I121" s="61"/>
      <c r="J121" s="61"/>
      <c r="K121" s="61"/>
      <c r="L121" s="61"/>
      <c r="M121" s="61"/>
      <c r="N121" s="61"/>
      <c r="O121" s="61"/>
      <c r="P121" s="127"/>
      <c r="Q121" s="127"/>
      <c r="R121" s="127"/>
      <c r="S121" s="127"/>
      <c r="T121" s="127"/>
      <c r="U121" s="127"/>
      <c r="V121" s="138"/>
      <c r="W121" s="139"/>
      <c r="X121" s="140"/>
    </row>
    <row r="122" spans="1:24" x14ac:dyDescent="0.25">
      <c r="B122" s="50" t="s">
        <v>93</v>
      </c>
      <c r="C122" s="50" t="s">
        <v>19</v>
      </c>
      <c r="D122" s="61">
        <v>99.447555063880699</v>
      </c>
      <c r="E122" s="61">
        <v>198.8951101277614</v>
      </c>
      <c r="F122" s="61">
        <v>331.49185021293562</v>
      </c>
      <c r="G122" s="61">
        <f>D122/'Escalation Factors'!$C$7</f>
        <v>95.851228072446119</v>
      </c>
      <c r="H122" s="127">
        <f>E122/'Escalation Factors'!$C$7</f>
        <v>191.70245614489224</v>
      </c>
      <c r="I122" s="61">
        <f>F122/'Escalation Factors'!$C$7</f>
        <v>319.50409357482039</v>
      </c>
      <c r="J122" s="61">
        <f>G122*'Escalation Factors'!$C$9</f>
        <v>99.5154419022914</v>
      </c>
      <c r="K122" s="61">
        <f>H122*'Escalation Factors'!$C$9</f>
        <v>199.0308838045828</v>
      </c>
      <c r="L122" s="61">
        <f>I122*'Escalation Factors'!$C$9</f>
        <v>331.71813967430467</v>
      </c>
      <c r="M122" s="61">
        <f>J122*'Escalation Factors'!$E$9</f>
        <v>103.03162053027411</v>
      </c>
      <c r="N122" s="61">
        <f>K122*'Escalation Factors'!$E$9</f>
        <v>206.06324106054822</v>
      </c>
      <c r="O122" s="61">
        <f>L122*'Escalation Factors'!$E$9</f>
        <v>343.43873510091373</v>
      </c>
      <c r="P122" s="127">
        <f>M122*'Escalation Factors'!$G$9</f>
        <v>105.70478235985534</v>
      </c>
      <c r="Q122" s="127">
        <f>N122*'Escalation Factors'!$G$9</f>
        <v>211.40956471971069</v>
      </c>
      <c r="R122" s="127">
        <f>O122*'Escalation Factors'!$G$9</f>
        <v>352.34927453285115</v>
      </c>
      <c r="S122" s="127">
        <f>P122*'Escalation Factors'!$I$9</f>
        <v>108.24292917272926</v>
      </c>
      <c r="T122" s="127">
        <f>Q122*'Escalation Factors'!$I$9</f>
        <v>216.48585834545852</v>
      </c>
      <c r="U122" s="127">
        <f>R122*'Escalation Factors'!$I$9</f>
        <v>360.80976390909757</v>
      </c>
      <c r="V122" s="138">
        <f>S122*'Escalation Factors'!$K$9</f>
        <v>111.56755662080505</v>
      </c>
      <c r="W122" s="139">
        <f>T122*'Escalation Factors'!$K$9</f>
        <v>223.1351132416101</v>
      </c>
      <c r="X122" s="140">
        <f>U122*'Escalation Factors'!$K$9</f>
        <v>371.89185540268352</v>
      </c>
    </row>
    <row r="123" spans="1:24" x14ac:dyDescent="0.25">
      <c r="B123" s="50" t="s">
        <v>94</v>
      </c>
      <c r="C123" s="50" t="s">
        <v>19</v>
      </c>
      <c r="D123" s="61">
        <v>82.872962553233904</v>
      </c>
      <c r="E123" s="61">
        <v>165.74592510646781</v>
      </c>
      <c r="F123" s="61">
        <v>306.62996144696547</v>
      </c>
      <c r="G123" s="61">
        <f>D123/'Escalation Factors'!$C$7</f>
        <v>79.876023393705097</v>
      </c>
      <c r="H123" s="127">
        <f>E123/'Escalation Factors'!$C$7</f>
        <v>159.75204678741019</v>
      </c>
      <c r="I123" s="61">
        <f>F123/'Escalation Factors'!$C$7</f>
        <v>295.54128655670888</v>
      </c>
      <c r="J123" s="61">
        <f>G123*'Escalation Factors'!$C$9</f>
        <v>82.929534918576167</v>
      </c>
      <c r="K123" s="61">
        <f>H123*'Escalation Factors'!$C$9</f>
        <v>165.85906983715233</v>
      </c>
      <c r="L123" s="61">
        <f>I123*'Escalation Factors'!$C$9</f>
        <v>306.83927919873184</v>
      </c>
      <c r="M123" s="61">
        <f>J123*'Escalation Factors'!$E$9</f>
        <v>85.859683775228433</v>
      </c>
      <c r="N123" s="61">
        <f>K123*'Escalation Factors'!$E$9</f>
        <v>171.71936755045687</v>
      </c>
      <c r="O123" s="61">
        <f>L123*'Escalation Factors'!$E$9</f>
        <v>317.68082996834522</v>
      </c>
      <c r="P123" s="127">
        <f>M123*'Escalation Factors'!$G$9</f>
        <v>88.087318633212789</v>
      </c>
      <c r="Q123" s="127">
        <f>N123*'Escalation Factors'!$G$9</f>
        <v>176.17463726642558</v>
      </c>
      <c r="R123" s="127">
        <f>O123*'Escalation Factors'!$G$9</f>
        <v>325.92307894288734</v>
      </c>
      <c r="S123" s="127">
        <f>P123*'Escalation Factors'!$I$9</f>
        <v>90.202440977274392</v>
      </c>
      <c r="T123" s="127">
        <f>Q123*'Escalation Factors'!$I$9</f>
        <v>180.40488195454878</v>
      </c>
      <c r="U123" s="127">
        <f>R123*'Escalation Factors'!$I$9</f>
        <v>333.74903161591527</v>
      </c>
      <c r="V123" s="138">
        <f>S123*'Escalation Factors'!$K$9</f>
        <v>92.97296385067088</v>
      </c>
      <c r="W123" s="139">
        <f>T123*'Escalation Factors'!$K$9</f>
        <v>185.94592770134176</v>
      </c>
      <c r="X123" s="140">
        <f>U123*'Escalation Factors'!$K$9</f>
        <v>343.99996624748229</v>
      </c>
    </row>
    <row r="124" spans="1:24" x14ac:dyDescent="0.25">
      <c r="B124" s="50" t="s">
        <v>95</v>
      </c>
      <c r="C124" s="50" t="s">
        <v>19</v>
      </c>
      <c r="D124" s="61">
        <v>71.398244661247674</v>
      </c>
      <c r="E124" s="61">
        <v>116.02214757452747</v>
      </c>
      <c r="F124" s="61">
        <v>249.89385631436681</v>
      </c>
      <c r="G124" s="61">
        <f>D124/'Escalation Factors'!$C$7</f>
        <v>68.816266308422854</v>
      </c>
      <c r="H124" s="127">
        <f>E124/'Escalation Factors'!$C$7</f>
        <v>111.82643275118713</v>
      </c>
      <c r="I124" s="61">
        <f>F124/'Escalation Factors'!$C$7</f>
        <v>240.85693207947995</v>
      </c>
      <c r="J124" s="61">
        <f>G124*'Escalation Factors'!$C$9</f>
        <v>71.446983929850234</v>
      </c>
      <c r="K124" s="61">
        <f>H124*'Escalation Factors'!$C$9</f>
        <v>116.10134888600663</v>
      </c>
      <c r="L124" s="61">
        <f>I124*'Escalation Factors'!$C$9</f>
        <v>250.0644437544758</v>
      </c>
      <c r="M124" s="61">
        <f>J124*'Escalation Factors'!$E$9</f>
        <v>73.971419867889111</v>
      </c>
      <c r="N124" s="61">
        <f>K124*'Escalation Factors'!$E$9</f>
        <v>120.2035572853198</v>
      </c>
      <c r="O124" s="61">
        <f>L124*'Escalation Factors'!$E$9</f>
        <v>258.89996953761187</v>
      </c>
      <c r="P124" s="127">
        <f>M124*'Escalation Factors'!$G$9</f>
        <v>75.8906129763064</v>
      </c>
      <c r="Q124" s="127">
        <f>N124*'Escalation Factors'!$G$9</f>
        <v>123.3222460864979</v>
      </c>
      <c r="R124" s="127">
        <f>O124*'Escalation Factors'!$G$9</f>
        <v>265.61714541707238</v>
      </c>
      <c r="S124" s="127">
        <f>P124*'Escalation Factors'!$I$9</f>
        <v>77.712872226574859</v>
      </c>
      <c r="T124" s="127">
        <f>Q124*'Escalation Factors'!$I$9</f>
        <v>126.28341736818415</v>
      </c>
      <c r="U124" s="127">
        <f>R124*'Escalation Factors'!$I$9</f>
        <v>271.99505279301201</v>
      </c>
      <c r="V124" s="138">
        <f>S124*'Escalation Factors'!$K$9</f>
        <v>80.099784240577989</v>
      </c>
      <c r="W124" s="139">
        <f>T124*'Escalation Factors'!$K$9</f>
        <v>130.16214939093925</v>
      </c>
      <c r="X124" s="140">
        <f>U124*'Escalation Factors'!$K$9</f>
        <v>280.34924484202298</v>
      </c>
    </row>
    <row r="125" spans="1:24" x14ac:dyDescent="0.25">
      <c r="A125" s="50" t="s">
        <v>96</v>
      </c>
      <c r="D125" s="61" t="s">
        <v>24</v>
      </c>
      <c r="E125" s="61" t="s">
        <v>24</v>
      </c>
      <c r="F125" s="61" t="s">
        <v>24</v>
      </c>
      <c r="G125" s="61"/>
      <c r="H125" s="127"/>
      <c r="I125" s="61"/>
      <c r="J125" s="61"/>
      <c r="K125" s="61"/>
      <c r="L125" s="61"/>
      <c r="M125" s="61"/>
      <c r="N125" s="61"/>
      <c r="O125" s="61"/>
      <c r="P125" s="127"/>
      <c r="Q125" s="127"/>
      <c r="R125" s="127"/>
      <c r="S125" s="127"/>
      <c r="T125" s="127"/>
      <c r="U125" s="127"/>
      <c r="V125" s="138"/>
      <c r="W125" s="139"/>
      <c r="X125" s="140"/>
    </row>
    <row r="126" spans="1:24" x14ac:dyDescent="0.25">
      <c r="B126" s="50" t="s">
        <v>91</v>
      </c>
      <c r="C126" s="50" t="s">
        <v>19</v>
      </c>
      <c r="D126" s="61">
        <v>82.872962553233904</v>
      </c>
      <c r="E126" s="61">
        <v>198.8951101277614</v>
      </c>
      <c r="F126" s="61">
        <v>414.36481276616956</v>
      </c>
      <c r="G126" s="61">
        <f>D126/'Escalation Factors'!$C$7</f>
        <v>79.876023393705097</v>
      </c>
      <c r="H126" s="127">
        <f>E126/'Escalation Factors'!$C$7</f>
        <v>191.70245614489224</v>
      </c>
      <c r="I126" s="61">
        <f>F126/'Escalation Factors'!$C$7</f>
        <v>399.3801169685255</v>
      </c>
      <c r="J126" s="61">
        <f>G126*'Escalation Factors'!$C$9</f>
        <v>82.929534918576167</v>
      </c>
      <c r="K126" s="61">
        <f>H126*'Escalation Factors'!$C$9</f>
        <v>199.0308838045828</v>
      </c>
      <c r="L126" s="61">
        <f>I126*'Escalation Factors'!$C$9</f>
        <v>414.64767459288089</v>
      </c>
      <c r="M126" s="61">
        <f>J126*'Escalation Factors'!$E$9</f>
        <v>85.859683775228433</v>
      </c>
      <c r="N126" s="61">
        <f>K126*'Escalation Factors'!$E$9</f>
        <v>206.06324106054822</v>
      </c>
      <c r="O126" s="61">
        <f>L126*'Escalation Factors'!$E$9</f>
        <v>429.29841887614219</v>
      </c>
      <c r="P126" s="127">
        <f>M126*'Escalation Factors'!$G$9</f>
        <v>88.087318633212789</v>
      </c>
      <c r="Q126" s="127">
        <f>N126*'Escalation Factors'!$G$9</f>
        <v>211.40956471971069</v>
      </c>
      <c r="R126" s="127">
        <f>O126*'Escalation Factors'!$G$9</f>
        <v>440.43659316606397</v>
      </c>
      <c r="S126" s="127">
        <f>P126*'Escalation Factors'!$I$9</f>
        <v>90.202440977274392</v>
      </c>
      <c r="T126" s="127">
        <f>Q126*'Escalation Factors'!$I$9</f>
        <v>216.48585834545852</v>
      </c>
      <c r="U126" s="127">
        <f>R126*'Escalation Factors'!$I$9</f>
        <v>451.01220488637199</v>
      </c>
      <c r="V126" s="138">
        <f>S126*'Escalation Factors'!$K$9</f>
        <v>92.97296385067088</v>
      </c>
      <c r="W126" s="139">
        <f>T126*'Escalation Factors'!$K$9</f>
        <v>223.1351132416101</v>
      </c>
      <c r="X126" s="140">
        <f>U126*'Escalation Factors'!$K$9</f>
        <v>464.86481925335443</v>
      </c>
    </row>
    <row r="127" spans="1:24" x14ac:dyDescent="0.25">
      <c r="B127" s="50" t="s">
        <v>97</v>
      </c>
      <c r="C127" s="50" t="s">
        <v>19</v>
      </c>
      <c r="D127" s="61">
        <v>82.872962553233904</v>
      </c>
      <c r="E127" s="61">
        <v>198.8951101277614</v>
      </c>
      <c r="F127" s="61">
        <v>414.36481276616956</v>
      </c>
      <c r="G127" s="61">
        <f>D127/'Escalation Factors'!$C$7</f>
        <v>79.876023393705097</v>
      </c>
      <c r="H127" s="127">
        <f>E127/'Escalation Factors'!$C$7</f>
        <v>191.70245614489224</v>
      </c>
      <c r="I127" s="61">
        <f>F127/'Escalation Factors'!$C$7</f>
        <v>399.3801169685255</v>
      </c>
      <c r="J127" s="61">
        <f>G127*'Escalation Factors'!$C$9</f>
        <v>82.929534918576167</v>
      </c>
      <c r="K127" s="61">
        <f>H127*'Escalation Factors'!$C$9</f>
        <v>199.0308838045828</v>
      </c>
      <c r="L127" s="61">
        <f>I127*'Escalation Factors'!$C$9</f>
        <v>414.64767459288089</v>
      </c>
      <c r="M127" s="61">
        <f>J127*'Escalation Factors'!$E$9</f>
        <v>85.859683775228433</v>
      </c>
      <c r="N127" s="61">
        <f>K127*'Escalation Factors'!$E$9</f>
        <v>206.06324106054822</v>
      </c>
      <c r="O127" s="61">
        <f>L127*'Escalation Factors'!$E$9</f>
        <v>429.29841887614219</v>
      </c>
      <c r="P127" s="127">
        <f>M127*'Escalation Factors'!$G$9</f>
        <v>88.087318633212789</v>
      </c>
      <c r="Q127" s="127">
        <f>N127*'Escalation Factors'!$G$9</f>
        <v>211.40956471971069</v>
      </c>
      <c r="R127" s="127">
        <f>O127*'Escalation Factors'!$G$9</f>
        <v>440.43659316606397</v>
      </c>
      <c r="S127" s="127">
        <f>P127*'Escalation Factors'!$I$9</f>
        <v>90.202440977274392</v>
      </c>
      <c r="T127" s="127">
        <f>Q127*'Escalation Factors'!$I$9</f>
        <v>216.48585834545852</v>
      </c>
      <c r="U127" s="127">
        <f>R127*'Escalation Factors'!$I$9</f>
        <v>451.01220488637199</v>
      </c>
      <c r="V127" s="138">
        <f>S127*'Escalation Factors'!$K$9</f>
        <v>92.97296385067088</v>
      </c>
      <c r="W127" s="139">
        <f>T127*'Escalation Factors'!$K$9</f>
        <v>223.1351132416101</v>
      </c>
      <c r="X127" s="140">
        <f>U127*'Escalation Factors'!$K$9</f>
        <v>464.86481925335443</v>
      </c>
    </row>
    <row r="128" spans="1:24" x14ac:dyDescent="0.25">
      <c r="B128" s="50" t="s">
        <v>98</v>
      </c>
      <c r="C128" s="50" t="s">
        <v>19</v>
      </c>
      <c r="D128" s="61">
        <v>82.872962553233904</v>
      </c>
      <c r="E128" s="61">
        <v>198.8951101277614</v>
      </c>
      <c r="F128" s="61">
        <v>414.36481276616956</v>
      </c>
      <c r="G128" s="61">
        <f>D128/'Escalation Factors'!$C$7</f>
        <v>79.876023393705097</v>
      </c>
      <c r="H128" s="127">
        <f>E128/'Escalation Factors'!$C$7</f>
        <v>191.70245614489224</v>
      </c>
      <c r="I128" s="61">
        <f>F128/'Escalation Factors'!$C$7</f>
        <v>399.3801169685255</v>
      </c>
      <c r="J128" s="61">
        <f>G128*'Escalation Factors'!$C$9</f>
        <v>82.929534918576167</v>
      </c>
      <c r="K128" s="61">
        <f>H128*'Escalation Factors'!$C$9</f>
        <v>199.0308838045828</v>
      </c>
      <c r="L128" s="61">
        <f>I128*'Escalation Factors'!$C$9</f>
        <v>414.64767459288089</v>
      </c>
      <c r="M128" s="61">
        <f>J128*'Escalation Factors'!$E$9</f>
        <v>85.859683775228433</v>
      </c>
      <c r="N128" s="61">
        <f>K128*'Escalation Factors'!$E$9</f>
        <v>206.06324106054822</v>
      </c>
      <c r="O128" s="61">
        <f>L128*'Escalation Factors'!$E$9</f>
        <v>429.29841887614219</v>
      </c>
      <c r="P128" s="127">
        <f>M128*'Escalation Factors'!$G$9</f>
        <v>88.087318633212789</v>
      </c>
      <c r="Q128" s="127">
        <f>N128*'Escalation Factors'!$G$9</f>
        <v>211.40956471971069</v>
      </c>
      <c r="R128" s="127">
        <f>O128*'Escalation Factors'!$G$9</f>
        <v>440.43659316606397</v>
      </c>
      <c r="S128" s="127">
        <f>P128*'Escalation Factors'!$I$9</f>
        <v>90.202440977274392</v>
      </c>
      <c r="T128" s="127">
        <f>Q128*'Escalation Factors'!$I$9</f>
        <v>216.48585834545852</v>
      </c>
      <c r="U128" s="127">
        <f>R128*'Escalation Factors'!$I$9</f>
        <v>451.01220488637199</v>
      </c>
      <c r="V128" s="138">
        <f>S128*'Escalation Factors'!$K$9</f>
        <v>92.97296385067088</v>
      </c>
      <c r="W128" s="139">
        <f>T128*'Escalation Factors'!$K$9</f>
        <v>223.1351132416101</v>
      </c>
      <c r="X128" s="140">
        <f>U128*'Escalation Factors'!$K$9</f>
        <v>464.86481925335443</v>
      </c>
    </row>
    <row r="129" spans="1:24" x14ac:dyDescent="0.25">
      <c r="A129" s="50" t="s">
        <v>99</v>
      </c>
      <c r="D129" s="61" t="s">
        <v>24</v>
      </c>
      <c r="E129" s="61" t="s">
        <v>24</v>
      </c>
      <c r="F129" s="61" t="s">
        <v>24</v>
      </c>
      <c r="H129" s="127"/>
      <c r="I129" s="61"/>
      <c r="K129" s="61"/>
      <c r="N129" s="61"/>
      <c r="Q129" s="127"/>
      <c r="S129" s="126"/>
      <c r="T129" s="127"/>
      <c r="U129" s="126"/>
      <c r="V129" s="100"/>
      <c r="W129" s="139"/>
      <c r="X129" s="101"/>
    </row>
    <row r="130" spans="1:24" x14ac:dyDescent="0.25">
      <c r="B130" s="50" t="s">
        <v>99</v>
      </c>
      <c r="C130" s="50" t="s">
        <v>31</v>
      </c>
      <c r="D130" s="61" t="s">
        <v>24</v>
      </c>
      <c r="E130" s="61">
        <v>165.74592510646781</v>
      </c>
      <c r="F130" s="61" t="s">
        <v>24</v>
      </c>
      <c r="H130" s="127">
        <f>E130/'Escalation Factors'!$C$7</f>
        <v>159.75204678741019</v>
      </c>
      <c r="I130" s="61"/>
      <c r="K130" s="61">
        <f>H130*'Escalation Factors'!$C$9</f>
        <v>165.85906983715233</v>
      </c>
      <c r="N130" s="61">
        <f>K130*'Escalation Factors'!$E$9</f>
        <v>171.71936755045687</v>
      </c>
      <c r="Q130" s="127">
        <f>N130*'Escalation Factors'!$G$9</f>
        <v>176.17463726642558</v>
      </c>
      <c r="S130" s="126"/>
      <c r="T130" s="127">
        <f>Q130*'Escalation Factors'!$I$9</f>
        <v>180.40488195454878</v>
      </c>
      <c r="U130" s="126"/>
      <c r="V130" s="100"/>
      <c r="W130" s="139">
        <f>T130*'Escalation Factors'!$K$9</f>
        <v>185.94592770134176</v>
      </c>
      <c r="X130" s="101"/>
    </row>
    <row r="131" spans="1:24" x14ac:dyDescent="0.25">
      <c r="A131" s="50" t="s">
        <v>100</v>
      </c>
      <c r="D131" s="61" t="s">
        <v>24</v>
      </c>
      <c r="E131" s="61" t="s">
        <v>24</v>
      </c>
      <c r="F131" s="61" t="s">
        <v>24</v>
      </c>
      <c r="H131" s="127"/>
      <c r="I131" s="61"/>
      <c r="K131" s="61"/>
      <c r="N131" s="61"/>
      <c r="Q131" s="127"/>
      <c r="S131" s="126"/>
      <c r="T131" s="127"/>
      <c r="U131" s="126"/>
      <c r="V131" s="100"/>
      <c r="W131" s="139"/>
      <c r="X131" s="101"/>
    </row>
    <row r="132" spans="1:24" x14ac:dyDescent="0.25">
      <c r="B132" s="50" t="s">
        <v>100</v>
      </c>
      <c r="C132" s="50" t="s">
        <v>31</v>
      </c>
      <c r="D132" s="61" t="s">
        <v>24</v>
      </c>
      <c r="E132" s="61">
        <v>165.74592510646781</v>
      </c>
      <c r="F132" s="61" t="s">
        <v>24</v>
      </c>
      <c r="H132" s="127">
        <f>E132/'Escalation Factors'!$C$7</f>
        <v>159.75204678741019</v>
      </c>
      <c r="I132" s="61"/>
      <c r="K132" s="61">
        <f>H132*'Escalation Factors'!$C$9</f>
        <v>165.85906983715233</v>
      </c>
      <c r="N132" s="61">
        <f>K132*'Escalation Factors'!$E$9</f>
        <v>171.71936755045687</v>
      </c>
      <c r="Q132" s="127">
        <f>N132*'Escalation Factors'!$G$9</f>
        <v>176.17463726642558</v>
      </c>
      <c r="S132" s="126"/>
      <c r="T132" s="127">
        <f>Q132*'Escalation Factors'!$I$9</f>
        <v>180.40488195454878</v>
      </c>
      <c r="U132" s="126"/>
      <c r="V132" s="100"/>
      <c r="W132" s="139">
        <f>T132*'Escalation Factors'!$K$9</f>
        <v>185.94592770134176</v>
      </c>
      <c r="X132" s="101"/>
    </row>
    <row r="133" spans="1:24" x14ac:dyDescent="0.25">
      <c r="A133" s="50" t="s">
        <v>101</v>
      </c>
      <c r="D133" s="61" t="s">
        <v>24</v>
      </c>
      <c r="E133" s="61" t="s">
        <v>24</v>
      </c>
      <c r="F133" s="61" t="s">
        <v>24</v>
      </c>
      <c r="H133" s="127"/>
      <c r="I133" s="61"/>
      <c r="K133" s="61"/>
      <c r="N133" s="61"/>
      <c r="Q133" s="127"/>
      <c r="S133" s="126"/>
      <c r="T133" s="127"/>
      <c r="U133" s="126"/>
      <c r="V133" s="100"/>
      <c r="W133" s="139"/>
      <c r="X133" s="101"/>
    </row>
    <row r="134" spans="1:24" x14ac:dyDescent="0.25">
      <c r="B134" s="50" t="s">
        <v>102</v>
      </c>
      <c r="C134" s="50" t="s">
        <v>103</v>
      </c>
      <c r="D134" s="61" t="s">
        <v>24</v>
      </c>
      <c r="E134" s="61">
        <v>41.438544180668536</v>
      </c>
      <c r="F134" s="61" t="s">
        <v>24</v>
      </c>
      <c r="H134" s="127">
        <f>E134/'Escalation Factors'!$C$7</f>
        <v>39.94</v>
      </c>
      <c r="I134" s="61"/>
      <c r="K134" s="61">
        <f>H134*'Escalation Factors'!$C$9</f>
        <v>41.466831771559647</v>
      </c>
      <c r="N134" s="61">
        <f>K134*'Escalation Factors'!$E$9</f>
        <v>42.931979138221301</v>
      </c>
      <c r="Q134" s="127">
        <f>N134*'Escalation Factors'!$G$9</f>
        <v>44.045852018313965</v>
      </c>
      <c r="S134" s="126"/>
      <c r="T134" s="127">
        <f>Q134*'Escalation Factors'!$I$9</f>
        <v>45.103465840742665</v>
      </c>
      <c r="U134" s="126"/>
      <c r="V134" s="100"/>
      <c r="W134" s="139">
        <f>T134*'Escalation Factors'!$K$9</f>
        <v>46.488796242308155</v>
      </c>
      <c r="X134" s="101"/>
    </row>
    <row r="135" spans="1:24" x14ac:dyDescent="0.25">
      <c r="B135" s="50" t="s">
        <v>104</v>
      </c>
      <c r="C135" s="50" t="s">
        <v>103</v>
      </c>
      <c r="D135" s="61" t="s">
        <v>24</v>
      </c>
      <c r="E135" s="61">
        <v>69.617584239430613</v>
      </c>
      <c r="F135" s="61" t="s">
        <v>24</v>
      </c>
      <c r="H135" s="127">
        <f>E135/'Escalation Factors'!$C$7</f>
        <v>67.099999999999994</v>
      </c>
      <c r="I135" s="61"/>
      <c r="K135" s="61">
        <f>H135*'Escalation Factors'!$C$9</f>
        <v>69.665107958729394</v>
      </c>
      <c r="N135" s="61">
        <f>K135*'Escalation Factors'!$E$9</f>
        <v>72.126584881688757</v>
      </c>
      <c r="Q135" s="127">
        <f>N135*'Escalation Factors'!$G$9</f>
        <v>73.997913631168416</v>
      </c>
      <c r="S135" s="126"/>
      <c r="T135" s="127">
        <f>Q135*'Escalation Factors'!$I$9</f>
        <v>75.774726036901157</v>
      </c>
      <c r="U135" s="126"/>
      <c r="V135" s="100"/>
      <c r="W135" s="139">
        <f>T135*'Escalation Factors'!$K$9</f>
        <v>78.102108859761557</v>
      </c>
      <c r="X135" s="101"/>
    </row>
    <row r="136" spans="1:24" x14ac:dyDescent="0.25">
      <c r="B136" s="50" t="s">
        <v>105</v>
      </c>
      <c r="C136" s="50" t="s">
        <v>103</v>
      </c>
      <c r="D136" s="61" t="s">
        <v>24</v>
      </c>
      <c r="E136" s="61">
        <v>198.89256182859685</v>
      </c>
      <c r="F136" s="61" t="s">
        <v>24</v>
      </c>
      <c r="H136" s="127">
        <f>E136/'Escalation Factors'!$C$7</f>
        <v>191.7</v>
      </c>
      <c r="I136" s="61"/>
      <c r="K136" s="61">
        <f>H136*'Escalation Factors'!$C$9</f>
        <v>199.02833376584837</v>
      </c>
      <c r="N136" s="61">
        <f>K136*'Escalation Factors'!$E$9</f>
        <v>206.06060092130753</v>
      </c>
      <c r="Q136" s="127">
        <f>N136*'Escalation Factors'!$G$9</f>
        <v>211.4068560818925</v>
      </c>
      <c r="S136" s="126"/>
      <c r="T136" s="127">
        <f>Q136*'Escalation Factors'!$I$9</f>
        <v>216.48308466876233</v>
      </c>
      <c r="U136" s="126"/>
      <c r="V136" s="100"/>
      <c r="W136" s="139">
        <f>T136*'Escalation Factors'!$K$9</f>
        <v>223.13225437282102</v>
      </c>
      <c r="X136" s="101"/>
    </row>
    <row r="137" spans="1:24" x14ac:dyDescent="0.25">
      <c r="A137" s="50" t="s">
        <v>106</v>
      </c>
      <c r="D137" s="61" t="s">
        <v>24</v>
      </c>
      <c r="E137" s="61" t="s">
        <v>24</v>
      </c>
      <c r="F137" s="61" t="s">
        <v>24</v>
      </c>
      <c r="H137" s="127"/>
      <c r="I137" s="61"/>
      <c r="K137" s="61"/>
      <c r="N137" s="61"/>
      <c r="Q137" s="127"/>
      <c r="S137" s="126"/>
      <c r="T137" s="127"/>
      <c r="U137" s="126"/>
      <c r="V137" s="100"/>
      <c r="W137" s="139"/>
      <c r="X137" s="101"/>
    </row>
    <row r="138" spans="1:24" x14ac:dyDescent="0.25">
      <c r="B138" s="50" t="s">
        <v>106</v>
      </c>
      <c r="C138" s="50" t="s">
        <v>31</v>
      </c>
      <c r="D138" s="61" t="s">
        <v>24</v>
      </c>
      <c r="E138" s="61">
        <v>165.74592510646781</v>
      </c>
      <c r="F138" s="61" t="s">
        <v>24</v>
      </c>
      <c r="H138" s="127">
        <f>E138/'Escalation Factors'!$C$7</f>
        <v>159.75204678741019</v>
      </c>
      <c r="I138" s="61"/>
      <c r="K138" s="61">
        <f>H138*'Escalation Factors'!$C$9</f>
        <v>165.85906983715233</v>
      </c>
      <c r="N138" s="61">
        <f>K138*'Escalation Factors'!$E$9</f>
        <v>171.71936755045687</v>
      </c>
      <c r="Q138" s="127">
        <f>N138*'Escalation Factors'!$G$9</f>
        <v>176.17463726642558</v>
      </c>
      <c r="S138" s="126"/>
      <c r="T138" s="127">
        <f>Q138*'Escalation Factors'!$I$9</f>
        <v>180.40488195454878</v>
      </c>
      <c r="U138" s="126"/>
      <c r="V138" s="100"/>
      <c r="W138" s="139">
        <f>T138*'Escalation Factors'!$K$9</f>
        <v>185.94592770134176</v>
      </c>
      <c r="X138" s="101"/>
    </row>
    <row r="139" spans="1:24" x14ac:dyDescent="0.25">
      <c r="A139" s="50" t="s">
        <v>107</v>
      </c>
      <c r="D139" s="61" t="s">
        <v>24</v>
      </c>
      <c r="E139" s="61" t="s">
        <v>24</v>
      </c>
      <c r="F139" s="61" t="s">
        <v>24</v>
      </c>
      <c r="H139" s="127"/>
      <c r="I139" s="61"/>
      <c r="K139" s="61"/>
      <c r="N139" s="61"/>
      <c r="Q139" s="127"/>
      <c r="S139" s="126"/>
      <c r="T139" s="127"/>
      <c r="U139" s="126"/>
      <c r="V139" s="100"/>
      <c r="W139" s="139"/>
      <c r="X139" s="101"/>
    </row>
    <row r="140" spans="1:24" x14ac:dyDescent="0.25">
      <c r="B140" s="50" t="s">
        <v>108</v>
      </c>
      <c r="C140" s="50" t="s">
        <v>19</v>
      </c>
      <c r="D140" s="61" t="s">
        <v>24</v>
      </c>
      <c r="E140" s="61">
        <v>2307.7309485261553</v>
      </c>
      <c r="F140" s="61" t="s">
        <v>24</v>
      </c>
      <c r="H140" s="127">
        <f>E140/'Escalation Factors'!$C$7</f>
        <v>2224.2763568690511</v>
      </c>
      <c r="I140" s="61"/>
      <c r="K140" s="61">
        <f>H140*'Escalation Factors'!$C$9</f>
        <v>2309.3062970392216</v>
      </c>
      <c r="N140" s="61">
        <f>K140*'Escalation Factors'!$E$9</f>
        <v>2390.9010052764388</v>
      </c>
      <c r="Q140" s="127">
        <f>N140*'Escalation Factors'!$G$9</f>
        <v>2452.9330811839936</v>
      </c>
      <c r="S140" s="126"/>
      <c r="T140" s="127">
        <f>Q140*'Escalation Factors'!$I$9</f>
        <v>2511.8320651581062</v>
      </c>
      <c r="U140" s="126"/>
      <c r="V140" s="100"/>
      <c r="W140" s="139">
        <f>T140*'Escalation Factors'!$K$9</f>
        <v>2588.9817311234046</v>
      </c>
      <c r="X140" s="101"/>
    </row>
    <row r="141" spans="1:24" x14ac:dyDescent="0.25">
      <c r="A141" s="50" t="s">
        <v>109</v>
      </c>
      <c r="D141" s="61" t="s">
        <v>24</v>
      </c>
      <c r="E141" s="61" t="s">
        <v>24</v>
      </c>
      <c r="F141" s="61" t="s">
        <v>24</v>
      </c>
      <c r="H141" s="127"/>
      <c r="I141" s="61"/>
      <c r="K141" s="61"/>
      <c r="N141" s="61"/>
      <c r="Q141" s="127"/>
      <c r="S141" s="126"/>
      <c r="T141" s="127"/>
      <c r="U141" s="126"/>
      <c r="V141" s="100"/>
      <c r="W141" s="139"/>
      <c r="X141" s="101"/>
    </row>
    <row r="142" spans="1:24" x14ac:dyDescent="0.25">
      <c r="B142" s="50" t="s">
        <v>110</v>
      </c>
      <c r="C142" s="50" t="s">
        <v>19</v>
      </c>
      <c r="D142" s="61" t="s">
        <v>24</v>
      </c>
      <c r="E142" s="61">
        <v>2307.7309485261553</v>
      </c>
      <c r="F142" s="61" t="s">
        <v>24</v>
      </c>
      <c r="H142" s="127">
        <f>E142/'Escalation Factors'!$C$7</f>
        <v>2224.2763568690511</v>
      </c>
      <c r="I142" s="61"/>
      <c r="K142" s="61">
        <f>H142*'Escalation Factors'!$C$9</f>
        <v>2309.3062970392216</v>
      </c>
      <c r="N142" s="61">
        <f>K142*'Escalation Factors'!$E$9</f>
        <v>2390.9010052764388</v>
      </c>
      <c r="Q142" s="127">
        <f>N142*'Escalation Factors'!$G$9</f>
        <v>2452.9330811839936</v>
      </c>
      <c r="S142" s="126"/>
      <c r="T142" s="127">
        <f>Q142*'Escalation Factors'!$I$9</f>
        <v>2511.8320651581062</v>
      </c>
      <c r="U142" s="126"/>
      <c r="V142" s="100"/>
      <c r="W142" s="139">
        <f>T142*'Escalation Factors'!$K$9</f>
        <v>2588.9817311234046</v>
      </c>
      <c r="X142" s="101"/>
    </row>
    <row r="143" spans="1:24" x14ac:dyDescent="0.25">
      <c r="A143" s="50" t="s">
        <v>111</v>
      </c>
      <c r="D143" s="61" t="s">
        <v>24</v>
      </c>
      <c r="E143" s="61" t="s">
        <v>24</v>
      </c>
      <c r="F143" s="61" t="s">
        <v>24</v>
      </c>
      <c r="H143" s="127"/>
      <c r="I143" s="61"/>
      <c r="K143" s="61"/>
      <c r="N143" s="61"/>
      <c r="Q143" s="127"/>
      <c r="S143" s="126"/>
      <c r="T143" s="127"/>
      <c r="U143" s="126"/>
      <c r="V143" s="100"/>
      <c r="W143" s="139"/>
      <c r="X143" s="101"/>
    </row>
    <row r="144" spans="1:24" x14ac:dyDescent="0.25">
      <c r="B144" s="50" t="s">
        <v>108</v>
      </c>
      <c r="C144" s="50" t="s">
        <v>19</v>
      </c>
      <c r="D144" s="61" t="s">
        <v>24</v>
      </c>
      <c r="E144" s="61">
        <v>2485.2487137973976</v>
      </c>
      <c r="F144" s="61" t="s">
        <v>24</v>
      </c>
      <c r="H144" s="127">
        <f>E144/'Escalation Factors'!$C$7</f>
        <v>2395.3745381666704</v>
      </c>
      <c r="I144" s="61"/>
      <c r="K144" s="61">
        <f>H144*'Escalation Factors'!$C$9</f>
        <v>2486.9452429653156</v>
      </c>
      <c r="N144" s="61">
        <f>K144*'Escalation Factors'!$E$9</f>
        <v>2574.8164672207804</v>
      </c>
      <c r="Q144" s="127">
        <f>N144*'Escalation Factors'!$G$9</f>
        <v>2641.6202412750704</v>
      </c>
      <c r="S144" s="126"/>
      <c r="T144" s="127">
        <f>Q144*'Escalation Factors'!$I$9</f>
        <v>2705.0499163241147</v>
      </c>
      <c r="U144" s="126"/>
      <c r="V144" s="100"/>
      <c r="W144" s="139">
        <f>T144*'Escalation Factors'!$K$9</f>
        <v>2788.1341719790516</v>
      </c>
      <c r="X144" s="101"/>
    </row>
    <row r="145" spans="1:24" x14ac:dyDescent="0.25">
      <c r="A145" s="50" t="s">
        <v>112</v>
      </c>
      <c r="D145" s="61" t="s">
        <v>24</v>
      </c>
      <c r="E145" s="61" t="s">
        <v>24</v>
      </c>
      <c r="F145" s="61" t="s">
        <v>24</v>
      </c>
      <c r="H145" s="127"/>
      <c r="I145" s="61"/>
      <c r="K145" s="61"/>
      <c r="N145" s="61"/>
      <c r="Q145" s="127"/>
      <c r="S145" s="126"/>
      <c r="T145" s="127"/>
      <c r="U145" s="126"/>
      <c r="V145" s="100"/>
      <c r="W145" s="139"/>
      <c r="X145" s="101"/>
    </row>
    <row r="146" spans="1:24" x14ac:dyDescent="0.25">
      <c r="B146" s="50" t="s">
        <v>113</v>
      </c>
      <c r="C146" s="50" t="s">
        <v>19</v>
      </c>
      <c r="D146" s="61" t="s">
        <v>24</v>
      </c>
      <c r="E146" s="61">
        <v>2485.2487137973976</v>
      </c>
      <c r="F146" s="61" t="s">
        <v>24</v>
      </c>
      <c r="H146" s="127">
        <f>E146/'Escalation Factors'!$C$7</f>
        <v>2395.3745381666704</v>
      </c>
      <c r="I146" s="61"/>
      <c r="K146" s="61">
        <f>H146*'Escalation Factors'!$C$9</f>
        <v>2486.9452429653156</v>
      </c>
      <c r="N146" s="61">
        <f>K146*'Escalation Factors'!$E$9</f>
        <v>2574.8164672207804</v>
      </c>
      <c r="Q146" s="127">
        <f>N146*'Escalation Factors'!$G$9</f>
        <v>2641.6202412750704</v>
      </c>
      <c r="S146" s="126"/>
      <c r="T146" s="127">
        <f>Q146*'Escalation Factors'!$I$9</f>
        <v>2705.0499163241147</v>
      </c>
      <c r="U146" s="126"/>
      <c r="V146" s="100"/>
      <c r="W146" s="139">
        <f>T146*'Escalation Factors'!$K$9</f>
        <v>2788.1341719790516</v>
      </c>
      <c r="X146" s="101"/>
    </row>
    <row r="147" spans="1:24" x14ac:dyDescent="0.25">
      <c r="A147" s="50" t="s">
        <v>114</v>
      </c>
      <c r="D147" s="61" t="s">
        <v>24</v>
      </c>
      <c r="E147" s="61" t="s">
        <v>24</v>
      </c>
      <c r="F147" s="61" t="s">
        <v>24</v>
      </c>
      <c r="H147" s="127"/>
      <c r="I147" s="61"/>
      <c r="K147" s="61"/>
      <c r="N147" s="61"/>
      <c r="Q147" s="127"/>
      <c r="S147" s="126"/>
      <c r="T147" s="127"/>
      <c r="U147" s="126"/>
      <c r="V147" s="100"/>
      <c r="W147" s="139"/>
      <c r="X147" s="101"/>
    </row>
    <row r="148" spans="1:24" x14ac:dyDescent="0.25">
      <c r="B148" s="50" t="s">
        <v>18</v>
      </c>
      <c r="C148" s="50" t="s">
        <v>19</v>
      </c>
      <c r="D148" s="61" t="s">
        <v>24</v>
      </c>
      <c r="E148" s="61">
        <v>356.2229403436308</v>
      </c>
      <c r="F148" s="61" t="s">
        <v>24</v>
      </c>
      <c r="H148" s="127">
        <f>E148/'Escalation Factors'!$C$7</f>
        <v>343.34083203535647</v>
      </c>
      <c r="I148" s="61"/>
      <c r="K148" s="61">
        <f>H148*'Escalation Factors'!$C$9</f>
        <v>356.46611222627553</v>
      </c>
      <c r="N148" s="61">
        <f>K148*'Escalation Factors'!$E$9</f>
        <v>369.06112764750793</v>
      </c>
      <c r="Q148" s="127">
        <f>N148*'Escalation Factors'!$G$9</f>
        <v>378.63644165433402</v>
      </c>
      <c r="S148" s="126"/>
      <c r="T148" s="127">
        <f>Q148*'Escalation Factors'!$I$9</f>
        <v>387.72812943011678</v>
      </c>
      <c r="U148" s="126"/>
      <c r="V148" s="100"/>
      <c r="W148" s="139">
        <f>T148*'Escalation Factors'!$K$9</f>
        <v>399.63700506149809</v>
      </c>
      <c r="X148" s="101"/>
    </row>
    <row r="149" spans="1:24" x14ac:dyDescent="0.25">
      <c r="B149" s="50" t="s">
        <v>115</v>
      </c>
      <c r="C149" s="50" t="s">
        <v>19</v>
      </c>
      <c r="D149" s="61" t="s">
        <v>24</v>
      </c>
      <c r="E149" s="61">
        <v>445.27867542953851</v>
      </c>
      <c r="F149" s="61" t="s">
        <v>24</v>
      </c>
      <c r="H149" s="127">
        <f>E149/'Escalation Factors'!$C$7</f>
        <v>429.17604004419559</v>
      </c>
      <c r="I149" s="61"/>
      <c r="K149" s="61">
        <f>H149*'Escalation Factors'!$C$9</f>
        <v>445.58264028284441</v>
      </c>
      <c r="N149" s="61">
        <f>K149*'Escalation Factors'!$E$9</f>
        <v>461.32640955938496</v>
      </c>
      <c r="Q149" s="127">
        <f>N149*'Escalation Factors'!$G$9</f>
        <v>473.29555206791758</v>
      </c>
      <c r="S149" s="126"/>
      <c r="T149" s="127">
        <f>Q149*'Escalation Factors'!$I$9</f>
        <v>484.66016178764602</v>
      </c>
      <c r="U149" s="126"/>
      <c r="V149" s="100"/>
      <c r="W149" s="139">
        <f>T149*'Escalation Factors'!$K$9</f>
        <v>499.54625632687265</v>
      </c>
      <c r="X149" s="101"/>
    </row>
    <row r="150" spans="1:24" x14ac:dyDescent="0.25">
      <c r="B150" s="50" t="s">
        <v>21</v>
      </c>
      <c r="C150" s="50" t="s">
        <v>19</v>
      </c>
      <c r="D150" s="61" t="s">
        <v>24</v>
      </c>
      <c r="E150" s="61">
        <v>623.39014560135388</v>
      </c>
      <c r="F150" s="61" t="s">
        <v>24</v>
      </c>
      <c r="H150" s="127">
        <f>E150/'Escalation Factors'!$C$7</f>
        <v>600.84645606187382</v>
      </c>
      <c r="I150" s="61"/>
      <c r="K150" s="61">
        <f>H150*'Escalation Factors'!$C$9</f>
        <v>623.81569639598217</v>
      </c>
      <c r="N150" s="61">
        <f>K150*'Escalation Factors'!$E$9</f>
        <v>645.85697338313889</v>
      </c>
      <c r="Q150" s="127">
        <f>N150*'Escalation Factors'!$G$9</f>
        <v>662.61377289508459</v>
      </c>
      <c r="S150" s="126"/>
      <c r="T150" s="127">
        <f>Q150*'Escalation Factors'!$I$9</f>
        <v>678.52422650270444</v>
      </c>
      <c r="U150" s="126"/>
      <c r="V150" s="100"/>
      <c r="W150" s="139">
        <f>T150*'Escalation Factors'!$K$9</f>
        <v>699.36475885762172</v>
      </c>
      <c r="X150" s="101"/>
    </row>
    <row r="151" spans="1:24" x14ac:dyDescent="0.25">
      <c r="B151" s="50" t="s">
        <v>22</v>
      </c>
      <c r="C151" s="50" t="s">
        <v>19</v>
      </c>
      <c r="D151" s="61" t="s">
        <v>24</v>
      </c>
      <c r="E151" s="61">
        <v>712.44588068726159</v>
      </c>
      <c r="F151" s="61" t="s">
        <v>24</v>
      </c>
      <c r="H151" s="127">
        <f>E151/'Escalation Factors'!$C$7</f>
        <v>686.68166407071294</v>
      </c>
      <c r="I151" s="61"/>
      <c r="K151" s="61">
        <f>H151*'Escalation Factors'!$C$9</f>
        <v>712.93222445255105</v>
      </c>
      <c r="N151" s="61">
        <f>K151*'Escalation Factors'!$E$9</f>
        <v>738.12225529501586</v>
      </c>
      <c r="Q151" s="127">
        <f>N151*'Escalation Factors'!$G$9</f>
        <v>757.27288330866804</v>
      </c>
      <c r="S151" s="126"/>
      <c r="T151" s="127">
        <f>Q151*'Escalation Factors'!$I$9</f>
        <v>775.45625886023356</v>
      </c>
      <c r="U151" s="126"/>
      <c r="V151" s="100"/>
      <c r="W151" s="139">
        <f>T151*'Escalation Factors'!$K$9</f>
        <v>799.27401012299617</v>
      </c>
      <c r="X151" s="101"/>
    </row>
    <row r="152" spans="1:24" x14ac:dyDescent="0.25">
      <c r="A152" s="50" t="s">
        <v>116</v>
      </c>
      <c r="D152" s="61" t="s">
        <v>24</v>
      </c>
      <c r="E152" s="61" t="s">
        <v>24</v>
      </c>
      <c r="F152" s="61" t="s">
        <v>24</v>
      </c>
      <c r="H152" s="127"/>
      <c r="I152" s="61"/>
      <c r="K152" s="61"/>
      <c r="N152" s="61"/>
      <c r="Q152" s="127"/>
      <c r="S152" s="126"/>
      <c r="T152" s="127"/>
      <c r="U152" s="126"/>
      <c r="V152" s="100"/>
      <c r="W152" s="139"/>
      <c r="X152" s="101"/>
    </row>
    <row r="153" spans="1:24" x14ac:dyDescent="0.25">
      <c r="B153" s="50" t="s">
        <v>117</v>
      </c>
      <c r="C153" s="50" t="s">
        <v>19</v>
      </c>
      <c r="D153" s="61" t="s">
        <v>24</v>
      </c>
      <c r="E153" s="61">
        <v>356.2229403436308</v>
      </c>
      <c r="F153" s="61" t="s">
        <v>24</v>
      </c>
      <c r="H153" s="127">
        <f>E153/'Escalation Factors'!$C$7</f>
        <v>343.34083203535647</v>
      </c>
      <c r="I153" s="61"/>
      <c r="K153" s="61">
        <f>H153*'Escalation Factors'!$C$9</f>
        <v>356.46611222627553</v>
      </c>
      <c r="N153" s="61">
        <f>K153*'Escalation Factors'!$E$9</f>
        <v>369.06112764750793</v>
      </c>
      <c r="Q153" s="127">
        <f>N153*'Escalation Factors'!$G$9</f>
        <v>378.63644165433402</v>
      </c>
      <c r="S153" s="126"/>
      <c r="T153" s="127">
        <f>Q153*'Escalation Factors'!$I$9</f>
        <v>387.72812943011678</v>
      </c>
      <c r="U153" s="126"/>
      <c r="V153" s="100"/>
      <c r="W153" s="139">
        <f>T153*'Escalation Factors'!$K$9</f>
        <v>399.63700506149809</v>
      </c>
      <c r="X153" s="101"/>
    </row>
    <row r="154" spans="1:24" x14ac:dyDescent="0.25">
      <c r="B154" s="50" t="s">
        <v>94</v>
      </c>
      <c r="C154" s="50" t="s">
        <v>19</v>
      </c>
      <c r="D154" s="61" t="s">
        <v>24</v>
      </c>
      <c r="E154" s="61">
        <v>445.27867542953851</v>
      </c>
      <c r="F154" s="61" t="s">
        <v>24</v>
      </c>
      <c r="H154" s="127">
        <f>E154/'Escalation Factors'!$C$7</f>
        <v>429.17604004419559</v>
      </c>
      <c r="I154" s="61"/>
      <c r="K154" s="61">
        <f>H154*'Escalation Factors'!$C$9</f>
        <v>445.58264028284441</v>
      </c>
      <c r="N154" s="61">
        <f>K154*'Escalation Factors'!$E$9</f>
        <v>461.32640955938496</v>
      </c>
      <c r="Q154" s="127">
        <f>N154*'Escalation Factors'!$G$9</f>
        <v>473.29555206791758</v>
      </c>
      <c r="S154" s="126"/>
      <c r="T154" s="127">
        <f>Q154*'Escalation Factors'!$I$9</f>
        <v>484.66016178764602</v>
      </c>
      <c r="U154" s="126"/>
      <c r="V154" s="100"/>
      <c r="W154" s="139">
        <f>T154*'Escalation Factors'!$K$9</f>
        <v>499.54625632687265</v>
      </c>
      <c r="X154" s="101"/>
    </row>
    <row r="155" spans="1:24" x14ac:dyDescent="0.25">
      <c r="B155" s="50" t="s">
        <v>95</v>
      </c>
      <c r="C155" s="50" t="s">
        <v>19</v>
      </c>
      <c r="D155" s="61" t="s">
        <v>24</v>
      </c>
      <c r="E155" s="61">
        <v>801.50161577316931</v>
      </c>
      <c r="F155" s="61" t="s">
        <v>24</v>
      </c>
      <c r="H155" s="127">
        <f>E155/'Escalation Factors'!$C$7</f>
        <v>772.51687207955206</v>
      </c>
      <c r="I155" s="61"/>
      <c r="K155" s="61">
        <f>H155*'Escalation Factors'!$C$9</f>
        <v>802.04875250911994</v>
      </c>
      <c r="N155" s="61">
        <f>K155*'Escalation Factors'!$E$9</f>
        <v>830.38753720689283</v>
      </c>
      <c r="Q155" s="127">
        <f>N155*'Escalation Factors'!$G$9</f>
        <v>851.93199372225149</v>
      </c>
      <c r="S155" s="126"/>
      <c r="T155" s="127">
        <f>Q155*'Escalation Factors'!$I$9</f>
        <v>872.38829121776268</v>
      </c>
      <c r="U155" s="126"/>
      <c r="V155" s="100"/>
      <c r="W155" s="139">
        <f>T155*'Escalation Factors'!$K$9</f>
        <v>899.18326138837062</v>
      </c>
      <c r="X155" s="101"/>
    </row>
    <row r="156" spans="1:24" x14ac:dyDescent="0.25">
      <c r="A156" s="50" t="s">
        <v>118</v>
      </c>
      <c r="D156" s="61" t="s">
        <v>24</v>
      </c>
      <c r="E156" s="61" t="s">
        <v>24</v>
      </c>
      <c r="F156" s="61" t="s">
        <v>24</v>
      </c>
      <c r="H156" s="127"/>
      <c r="I156" s="61"/>
      <c r="K156" s="61"/>
      <c r="N156" s="61"/>
      <c r="Q156" s="127"/>
      <c r="S156" s="126"/>
      <c r="T156" s="127"/>
      <c r="U156" s="126"/>
      <c r="V156" s="100"/>
      <c r="W156" s="139"/>
      <c r="X156" s="101"/>
    </row>
    <row r="157" spans="1:24" ht="14.4" thickBot="1" x14ac:dyDescent="0.3">
      <c r="B157" s="50" t="s">
        <v>119</v>
      </c>
      <c r="C157" s="50" t="s">
        <v>19</v>
      </c>
      <c r="D157" s="61" t="s">
        <v>24</v>
      </c>
      <c r="E157" s="61">
        <v>534.33441051544617</v>
      </c>
      <c r="F157" s="61" t="s">
        <v>24</v>
      </c>
      <c r="H157" s="127">
        <f>E157/'Escalation Factors'!$C$7</f>
        <v>515.01124805303471</v>
      </c>
      <c r="I157" s="61"/>
      <c r="K157" s="61">
        <f>H157*'Escalation Factors'!$C$9</f>
        <v>534.69916833941329</v>
      </c>
      <c r="N157" s="61">
        <f>K157*'Escalation Factors'!$E$9</f>
        <v>553.59169147126192</v>
      </c>
      <c r="Q157" s="127">
        <f>N157*'Escalation Factors'!$G$9</f>
        <v>567.95466248150103</v>
      </c>
      <c r="S157" s="126"/>
      <c r="T157" s="127">
        <f>Q157*'Escalation Factors'!$I$9</f>
        <v>581.59219414517509</v>
      </c>
      <c r="U157" s="126"/>
      <c r="V157" s="102"/>
      <c r="W157" s="141">
        <f>T157*'Escalation Factors'!$K$9</f>
        <v>599.45550759224705</v>
      </c>
      <c r="X157" s="104"/>
    </row>
  </sheetData>
  <mergeCells count="1">
    <mergeCell ref="D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"/>
  <sheetViews>
    <sheetView topLeftCell="I1" zoomScale="90" zoomScaleNormal="90" workbookViewId="0">
      <selection activeCell="N5" sqref="N5"/>
    </sheetView>
  </sheetViews>
  <sheetFormatPr defaultColWidth="9.109375" defaultRowHeight="13.8" x14ac:dyDescent="0.25"/>
  <cols>
    <col min="1" max="1" width="33.44140625" style="50" customWidth="1"/>
    <col min="2" max="2" width="26.6640625" style="50" customWidth="1"/>
    <col min="3" max="3" width="23.44140625" style="50" customWidth="1"/>
    <col min="4" max="9" width="17.88671875" style="50" customWidth="1"/>
    <col min="10" max="10" width="14.88671875" style="50" customWidth="1"/>
    <col min="11" max="11" width="16.5546875" style="50" customWidth="1"/>
    <col min="12" max="12" width="14.88671875" style="50" customWidth="1"/>
    <col min="13" max="13" width="16.5546875" style="50" customWidth="1"/>
    <col min="14" max="14" width="17.5546875" style="50" customWidth="1"/>
    <col min="15" max="15" width="17.6640625" style="50" customWidth="1"/>
    <col min="16" max="16384" width="9.109375" style="50"/>
  </cols>
  <sheetData>
    <row r="1" spans="1:15" x14ac:dyDescent="0.25">
      <c r="B1" s="255" t="s">
        <v>203</v>
      </c>
      <c r="C1" s="256"/>
      <c r="D1" s="255" t="s">
        <v>206</v>
      </c>
      <c r="E1" s="256"/>
      <c r="F1" s="255" t="s">
        <v>207</v>
      </c>
      <c r="G1" s="256"/>
      <c r="H1" s="255" t="s">
        <v>208</v>
      </c>
      <c r="I1" s="256"/>
      <c r="J1" s="251" t="s">
        <v>296</v>
      </c>
      <c r="K1" s="252"/>
      <c r="L1" s="251" t="s">
        <v>303</v>
      </c>
      <c r="M1" s="252"/>
      <c r="N1" s="247" t="s">
        <v>313</v>
      </c>
      <c r="O1" s="248"/>
    </row>
    <row r="2" spans="1:15" x14ac:dyDescent="0.25">
      <c r="B2" s="69"/>
      <c r="C2" s="70"/>
      <c r="D2" s="257" t="s">
        <v>133</v>
      </c>
      <c r="E2" s="258"/>
      <c r="F2" s="257" t="s">
        <v>136</v>
      </c>
      <c r="G2" s="258"/>
      <c r="H2" s="257" t="s">
        <v>137</v>
      </c>
      <c r="I2" s="258"/>
      <c r="J2" s="253" t="s">
        <v>294</v>
      </c>
      <c r="K2" s="254"/>
      <c r="L2" s="253" t="s">
        <v>304</v>
      </c>
      <c r="M2" s="254"/>
      <c r="N2" s="249" t="s">
        <v>314</v>
      </c>
      <c r="O2" s="250"/>
    </row>
    <row r="3" spans="1:15" ht="78" customHeight="1" x14ac:dyDescent="0.25">
      <c r="A3" s="74" t="s">
        <v>194</v>
      </c>
      <c r="B3" s="63" t="s">
        <v>201</v>
      </c>
      <c r="C3" s="64" t="s">
        <v>202</v>
      </c>
      <c r="D3" s="63" t="s">
        <v>205</v>
      </c>
      <c r="E3" s="64" t="s">
        <v>204</v>
      </c>
      <c r="F3" s="63" t="s">
        <v>205</v>
      </c>
      <c r="G3" s="64" t="s">
        <v>204</v>
      </c>
      <c r="H3" s="63" t="s">
        <v>205</v>
      </c>
      <c r="I3" s="64" t="s">
        <v>204</v>
      </c>
      <c r="J3" s="119" t="s">
        <v>205</v>
      </c>
      <c r="K3" s="120" t="s">
        <v>204</v>
      </c>
      <c r="L3" s="119" t="s">
        <v>205</v>
      </c>
      <c r="M3" s="120" t="s">
        <v>204</v>
      </c>
      <c r="N3" s="105" t="s">
        <v>205</v>
      </c>
      <c r="O3" s="106" t="s">
        <v>204</v>
      </c>
    </row>
    <row r="4" spans="1:15" x14ac:dyDescent="0.25">
      <c r="A4" s="50" t="s">
        <v>195</v>
      </c>
      <c r="B4" s="71">
        <v>89.06</v>
      </c>
      <c r="C4" s="72">
        <v>121.72</v>
      </c>
      <c r="D4" s="65">
        <f>B4/'Escalation Factors'!$C$7</f>
        <v>85.8393186906262</v>
      </c>
      <c r="E4" s="66">
        <f>C4/'Escalation Factors'!$C$7</f>
        <v>117.31823344961846</v>
      </c>
      <c r="F4" s="65">
        <f>D4*'Escalation Factors'!$C$9</f>
        <v>89.120795882060406</v>
      </c>
      <c r="G4" s="66">
        <f>E4*'Escalation Factors'!$C$9</f>
        <v>121.80309089113396</v>
      </c>
      <c r="H4" s="65">
        <f>F4*'Escalation Factors'!$E$9</f>
        <v>92.269700532425986</v>
      </c>
      <c r="I4" s="66">
        <f>G4*'Escalation Factors'!$E$9</f>
        <v>126.10675891316964</v>
      </c>
      <c r="J4" s="121">
        <f>H4*'Escalation Factors'!$G$9</f>
        <v>94.663643675518614</v>
      </c>
      <c r="K4" s="122">
        <f>I4*'Escalation Factors'!$G$9</f>
        <v>129.37860664927155</v>
      </c>
      <c r="L4" s="121">
        <f>J4*'Escalation Factors'!$I$9</f>
        <v>96.936674470587917</v>
      </c>
      <c r="M4" s="122">
        <f>K4*'Escalation Factors'!$I$9</f>
        <v>132.48520117403953</v>
      </c>
      <c r="N4" s="107">
        <f>L4*'Escalation Factors'!$K$9</f>
        <v>99.914035958614789</v>
      </c>
      <c r="O4" s="108">
        <f>M4*'Escalation Factors'!$K$9</f>
        <v>136.55441788549956</v>
      </c>
    </row>
    <row r="5" spans="1:15" ht="27.6" x14ac:dyDescent="0.25">
      <c r="A5" s="62" t="s">
        <v>197</v>
      </c>
      <c r="B5" s="71">
        <v>138.35</v>
      </c>
      <c r="C5" s="72">
        <v>189.1</v>
      </c>
      <c r="D5" s="65">
        <f>B5/'Escalation Factors'!$C$7</f>
        <v>133.34684191385733</v>
      </c>
      <c r="E5" s="66">
        <f>C5/'Escalation Factors'!$C$7</f>
        <v>182.26156708283642</v>
      </c>
      <c r="F5" s="65">
        <f>D5*'Escalation Factors'!$C$9</f>
        <v>138.44444318754836</v>
      </c>
      <c r="G5" s="66">
        <f>E5*'Escalation Factors'!$C$9</f>
        <v>189.22908714684056</v>
      </c>
      <c r="H5" s="65">
        <f>F5*'Escalation Factors'!$E$9</f>
        <v>143.33610002988024</v>
      </c>
      <c r="I5" s="66">
        <f>G5*'Escalation Factors'!$E$9</f>
        <v>195.91511756884967</v>
      </c>
      <c r="J5" s="121">
        <f>H5*'Escalation Factors'!$G$9</f>
        <v>147.05496409732766</v>
      </c>
      <c r="K5" s="122">
        <f>I5*'Escalation Factors'!$G$9</f>
        <v>200.99814753021073</v>
      </c>
      <c r="L5" s="121">
        <f>J5*'Escalation Factors'!$I$9</f>
        <v>150.5859972266544</v>
      </c>
      <c r="M5" s="122">
        <f>K5*'Escalation Factors'!$I$9</f>
        <v>205.82444579371406</v>
      </c>
      <c r="N5" s="107">
        <f>L5*'Escalation Factors'!$K$9</f>
        <v>155.21117083847247</v>
      </c>
      <c r="O5" s="108">
        <f>M5*'Escalation Factors'!$K$9</f>
        <v>212.14624073404508</v>
      </c>
    </row>
    <row r="6" spans="1:15" ht="27.6" x14ac:dyDescent="0.25">
      <c r="A6" s="62" t="s">
        <v>196</v>
      </c>
      <c r="B6" s="71">
        <v>165.75</v>
      </c>
      <c r="C6" s="72">
        <v>217.57</v>
      </c>
      <c r="D6" s="65">
        <f>B6/'Escalation Factors'!$C$7</f>
        <v>159.75597432036034</v>
      </c>
      <c r="E6" s="66">
        <f>C6/'Escalation Factors'!$C$7</f>
        <v>209.70200502492185</v>
      </c>
      <c r="F6" s="65">
        <f>D6*'Escalation Factors'!$C$9</f>
        <v>165.86314751236819</v>
      </c>
      <c r="G6" s="66">
        <f>E6*'Escalation Factors'!$C$9</f>
        <v>217.71852189602379</v>
      </c>
      <c r="H6" s="65">
        <f>F6*'Escalation Factors'!$E$9</f>
        <v>171.72358930215142</v>
      </c>
      <c r="I6" s="66">
        <f>G6*'Escalation Factors'!$E$9</f>
        <v>225.41116937839567</v>
      </c>
      <c r="J6" s="121">
        <f>H6*'Escalation Factors'!$G$9</f>
        <v>176.17896855173151</v>
      </c>
      <c r="K6" s="122">
        <f>I6*'Escalation Factors'!$G$9</f>
        <v>231.2594762461552</v>
      </c>
      <c r="L6" s="121">
        <f>J6*'Escalation Factors'!$I$9</f>
        <v>180.40931724118511</v>
      </c>
      <c r="M6" s="122">
        <f>K6*'Escalation Factors'!$I$9</f>
        <v>236.81239910808233</v>
      </c>
      <c r="N6" s="107">
        <f>L6*'Escalation Factors'!$K$9</f>
        <v>185.95049921558947</v>
      </c>
      <c r="O6" s="108">
        <f>M6*'Escalation Factors'!$K$9</f>
        <v>244.08597354048752</v>
      </c>
    </row>
    <row r="7" spans="1:15" x14ac:dyDescent="0.25">
      <c r="A7" s="50" t="s">
        <v>198</v>
      </c>
      <c r="B7" s="71">
        <v>177.52</v>
      </c>
      <c r="C7" s="72">
        <v>234.09</v>
      </c>
      <c r="D7" s="65">
        <f>B7/'Escalation Factors'!$C$7</f>
        <v>171.10033521176692</v>
      </c>
      <c r="E7" s="66">
        <f>C7/'Escalation Factors'!$C$7</f>
        <v>225.62459142475507</v>
      </c>
      <c r="F7" s="65">
        <f>D7*'Escalation Factors'!$C$9</f>
        <v>177.6411821803656</v>
      </c>
      <c r="G7" s="66">
        <f>E7*'Escalation Factors'!$C$9</f>
        <v>234.24979910208307</v>
      </c>
      <c r="H7" s="65">
        <f>F7*'Escalation Factors'!$E$9</f>
        <v>183.91777721217446</v>
      </c>
      <c r="I7" s="66">
        <f>G7*'Escalation Factors'!$E$9</f>
        <v>242.52654612211541</v>
      </c>
      <c r="J7" s="121">
        <f>H7*'Escalation Factors'!$G$9</f>
        <v>188.68953542867797</v>
      </c>
      <c r="K7" s="122">
        <f>I7*'Escalation Factors'!$G$9</f>
        <v>248.81891250844546</v>
      </c>
      <c r="L7" s="121">
        <f>J7*'Escalation Factors'!$I$9</f>
        <v>193.22028353939774</v>
      </c>
      <c r="M7" s="122">
        <f>K7*'Escalation Factors'!$I$9</f>
        <v>254.79346650370456</v>
      </c>
      <c r="N7" s="107">
        <f>L7*'Escalation Factors'!$K$9</f>
        <v>199.15494793816856</v>
      </c>
      <c r="O7" s="108">
        <f>M7*'Escalation Factors'!$K$9</f>
        <v>262.61932043063257</v>
      </c>
    </row>
    <row r="8" spans="1:15" x14ac:dyDescent="0.25">
      <c r="A8" s="50" t="s">
        <v>199</v>
      </c>
      <c r="B8" s="71">
        <v>126.23</v>
      </c>
      <c r="C8" s="72">
        <v>163.54</v>
      </c>
      <c r="D8" s="65">
        <f>B8/'Escalation Factors'!$C$7</f>
        <v>121.66513809025089</v>
      </c>
      <c r="E8" s="66">
        <f>C8/'Escalation Factors'!$C$7</f>
        <v>157.62589466275551</v>
      </c>
      <c r="F8" s="65">
        <f>D8*'Escalation Factors'!$C$9</f>
        <v>126.31616959569374</v>
      </c>
      <c r="G8" s="66">
        <f>E8*'Escalation Factors'!$C$9</f>
        <v>163.65163887886993</v>
      </c>
      <c r="H8" s="65">
        <f>F8*'Escalation Factors'!$E$9</f>
        <v>130.77929820579533</v>
      </c>
      <c r="I8" s="66">
        <f>G8*'Escalation Factors'!$E$9</f>
        <v>169.43394144478938</v>
      </c>
      <c r="J8" s="121">
        <f>H8*'Escalation Factors'!$G$9</f>
        <v>134.17237526567163</v>
      </c>
      <c r="K8" s="122">
        <f>I8*'Escalation Factors'!$G$9</f>
        <v>173.82991563770841</v>
      </c>
      <c r="L8" s="121">
        <f>J8*'Escalation Factors'!$I$9</f>
        <v>137.39407611073787</v>
      </c>
      <c r="M8" s="122">
        <f>K8*'Escalation Factors'!$I$9</f>
        <v>178.0038596779693</v>
      </c>
      <c r="N8" s="107">
        <f>L8*'Escalation Factors'!$K$9</f>
        <v>141.61406646144113</v>
      </c>
      <c r="O8" s="108">
        <f>M8*'Escalation Factors'!$K$9</f>
        <v>183.47115922604829</v>
      </c>
    </row>
    <row r="9" spans="1:15" ht="27.6" x14ac:dyDescent="0.25">
      <c r="A9" s="62" t="s">
        <v>200</v>
      </c>
      <c r="B9" s="73">
        <v>126.23</v>
      </c>
      <c r="C9" s="74">
        <v>163.54</v>
      </c>
      <c r="D9" s="67">
        <f>B9/'Escalation Factors'!$C$7</f>
        <v>121.66513809025089</v>
      </c>
      <c r="E9" s="68">
        <f>C9/'Escalation Factors'!$C$7</f>
        <v>157.62589466275551</v>
      </c>
      <c r="F9" s="67">
        <f>D9*'Escalation Factors'!$C$9</f>
        <v>126.31616959569374</v>
      </c>
      <c r="G9" s="68">
        <f>E9*'Escalation Factors'!$C$9</f>
        <v>163.65163887886993</v>
      </c>
      <c r="H9" s="67">
        <f>F9*'Escalation Factors'!$E$9</f>
        <v>130.77929820579533</v>
      </c>
      <c r="I9" s="68">
        <f>G9*'Escalation Factors'!$E$9</f>
        <v>169.43394144478938</v>
      </c>
      <c r="J9" s="123">
        <f>H9*'Escalation Factors'!$G$9</f>
        <v>134.17237526567163</v>
      </c>
      <c r="K9" s="124">
        <f>I9*'Escalation Factors'!$G$9</f>
        <v>173.82991563770841</v>
      </c>
      <c r="L9" s="123">
        <f>J9*'Escalation Factors'!$I$9</f>
        <v>137.39407611073787</v>
      </c>
      <c r="M9" s="124">
        <f>K9*'Escalation Factors'!$I$9</f>
        <v>178.0038596779693</v>
      </c>
      <c r="N9" s="109">
        <f>L9*'Escalation Factors'!$K$9</f>
        <v>141.61406646144113</v>
      </c>
      <c r="O9" s="110">
        <f>M9*'Escalation Factors'!$K$9</f>
        <v>183.47115922604829</v>
      </c>
    </row>
  </sheetData>
  <mergeCells count="13">
    <mergeCell ref="B1:C1"/>
    <mergeCell ref="D1:E1"/>
    <mergeCell ref="F1:G1"/>
    <mergeCell ref="H1:I1"/>
    <mergeCell ref="D2:E2"/>
    <mergeCell ref="F2:G2"/>
    <mergeCell ref="H2:I2"/>
    <mergeCell ref="N1:O1"/>
    <mergeCell ref="N2:O2"/>
    <mergeCell ref="L1:M1"/>
    <mergeCell ref="L2:M2"/>
    <mergeCell ref="J1:K1"/>
    <mergeCell ref="J2:K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4"/>
  <sheetViews>
    <sheetView tabSelected="1" workbookViewId="0">
      <selection activeCell="A18" sqref="A18"/>
    </sheetView>
  </sheetViews>
  <sheetFormatPr defaultColWidth="9.109375" defaultRowHeight="13.8" x14ac:dyDescent="0.25"/>
  <cols>
    <col min="1" max="1" width="9.109375" style="50"/>
    <col min="2" max="2" width="11.44140625" style="50" bestFit="1" customWidth="1"/>
    <col min="3" max="3" width="10.33203125" style="50" bestFit="1" customWidth="1"/>
    <col min="4" max="4" width="9.109375" style="50"/>
    <col min="5" max="5" width="20.44140625" style="50" customWidth="1"/>
    <col min="6" max="6" width="9.109375" style="50"/>
    <col min="7" max="7" width="22.88671875" style="50" customWidth="1"/>
    <col min="8" max="8" width="9.109375" style="50"/>
    <col min="9" max="9" width="22.88671875" style="50" customWidth="1"/>
    <col min="10" max="10" width="9.109375" style="50"/>
    <col min="11" max="11" width="20.6640625" style="50" bestFit="1" customWidth="1"/>
    <col min="12" max="13" width="9.109375" style="50"/>
    <col min="14" max="14" width="10.33203125" style="50" bestFit="1" customWidth="1"/>
    <col min="15" max="15" width="9.109375" style="50"/>
    <col min="16" max="16" width="10.33203125" style="50" bestFit="1" customWidth="1"/>
    <col min="17" max="16384" width="9.109375" style="50"/>
  </cols>
  <sheetData>
    <row r="1" spans="1:11" x14ac:dyDescent="0.25">
      <c r="A1" s="1" t="s">
        <v>120</v>
      </c>
    </row>
    <row r="3" spans="1:11" x14ac:dyDescent="0.25">
      <c r="B3" s="50" t="s">
        <v>121</v>
      </c>
      <c r="E3" s="50" t="s">
        <v>122</v>
      </c>
      <c r="G3" s="50" t="s">
        <v>292</v>
      </c>
      <c r="I3" s="50" t="s">
        <v>301</v>
      </c>
      <c r="K3" s="50" t="s">
        <v>309</v>
      </c>
    </row>
    <row r="4" spans="1:11" x14ac:dyDescent="0.25">
      <c r="A4" s="50" t="s">
        <v>123</v>
      </c>
      <c r="C4" s="84">
        <v>3.7519884343228373E-2</v>
      </c>
    </row>
    <row r="5" spans="1:11" x14ac:dyDescent="0.25">
      <c r="A5" s="50" t="s">
        <v>124</v>
      </c>
      <c r="C5" s="115">
        <v>2.3800000000000002E-2</v>
      </c>
      <c r="E5" s="2"/>
      <c r="F5" s="2"/>
      <c r="I5" s="2"/>
      <c r="K5" s="2"/>
    </row>
    <row r="6" spans="1:11" x14ac:dyDescent="0.25">
      <c r="A6" s="50" t="s">
        <v>125</v>
      </c>
      <c r="C6" s="3">
        <f>1-(1+C4)/(1+C5)</f>
        <v>-1.3400941925403531E-2</v>
      </c>
      <c r="E6" s="2"/>
      <c r="F6" s="2"/>
      <c r="I6" s="3"/>
      <c r="K6" s="3"/>
    </row>
    <row r="7" spans="1:11" x14ac:dyDescent="0.25">
      <c r="C7" s="3">
        <f>1+C4</f>
        <v>1.0375198843432283</v>
      </c>
      <c r="E7" s="2"/>
      <c r="F7" s="2"/>
      <c r="I7" s="3"/>
      <c r="K7" s="3"/>
    </row>
    <row r="9" spans="1:11" x14ac:dyDescent="0.25">
      <c r="A9" s="50" t="s">
        <v>126</v>
      </c>
      <c r="C9" s="84">
        <f>(1+B12)*(1-B15)</f>
        <v>1.0382281364937318</v>
      </c>
      <c r="E9" s="84">
        <f>(1+E12)*(1-E15)</f>
        <v>1.0353329951690819</v>
      </c>
      <c r="G9" s="118">
        <f>(1+G12)*(1-G15)</f>
        <v>1.0259450624558095</v>
      </c>
      <c r="I9" s="111">
        <f>(1+I12)*(1-I15)</f>
        <v>1.024011655444625</v>
      </c>
      <c r="K9" s="111">
        <f>(1+K12)*(1-K15)</f>
        <v>1.0307145</v>
      </c>
    </row>
    <row r="10" spans="1:11" x14ac:dyDescent="0.25">
      <c r="A10" s="85"/>
      <c r="B10" s="85"/>
      <c r="C10" s="85"/>
      <c r="D10" s="85"/>
      <c r="E10" s="85"/>
      <c r="F10" s="85"/>
      <c r="G10" s="85"/>
      <c r="H10" s="85"/>
      <c r="I10" s="85"/>
      <c r="K10" s="85"/>
    </row>
    <row r="11" spans="1:11" x14ac:dyDescent="0.25">
      <c r="B11" s="50" t="s">
        <v>127</v>
      </c>
      <c r="E11" s="50" t="s">
        <v>128</v>
      </c>
      <c r="G11" s="50" t="s">
        <v>291</v>
      </c>
      <c r="I11" s="50" t="s">
        <v>302</v>
      </c>
      <c r="K11" s="50" t="s">
        <v>302</v>
      </c>
    </row>
    <row r="12" spans="1:11" x14ac:dyDescent="0.25">
      <c r="A12" s="1" t="s">
        <v>129</v>
      </c>
      <c r="B12" s="86">
        <f>'[1]Base of each index 2011-12 =100'!$H$125</f>
        <v>2.4498886414253906E-2</v>
      </c>
      <c r="E12" s="86">
        <f>'[1]Base of each index 2011-12 =100'!$H$129</f>
        <v>2.4879227053139941E-2</v>
      </c>
      <c r="G12" s="86">
        <f>[2]Electricity!$D$16</f>
        <v>1.5083667216592156E-2</v>
      </c>
      <c r="I12" s="86">
        <f>[2]Electricity!$D$17</f>
        <v>1.2769909449732886E-2</v>
      </c>
      <c r="K12" s="86">
        <f>'[2]Inflators Electricity'!$Q$5</f>
        <v>1.95E-2</v>
      </c>
    </row>
    <row r="14" spans="1:11" x14ac:dyDescent="0.25">
      <c r="A14" s="1" t="s">
        <v>130</v>
      </c>
    </row>
    <row r="15" spans="1:11" x14ac:dyDescent="0.25">
      <c r="B15" s="87">
        <f>C6</f>
        <v>-1.3400941925403531E-2</v>
      </c>
      <c r="E15" s="88">
        <v>-1.0200000000000001E-2</v>
      </c>
      <c r="G15" s="88">
        <v>-1.0699999999999999E-2</v>
      </c>
      <c r="I15" s="88">
        <v>-1.11E-2</v>
      </c>
      <c r="K15" s="88">
        <v>-1.0999999999999999E-2</v>
      </c>
    </row>
    <row r="17" spans="2:16" x14ac:dyDescent="0.25">
      <c r="N17" s="114"/>
      <c r="P17" s="114"/>
    </row>
    <row r="19" spans="2:16" x14ac:dyDescent="0.25">
      <c r="B19" s="116"/>
    </row>
    <row r="20" spans="2:16" x14ac:dyDescent="0.25">
      <c r="P20" s="114"/>
    </row>
    <row r="21" spans="2:16" x14ac:dyDescent="0.25">
      <c r="P21" s="114"/>
    </row>
    <row r="22" spans="2:16" x14ac:dyDescent="0.25">
      <c r="F22" s="117"/>
    </row>
    <row r="23" spans="2:16" x14ac:dyDescent="0.25">
      <c r="E23" s="114"/>
      <c r="G23" s="86"/>
    </row>
    <row r="24" spans="2:16" x14ac:dyDescent="0.25">
      <c r="P24" s="11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Version Control</vt:lpstr>
      <vt:lpstr>ANS Fee Pricelist</vt:lpstr>
      <vt:lpstr>ANS Services Pricelist</vt:lpstr>
      <vt:lpstr>ANS Fees $1819</vt:lpstr>
      <vt:lpstr>Labour Rates $1819</vt:lpstr>
      <vt:lpstr>Escalation Factors</vt:lpstr>
    </vt:vector>
  </TitlesOfParts>
  <Company>Essential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Voltz</dc:creator>
  <cp:lastModifiedBy>Catherine Waddell</cp:lastModifiedBy>
  <cp:lastPrinted>2016-05-04T01:06:50Z</cp:lastPrinted>
  <dcterms:created xsi:type="dcterms:W3CDTF">2015-05-13T05:32:06Z</dcterms:created>
  <dcterms:modified xsi:type="dcterms:W3CDTF">2018-03-16T00:06:26Z</dcterms:modified>
</cp:coreProperties>
</file>